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3"/>
  </bookViews>
  <sheets>
    <sheet name="форма 1" sheetId="1" r:id="rId1"/>
    <sheet name="форма 2" sheetId="2" r:id="rId2"/>
    <sheet name="форма 4" sheetId="3" r:id="rId3"/>
    <sheet name="форма 3" sheetId="5" r:id="rId4"/>
  </sheets>
  <calcPr calcId="145621"/>
</workbook>
</file>

<file path=xl/calcChain.xml><?xml version="1.0" encoding="utf-8"?>
<calcChain xmlns="http://schemas.openxmlformats.org/spreadsheetml/2006/main">
  <c r="F13" i="3" l="1"/>
  <c r="P12" i="3" l="1"/>
  <c r="P25" i="3"/>
  <c r="P24" i="3"/>
  <c r="N23" i="3"/>
  <c r="N26" i="3" s="1"/>
  <c r="L23" i="3"/>
  <c r="L26" i="3" s="1"/>
  <c r="J23" i="3"/>
  <c r="J26" i="3" s="1"/>
  <c r="H23" i="3"/>
  <c r="H26" i="3" s="1"/>
  <c r="F23" i="3"/>
  <c r="F26" i="3" s="1"/>
  <c r="D23" i="3"/>
  <c r="D26" i="3" s="1"/>
  <c r="B23" i="3"/>
  <c r="B26" i="3" s="1"/>
  <c r="P22" i="3"/>
  <c r="P21" i="3"/>
  <c r="P23" i="3" s="1"/>
  <c r="P26" i="3" s="1"/>
  <c r="P15" i="3"/>
  <c r="P14" i="3"/>
  <c r="N13" i="3"/>
  <c r="N17" i="3" s="1"/>
  <c r="L13" i="3"/>
  <c r="L17" i="3" s="1"/>
  <c r="J13" i="3"/>
  <c r="J17" i="3" s="1"/>
  <c r="H13" i="3"/>
  <c r="H17" i="3" s="1"/>
  <c r="F17" i="3"/>
  <c r="D13" i="3"/>
  <c r="D17" i="3" s="1"/>
  <c r="B13" i="3"/>
  <c r="B17" i="3" s="1"/>
  <c r="P11" i="3"/>
  <c r="P13" i="3" l="1"/>
  <c r="P17" i="3" s="1"/>
  <c r="D54" i="5" l="1"/>
  <c r="B54" i="5"/>
  <c r="D46" i="5"/>
  <c r="B46" i="5"/>
  <c r="D38" i="5"/>
  <c r="D40" i="5" s="1"/>
  <c r="B38" i="5"/>
  <c r="B40" i="5" s="1"/>
  <c r="B56" i="5" l="1"/>
  <c r="B59" i="5" s="1"/>
  <c r="D56" i="5"/>
  <c r="D59" i="5" s="1"/>
  <c r="B62" i="5"/>
  <c r="C46" i="2"/>
  <c r="B31" i="3" s="1"/>
  <c r="C38" i="2" l="1"/>
  <c r="C19" i="2"/>
  <c r="E18" i="2"/>
  <c r="E19" i="2" s="1"/>
  <c r="C16" i="2"/>
  <c r="E15" i="2"/>
  <c r="E14" i="2"/>
  <c r="E16" i="2" s="1"/>
  <c r="E44" i="1"/>
  <c r="C44" i="1"/>
  <c r="E35" i="1"/>
  <c r="E45" i="1" s="1"/>
  <c r="C35" i="1"/>
  <c r="C45" i="1" s="1"/>
  <c r="E26" i="1"/>
  <c r="C26" i="1"/>
  <c r="C25" i="2" l="1"/>
  <c r="C29" i="2" s="1"/>
  <c r="C31" i="2" s="1"/>
  <c r="C39" i="2" s="1"/>
</calcChain>
</file>

<file path=xl/sharedStrings.xml><?xml version="1.0" encoding="utf-8"?>
<sst xmlns="http://schemas.openxmlformats.org/spreadsheetml/2006/main" count="167" uniqueCount="138">
  <si>
    <t>Отчет о финансовом положении</t>
  </si>
  <si>
    <t>АО "AsiaCredit Bank (АзияКредит Банк)"</t>
  </si>
  <si>
    <t xml:space="preserve">               тыс. тенге</t>
  </si>
  <si>
    <t>Наименование статей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</si>
  <si>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</si>
  <si>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</si>
  <si>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</si>
  <si>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</si>
  <si>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</si>
  <si>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</si>
  <si>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</si>
  <si>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</si>
  <si>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</si>
  <si>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</si>
  <si>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</si>
  <si>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</si>
  <si>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</si>
  <si>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</si>
  <si>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</si>
  <si>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</si>
  <si>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</si>
  <si>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</si>
  <si>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</si>
  <si>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</si>
  <si>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</si>
  <si>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</si>
  <si>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</si>
  <si>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</si>
  <si>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</si>
  <si>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</si>
  <si>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</si>
  <si>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</si>
  <si>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</si>
  <si>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</si>
  <si>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АО ''AsiaCredit Bank (АзияКредит Банк)"</t>
  </si>
  <si>
    <t>тыс. тенге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</si>
  <si>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</si>
  <si>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</si>
  <si>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</si>
  <si>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</si>
  <si>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</si>
  <si>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</si>
  <si>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</si>
  <si>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</si>
  <si>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</si>
  <si>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</si>
  <si>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</si>
  <si>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</si>
  <si>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</si>
  <si>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</si>
  <si>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</si>
  <si>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</si>
  <si>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</si>
  <si>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</si>
  <si>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</si>
  <si>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</si>
  <si>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</si>
  <si>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</si>
  <si>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</si>
  <si>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</si>
  <si>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</si>
  <si>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</si>
  <si>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>тыс тенге</t>
  </si>
  <si>
    <t>Эмиссионный  доход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</si>
  <si>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</si>
  <si>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</si>
  <si>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</si>
  <si>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</si>
  <si>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Выпуск простых акций</t>
  </si>
  <si>
    <t>Остаток на 1 января 2014 г.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</si>
  <si>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</si>
  <si>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</si>
  <si>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</si>
  <si>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</si>
  <si>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</si>
  <si>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</si>
  <si>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</si>
  <si>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</si>
  <si>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</si>
  <si>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</si>
  <si>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</si>
  <si>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</si>
  <si>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</si>
  <si>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</si>
  <si>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</si>
  <si>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</si>
  <si>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</si>
  <si>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</si>
  <si>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</si>
  <si>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</si>
  <si>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</si>
  <si>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</si>
  <si>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</si>
  <si>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</si>
  <si>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</si>
  <si>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</si>
  <si>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</si>
  <si>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</si>
  <si>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выпущенных долговых ценных бумаг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</si>
  <si>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</si>
  <si>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</si>
  <si>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</si>
  <si>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</si>
  <si>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</si>
  <si>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</si>
  <si>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 xml:space="preserve"> И.о. Председателя Правления</t>
  </si>
  <si>
    <t>Выручка/убыток от реализации основных средств</t>
  </si>
  <si>
    <t>И.о. Председателя Правления</t>
  </si>
  <si>
    <t>Чистые поступления по операциям с активами, имеющимися в наличим для продажи</t>
  </si>
  <si>
    <t>Копешов Б.Б.</t>
  </si>
  <si>
    <t>Балансовая стоимость одной простой акции,  тенге</t>
  </si>
  <si>
    <t>Базовая прибыль на одну простую акцию, тенге</t>
  </si>
  <si>
    <t>Разводненная прибыль на одну простую акцию, тенге</t>
  </si>
  <si>
    <t xml:space="preserve">по состоянию на 30 июня 2015 года  (не аудировано)   
</t>
  </si>
  <si>
    <t xml:space="preserve"> 30 июня 2015 года     (не аудировано) </t>
  </si>
  <si>
    <t xml:space="preserve">на 31 декабря 2014 года </t>
  </si>
  <si>
    <t>Инвестиции, удерживаемые до погашения</t>
  </si>
  <si>
    <t>Прочие заемные средства</t>
  </si>
  <si>
    <t>Дефицит переоценки финансовых активов, имеющихся в наличии для продажи</t>
  </si>
  <si>
    <t>Отчет прибылях и убытках и прочем совокупном доходе</t>
  </si>
  <si>
    <t xml:space="preserve">за  шесть  месяцев, закончившихся 30 июня 2014 года  (не аудировано)   
</t>
  </si>
  <si>
    <t xml:space="preserve">за  шесть  месяцев, закончившихся     30 июня 2015 года  (не аудировано)    
</t>
  </si>
  <si>
    <t xml:space="preserve"> за  шесть месяцев, закончившихся 30 июня 2014 года  (не аудировано) 
</t>
  </si>
  <si>
    <t>Доход от выкупленных собственных облигаций</t>
  </si>
  <si>
    <t>115.74</t>
  </si>
  <si>
    <t>31.64</t>
  </si>
  <si>
    <t xml:space="preserve">Счета и депозиты банков </t>
  </si>
  <si>
    <t>Поступления от прочих заемных средств</t>
  </si>
  <si>
    <t>Погашение прочих заемных средств</t>
  </si>
  <si>
    <t xml:space="preserve">за  шесть месяцев, закончившихся 30 июня 2015 года  (не аудировано)   </t>
  </si>
  <si>
    <t xml:space="preserve">Дефицифт переоценки  активов, имеющихся в наличии для продажи </t>
  </si>
  <si>
    <t>Прочий совокупный расход</t>
  </si>
  <si>
    <t>Итого совокупный (расход)/ доход за период</t>
  </si>
  <si>
    <t>Выплата дивидендов</t>
  </si>
  <si>
    <t>Амортизация резерва переоценки основных средств</t>
  </si>
  <si>
    <t>Остаток на 30 июня 2014 г. (не аудировано)</t>
  </si>
  <si>
    <t>Остаток на 1 января 2015 г.</t>
  </si>
  <si>
    <t>Остаток на 30 июня 2015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</si>
</sst>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_);_(* \(#,##0\);_(* &quot;-&quot;??_);_(@_)"/>
    <numFmt numFmtId="166" formatCode="* #,##0_);* \(#,##0\);&quot;-&quot;??_);@"/>
    <numFmt numFmtId="167" formatCode="_-* #,##0.000_р_._-;\-* #,##0.000_р_._-;_-* &quot;-&quot;???_р_._-;_-@_-"/>
    <numFmt numFmtId="168" formatCode="_-#,##0_-;\(#,##0\);_-\ \ &quot;-&quot;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0" xfId="0" applyNumberFormat="1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/>
    <xf numFmtId="165" fontId="4" fillId="0" borderId="0" xfId="0" applyNumberFormat="1" applyFont="1" applyFill="1" applyBorder="1" applyAlignment="1">
      <alignment horizontal="left" indent="1"/>
    </xf>
    <xf numFmtId="165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5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/>
    <xf numFmtId="164" fontId="0" fillId="0" borderId="0" xfId="0" applyNumberFormat="1" applyFill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4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6" fillId="0" borderId="2" xfId="0" applyNumberFormat="1" applyFont="1" applyFill="1" applyBorder="1"/>
    <xf numFmtId="0" fontId="4" fillId="0" borderId="0" xfId="0" applyFont="1" applyFill="1"/>
    <xf numFmtId="0" fontId="0" fillId="0" borderId="0" xfId="0" applyAlignment="1">
      <alignment horizontal="right"/>
    </xf>
    <xf numFmtId="0" fontId="7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/>
    <xf numFmtId="164" fontId="7" fillId="0" borderId="3" xfId="1" applyNumberFormat="1" applyFont="1" applyFill="1" applyBorder="1"/>
    <xf numFmtId="164" fontId="7" fillId="0" borderId="2" xfId="1" applyNumberFormat="1" applyFont="1" applyFill="1" applyBorder="1"/>
    <xf numFmtId="164" fontId="7" fillId="0" borderId="4" xfId="1" applyNumberFormat="1" applyFont="1" applyFill="1" applyBorder="1"/>
    <xf numFmtId="164" fontId="7" fillId="0" borderId="0" xfId="0" applyNumberFormat="1" applyFont="1" applyFill="1"/>
    <xf numFmtId="3" fontId="4" fillId="0" borderId="0" xfId="3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/>
    <xf numFmtId="3" fontId="13" fillId="0" borderId="0" xfId="0" applyNumberFormat="1" applyFont="1" applyFill="1"/>
    <xf numFmtId="0" fontId="13" fillId="0" borderId="0" xfId="0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4" fillId="0" borderId="0" xfId="4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4" applyFont="1" applyFill="1" applyBorder="1" applyAlignment="1">
      <alignment horizontal="left" wrapText="1"/>
    </xf>
    <xf numFmtId="0" fontId="15" fillId="0" borderId="0" xfId="0" applyFont="1" applyFill="1" applyBorder="1" applyAlignment="1"/>
    <xf numFmtId="1" fontId="7" fillId="0" borderId="0" xfId="4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0" borderId="0" xfId="4" applyFont="1" applyFill="1" applyBorder="1" applyAlignment="1">
      <alignment horizontal="left" vertical="top" wrapText="1" indent="2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top" wrapText="1"/>
    </xf>
    <xf numFmtId="3" fontId="13" fillId="0" borderId="0" xfId="5" applyNumberFormat="1" applyFont="1" applyFill="1" applyAlignment="1">
      <alignment wrapText="1"/>
    </xf>
    <xf numFmtId="3" fontId="13" fillId="0" borderId="0" xfId="5" applyNumberFormat="1" applyFont="1" applyFill="1"/>
    <xf numFmtId="3" fontId="13" fillId="0" borderId="0" xfId="5" applyNumberFormat="1" applyFont="1" applyFill="1" applyBorder="1" applyAlignment="1">
      <alignment wrapText="1"/>
    </xf>
    <xf numFmtId="0" fontId="4" fillId="0" borderId="0" xfId="4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right" vertical="top" wrapText="1" indent="1"/>
    </xf>
    <xf numFmtId="0" fontId="15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Alignment="1">
      <alignment horizontal="center"/>
    </xf>
    <xf numFmtId="167" fontId="4" fillId="0" borderId="0" xfId="6" applyNumberFormat="1" applyFont="1" applyFill="1" applyBorder="1" applyAlignment="1">
      <alignment horizontal="right" vertical="top" wrapText="1" indent="1"/>
    </xf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168" fontId="4" fillId="0" borderId="0" xfId="6" applyNumberFormat="1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right" vertical="top" wrapText="1" indent="1"/>
    </xf>
    <xf numFmtId="166" fontId="7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2" applyFont="1" applyFill="1" applyBorder="1" applyAlignment="1">
      <alignment horizontal="right"/>
    </xf>
    <xf numFmtId="164" fontId="17" fillId="0" borderId="0" xfId="2" applyNumberFormat="1" applyFont="1" applyFill="1" applyBorder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7">
    <cellStyle name="Normal 2 3 3" xfId="2"/>
    <cellStyle name="Обычный" xfId="0" builtinId="0"/>
    <cellStyle name="Обычный 10 6" xfId="1"/>
    <cellStyle name="Обычный 124" xfId="3"/>
    <cellStyle name="Обычный 2" xfId="5"/>
    <cellStyle name="Обычный_God_Формы фин.отчетности_BWU_09_11_03" xfId="4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1"/>
          <a:ext cx="2828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6"/>
  <sheetViews>
    <sheetView topLeftCell="A17" zoomScale="80" zoomScaleNormal="80" workbookViewId="0">
      <selection activeCell="C51" sqref="C51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 x14ac:dyDescent="0.25">
      <c r="B7" s="114" t="s">
        <v>0</v>
      </c>
      <c r="C7" s="114"/>
      <c r="D7" s="114"/>
      <c r="E7" s="114"/>
    </row>
    <row r="8" spans="2:7" ht="9" customHeight="1" x14ac:dyDescent="0.25">
      <c r="B8" s="1"/>
      <c r="C8" s="2"/>
      <c r="D8" s="2"/>
      <c r="E8" s="102"/>
    </row>
    <row r="9" spans="2:7" ht="12.75" customHeight="1" x14ac:dyDescent="0.25">
      <c r="B9" s="115" t="s">
        <v>1</v>
      </c>
      <c r="C9" s="115"/>
      <c r="D9" s="115"/>
      <c r="E9" s="115"/>
    </row>
    <row r="10" spans="2:7" x14ac:dyDescent="0.25">
      <c r="B10" s="116"/>
      <c r="C10" s="116"/>
      <c r="D10" s="116"/>
      <c r="E10" s="116"/>
    </row>
    <row r="11" spans="2:7" ht="12.75" customHeight="1" x14ac:dyDescent="0.25">
      <c r="B11" s="117" t="s">
        <v>113</v>
      </c>
      <c r="C11" s="117"/>
      <c r="D11" s="117"/>
      <c r="E11" s="117"/>
    </row>
    <row r="12" spans="2:7" x14ac:dyDescent="0.25">
      <c r="B12" s="118"/>
      <c r="C12" s="118"/>
      <c r="D12" s="118"/>
      <c r="E12" s="118"/>
    </row>
    <row r="13" spans="2:7" ht="13.5" customHeight="1" x14ac:dyDescent="0.25">
      <c r="B13" s="3"/>
      <c r="C13" s="3"/>
      <c r="D13" s="3"/>
      <c r="E13" s="4" t="s">
        <v>2</v>
      </c>
    </row>
    <row r="14" spans="2:7" ht="41.25" customHeight="1" x14ac:dyDescent="0.25">
      <c r="B14" s="5" t="s">
        <v>3</v>
      </c>
      <c r="C14" s="6" t="s">
        <v>114</v>
      </c>
      <c r="D14" s="5"/>
      <c r="E14" s="6" t="s">
        <v>115</v>
      </c>
    </row>
    <row r="15" spans="2:7" x14ac:dyDescent="0.25">
      <c r="B15" s="99" t="s">
        <v>4</v>
      </c>
      <c r="C15" s="99"/>
      <c r="D15" s="99"/>
      <c r="E15" s="99"/>
    </row>
    <row r="16" spans="2:7" x14ac:dyDescent="0.25">
      <c r="B16" s="7" t="s">
        <v>5</v>
      </c>
      <c r="C16" s="8">
        <v>13392132</v>
      </c>
      <c r="D16" s="8"/>
      <c r="E16" s="8">
        <v>24777220</v>
      </c>
      <c r="G16" s="9"/>
    </row>
    <row r="17" spans="2:7" x14ac:dyDescent="0.25">
      <c r="B17" s="7" t="s">
        <v>6</v>
      </c>
      <c r="C17" s="8">
        <v>14651660</v>
      </c>
      <c r="D17" s="8"/>
      <c r="E17" s="8">
        <v>15022186</v>
      </c>
      <c r="G17" s="9"/>
    </row>
    <row r="18" spans="2:7" x14ac:dyDescent="0.25">
      <c r="B18" s="7" t="s">
        <v>7</v>
      </c>
      <c r="C18" s="8">
        <v>138768</v>
      </c>
      <c r="D18" s="8"/>
      <c r="E18" s="8">
        <v>13141615</v>
      </c>
      <c r="G18" s="9"/>
    </row>
    <row r="19" spans="2:7" x14ac:dyDescent="0.25">
      <c r="B19" s="10" t="s">
        <v>8</v>
      </c>
      <c r="C19" s="8">
        <v>12995373</v>
      </c>
      <c r="D19" s="8"/>
      <c r="E19" s="8">
        <v>13007874</v>
      </c>
      <c r="G19" s="9"/>
    </row>
    <row r="20" spans="2:7" x14ac:dyDescent="0.25">
      <c r="B20" s="10" t="s">
        <v>116</v>
      </c>
      <c r="C20" s="8">
        <v>15153886</v>
      </c>
      <c r="D20" s="8"/>
      <c r="E20" s="8">
        <v>14799297</v>
      </c>
      <c r="G20" s="9"/>
    </row>
    <row r="21" spans="2:7" x14ac:dyDescent="0.25">
      <c r="B21" s="10" t="s">
        <v>9</v>
      </c>
      <c r="C21" s="8">
        <v>983874</v>
      </c>
      <c r="D21" s="8"/>
      <c r="E21" s="8">
        <v>935490</v>
      </c>
      <c r="G21" s="9"/>
    </row>
    <row r="22" spans="2:7" x14ac:dyDescent="0.25">
      <c r="B22" s="10" t="s">
        <v>10</v>
      </c>
      <c r="C22" s="8">
        <v>129882135</v>
      </c>
      <c r="D22" s="8"/>
      <c r="E22" s="8">
        <v>105007847</v>
      </c>
      <c r="G22" s="9"/>
    </row>
    <row r="23" spans="2:7" x14ac:dyDescent="0.25">
      <c r="B23" s="10" t="s">
        <v>11</v>
      </c>
      <c r="C23" s="8">
        <v>191523</v>
      </c>
      <c r="D23" s="8"/>
      <c r="E23" s="8">
        <v>6717</v>
      </c>
      <c r="G23" s="9"/>
    </row>
    <row r="24" spans="2:7" x14ac:dyDescent="0.25">
      <c r="B24" s="10" t="s">
        <v>12</v>
      </c>
      <c r="C24" s="8">
        <v>4071460</v>
      </c>
      <c r="D24" s="8"/>
      <c r="E24" s="8">
        <v>4031153</v>
      </c>
      <c r="G24" s="9"/>
    </row>
    <row r="25" spans="2:7" x14ac:dyDescent="0.25">
      <c r="B25" s="10" t="s">
        <v>13</v>
      </c>
      <c r="C25" s="8">
        <v>3587924</v>
      </c>
      <c r="D25" s="8"/>
      <c r="E25" s="8">
        <v>3026661</v>
      </c>
      <c r="G25" s="9"/>
    </row>
    <row r="26" spans="2:7" ht="15.75" thickBot="1" x14ac:dyDescent="0.3">
      <c r="B26" s="99" t="s">
        <v>14</v>
      </c>
      <c r="C26" s="11">
        <f>SUM(C16:C25)</f>
        <v>195048735</v>
      </c>
      <c r="D26" s="12"/>
      <c r="E26" s="11">
        <f>SUM(E16:E25)</f>
        <v>193756060</v>
      </c>
    </row>
    <row r="27" spans="2:7" ht="15.75" thickTop="1" x14ac:dyDescent="0.25">
      <c r="B27" s="99" t="s">
        <v>15</v>
      </c>
      <c r="C27" s="8"/>
      <c r="D27" s="8"/>
      <c r="E27" s="8"/>
      <c r="G27" s="9"/>
    </row>
    <row r="28" spans="2:7" x14ac:dyDescent="0.25">
      <c r="B28" s="10" t="s">
        <v>16</v>
      </c>
      <c r="C28" s="8">
        <v>14101628</v>
      </c>
      <c r="D28" s="8"/>
      <c r="E28" s="8">
        <v>1727711</v>
      </c>
      <c r="G28" s="9"/>
    </row>
    <row r="29" spans="2:7" x14ac:dyDescent="0.25">
      <c r="B29" s="10" t="s">
        <v>117</v>
      </c>
      <c r="C29" s="8">
        <v>20714005</v>
      </c>
      <c r="D29" s="8"/>
      <c r="E29" s="8">
        <v>16805222</v>
      </c>
      <c r="G29" s="9"/>
    </row>
    <row r="30" spans="2:7" x14ac:dyDescent="0.25">
      <c r="B30" s="10" t="s">
        <v>17</v>
      </c>
      <c r="C30" s="8">
        <v>831000</v>
      </c>
      <c r="D30" s="8"/>
      <c r="E30" s="8">
        <v>7717099</v>
      </c>
      <c r="G30" s="9"/>
    </row>
    <row r="31" spans="2:7" x14ac:dyDescent="0.25">
      <c r="B31" s="10" t="s">
        <v>18</v>
      </c>
      <c r="C31" s="8">
        <v>116636996.72400001</v>
      </c>
      <c r="D31" s="8"/>
      <c r="E31" s="8">
        <v>127040594</v>
      </c>
      <c r="G31" s="9"/>
    </row>
    <row r="32" spans="2:7" x14ac:dyDescent="0.25">
      <c r="B32" s="10" t="s">
        <v>19</v>
      </c>
      <c r="C32" s="8">
        <v>17800667</v>
      </c>
      <c r="D32" s="8"/>
      <c r="E32" s="8">
        <v>15771651</v>
      </c>
      <c r="G32" s="9"/>
    </row>
    <row r="33" spans="2:7" x14ac:dyDescent="0.25">
      <c r="B33" s="10" t="s">
        <v>20</v>
      </c>
      <c r="C33" s="8">
        <v>937418</v>
      </c>
      <c r="D33" s="8"/>
      <c r="E33" s="8">
        <v>937418</v>
      </c>
      <c r="G33" s="9"/>
    </row>
    <row r="34" spans="2:7" x14ac:dyDescent="0.25">
      <c r="B34" s="10" t="s">
        <v>21</v>
      </c>
      <c r="C34" s="8">
        <v>1253656</v>
      </c>
      <c r="D34" s="8"/>
      <c r="E34" s="8">
        <v>1317267</v>
      </c>
      <c r="G34" s="9"/>
    </row>
    <row r="35" spans="2:7" x14ac:dyDescent="0.25">
      <c r="B35" s="99" t="s">
        <v>22</v>
      </c>
      <c r="C35" s="13">
        <f>SUM(C28:C34)</f>
        <v>172275370.72400001</v>
      </c>
      <c r="D35" s="12"/>
      <c r="E35" s="13">
        <f>SUM(E28:E34)</f>
        <v>171316962</v>
      </c>
      <c r="G35" s="9"/>
    </row>
    <row r="36" spans="2:7" x14ac:dyDescent="0.25">
      <c r="B36" s="14" t="s">
        <v>23</v>
      </c>
      <c r="C36" s="8"/>
      <c r="D36" s="8"/>
      <c r="E36" s="8"/>
      <c r="G36" s="9"/>
    </row>
    <row r="37" spans="2:7" x14ac:dyDescent="0.25">
      <c r="B37" s="10" t="s">
        <v>24</v>
      </c>
      <c r="C37" s="8">
        <v>16904064</v>
      </c>
      <c r="D37" s="8"/>
      <c r="E37" s="8">
        <v>16904064</v>
      </c>
      <c r="G37" s="9"/>
    </row>
    <row r="38" spans="2:7" x14ac:dyDescent="0.25">
      <c r="B38" s="10" t="s">
        <v>25</v>
      </c>
      <c r="C38" s="8">
        <v>2333</v>
      </c>
      <c r="D38" s="8"/>
      <c r="E38" s="8">
        <v>2333</v>
      </c>
      <c r="G38" s="9"/>
    </row>
    <row r="39" spans="2:7" ht="25.5" x14ac:dyDescent="0.25">
      <c r="B39" s="10" t="s">
        <v>118</v>
      </c>
      <c r="C39" s="105">
        <v>-378645</v>
      </c>
      <c r="D39" s="15"/>
      <c r="E39" s="105">
        <v>-312843</v>
      </c>
      <c r="G39" s="9"/>
    </row>
    <row r="40" spans="2:7" x14ac:dyDescent="0.25">
      <c r="B40" s="10" t="s">
        <v>26</v>
      </c>
      <c r="C40" s="8">
        <v>618842</v>
      </c>
      <c r="D40" s="8"/>
      <c r="E40" s="8">
        <v>618842</v>
      </c>
      <c r="G40" s="9"/>
    </row>
    <row r="41" spans="2:7" x14ac:dyDescent="0.25">
      <c r="B41" s="10" t="s">
        <v>27</v>
      </c>
      <c r="C41" s="8">
        <v>282513</v>
      </c>
      <c r="D41" s="8"/>
      <c r="E41" s="8">
        <v>282513</v>
      </c>
      <c r="G41" s="9"/>
    </row>
    <row r="42" spans="2:7" x14ac:dyDescent="0.25">
      <c r="B42" s="10" t="s">
        <v>28</v>
      </c>
      <c r="C42" s="8">
        <v>3312707</v>
      </c>
      <c r="D42" s="8"/>
      <c r="E42" s="8">
        <v>3312707</v>
      </c>
      <c r="G42" s="9"/>
    </row>
    <row r="43" spans="2:7" ht="13.5" customHeight="1" x14ac:dyDescent="0.25">
      <c r="B43" s="10" t="s">
        <v>29</v>
      </c>
      <c r="C43" s="8">
        <v>2031550</v>
      </c>
      <c r="D43" s="8"/>
      <c r="E43" s="8">
        <v>1631482</v>
      </c>
      <c r="G43" s="9"/>
    </row>
    <row r="44" spans="2:7" x14ac:dyDescent="0.25">
      <c r="B44" s="99" t="s">
        <v>30</v>
      </c>
      <c r="C44" s="13">
        <f>SUM(C37:C43)</f>
        <v>22773364</v>
      </c>
      <c r="D44" s="12"/>
      <c r="E44" s="13">
        <f>SUM(E37:E43)</f>
        <v>22439098</v>
      </c>
      <c r="G44" s="9"/>
    </row>
    <row r="45" spans="2:7" ht="15.75" thickBot="1" x14ac:dyDescent="0.3">
      <c r="B45" s="99" t="s">
        <v>31</v>
      </c>
      <c r="C45" s="11">
        <f>C35+C44</f>
        <v>195048734.72400001</v>
      </c>
      <c r="D45" s="12"/>
      <c r="E45" s="11">
        <f>E35+E44</f>
        <v>193756060</v>
      </c>
      <c r="G45" s="9"/>
    </row>
    <row r="46" spans="2:7" ht="15.75" thickTop="1" x14ac:dyDescent="0.25">
      <c r="B46" s="16"/>
      <c r="C46" s="9"/>
      <c r="D46" s="9"/>
    </row>
    <row r="47" spans="2:7" x14ac:dyDescent="0.25">
      <c r="B47" s="99" t="s">
        <v>110</v>
      </c>
      <c r="C47" s="101">
        <v>1.333</v>
      </c>
      <c r="D47" s="100"/>
      <c r="E47" s="101">
        <v>1.3169999999999999</v>
      </c>
      <c r="F47" s="98"/>
      <c r="G47" s="98"/>
    </row>
    <row r="48" spans="2:7" x14ac:dyDescent="0.25">
      <c r="C48" s="9"/>
      <c r="D48" s="9"/>
    </row>
    <row r="49" spans="2:5" s="17" customFormat="1" ht="12.75" x14ac:dyDescent="0.2"/>
    <row r="50" spans="2:5" s="17" customFormat="1" ht="12.75" x14ac:dyDescent="0.2">
      <c r="B50" s="18" t="s">
        <v>107</v>
      </c>
      <c r="C50" s="17" t="s">
        <v>109</v>
      </c>
    </row>
    <row r="51" spans="2:5" s="17" customFormat="1" ht="12.75" x14ac:dyDescent="0.2">
      <c r="B51" s="18"/>
    </row>
    <row r="52" spans="2:5" s="17" customFormat="1" ht="12.75" x14ac:dyDescent="0.2">
      <c r="B52" s="18"/>
    </row>
    <row r="53" spans="2:5" x14ac:dyDescent="0.25">
      <c r="B53" s="18" t="s">
        <v>32</v>
      </c>
      <c r="C53" s="17" t="s">
        <v>33</v>
      </c>
      <c r="D53" s="17"/>
    </row>
    <row r="56" spans="2:5" x14ac:dyDescent="0.25">
      <c r="C56" s="9"/>
      <c r="D56" s="9"/>
      <c r="E56" s="9"/>
    </row>
  </sheetData>
  <mergeCells count="5">
    <mergeCell ref="B7:E7"/>
    <mergeCell ref="B9:E9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0"/>
  <sheetViews>
    <sheetView topLeftCell="A19" zoomScale="80" zoomScaleNormal="80" workbookViewId="0">
      <selection activeCell="C13" sqref="C13:E13"/>
    </sheetView>
  </sheetViews>
  <sheetFormatPr defaultRowHeight="15" x14ac:dyDescent="0.2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6" spans="2:6" ht="15.75" x14ac:dyDescent="0.25">
      <c r="B6" s="119" t="s">
        <v>119</v>
      </c>
      <c r="C6" s="119"/>
      <c r="D6" s="119"/>
      <c r="E6" s="119"/>
    </row>
    <row r="7" spans="2:6" ht="9" customHeight="1" x14ac:dyDescent="0.25">
      <c r="B7" s="19"/>
      <c r="C7" s="19"/>
      <c r="D7" s="19"/>
      <c r="E7" s="20"/>
    </row>
    <row r="8" spans="2:6" x14ac:dyDescent="0.25">
      <c r="B8" s="116" t="s">
        <v>34</v>
      </c>
      <c r="C8" s="116"/>
      <c r="D8" s="116"/>
      <c r="E8" s="116"/>
    </row>
    <row r="9" spans="2:6" ht="12.75" customHeight="1" x14ac:dyDescent="0.25">
      <c r="B9" s="21"/>
      <c r="C9" s="21"/>
      <c r="D9" s="21"/>
      <c r="E9" s="21"/>
    </row>
    <row r="10" spans="2:6" ht="12.75" customHeight="1" x14ac:dyDescent="0.25">
      <c r="B10" s="117" t="s">
        <v>120</v>
      </c>
      <c r="C10" s="117"/>
      <c r="D10" s="117"/>
      <c r="E10" s="117"/>
      <c r="F10" s="22"/>
    </row>
    <row r="11" spans="2:6" ht="12.75" customHeight="1" x14ac:dyDescent="0.25">
      <c r="B11" s="118"/>
      <c r="C11" s="118"/>
      <c r="D11" s="118"/>
      <c r="E11" s="118"/>
    </row>
    <row r="12" spans="2:6" x14ac:dyDescent="0.25">
      <c r="B12" s="23"/>
      <c r="C12" s="23"/>
      <c r="D12" s="23"/>
      <c r="E12" s="24" t="s">
        <v>35</v>
      </c>
    </row>
    <row r="13" spans="2:6" s="22" customFormat="1" ht="63.75" x14ac:dyDescent="0.25">
      <c r="B13" s="25" t="s">
        <v>3</v>
      </c>
      <c r="C13" s="6" t="s">
        <v>121</v>
      </c>
      <c r="D13" s="26"/>
      <c r="E13" s="6" t="s">
        <v>122</v>
      </c>
    </row>
    <row r="14" spans="2:6" s="29" customFormat="1" ht="25.5" customHeight="1" x14ac:dyDescent="0.25">
      <c r="B14" s="27" t="s">
        <v>36</v>
      </c>
      <c r="C14" s="28">
        <v>9481046</v>
      </c>
      <c r="D14" s="28"/>
      <c r="E14" s="28">
        <f>5403607-14973</f>
        <v>5388634</v>
      </c>
    </row>
    <row r="15" spans="2:6" x14ac:dyDescent="0.25">
      <c r="B15" s="30" t="s">
        <v>37</v>
      </c>
      <c r="C15" s="28">
        <v>-5704365</v>
      </c>
      <c r="D15" s="31"/>
      <c r="E15" s="28">
        <f>-2520893-197437</f>
        <v>-2718330</v>
      </c>
      <c r="F15" s="16"/>
    </row>
    <row r="16" spans="2:6" x14ac:dyDescent="0.25">
      <c r="B16" s="32" t="s">
        <v>38</v>
      </c>
      <c r="C16" s="33">
        <f>SUM(C14:C15)</f>
        <v>3776681</v>
      </c>
      <c r="D16" s="34"/>
      <c r="E16" s="33">
        <f>SUM(E14:E15)</f>
        <v>2670304</v>
      </c>
      <c r="F16" s="16"/>
    </row>
    <row r="17" spans="2:6" x14ac:dyDescent="0.25">
      <c r="B17" s="30" t="s">
        <v>39</v>
      </c>
      <c r="C17" s="28">
        <v>875334</v>
      </c>
      <c r="D17" s="31"/>
      <c r="E17" s="28">
        <v>601875</v>
      </c>
      <c r="F17" s="16"/>
    </row>
    <row r="18" spans="2:6" x14ac:dyDescent="0.25">
      <c r="B18" s="30" t="s">
        <v>40</v>
      </c>
      <c r="C18" s="35">
        <v>-506617</v>
      </c>
      <c r="D18" s="31"/>
      <c r="E18" s="35">
        <f>-406796+197437+14973</f>
        <v>-194386</v>
      </c>
      <c r="F18" s="16"/>
    </row>
    <row r="19" spans="2:6" x14ac:dyDescent="0.25">
      <c r="B19" s="36" t="s">
        <v>41</v>
      </c>
      <c r="C19" s="33">
        <f>SUM(C17:C18)</f>
        <v>368717</v>
      </c>
      <c r="D19" s="34"/>
      <c r="E19" s="33">
        <f>SUM(E17:E18)</f>
        <v>407489</v>
      </c>
      <c r="F19" s="16"/>
    </row>
    <row r="20" spans="2:6" s="38" customFormat="1" ht="25.5" customHeight="1" x14ac:dyDescent="0.25">
      <c r="B20" s="30" t="s">
        <v>42</v>
      </c>
      <c r="C20" s="31">
        <v>127330</v>
      </c>
      <c r="D20" s="31"/>
      <c r="E20" s="31">
        <v>159984</v>
      </c>
      <c r="F20" s="37"/>
    </row>
    <row r="21" spans="2:6" x14ac:dyDescent="0.25">
      <c r="B21" s="30" t="s">
        <v>43</v>
      </c>
      <c r="C21" s="31">
        <v>67889</v>
      </c>
      <c r="D21" s="31"/>
      <c r="E21" s="31">
        <v>13809</v>
      </c>
      <c r="F21" s="16"/>
    </row>
    <row r="22" spans="2:6" ht="25.5" customHeight="1" x14ac:dyDescent="0.25">
      <c r="B22" s="30" t="s">
        <v>44</v>
      </c>
      <c r="C22" s="39">
        <v>396586</v>
      </c>
      <c r="D22" s="39"/>
      <c r="E22" s="39">
        <v>82</v>
      </c>
      <c r="F22" s="16"/>
    </row>
    <row r="23" spans="2:6" x14ac:dyDescent="0.25">
      <c r="B23" s="106" t="s">
        <v>123</v>
      </c>
      <c r="C23" s="39">
        <v>487866</v>
      </c>
      <c r="D23" s="39"/>
      <c r="E23" s="39">
        <v>0</v>
      </c>
      <c r="F23" s="16"/>
    </row>
    <row r="24" spans="2:6" x14ac:dyDescent="0.25">
      <c r="B24" s="30" t="s">
        <v>45</v>
      </c>
      <c r="C24" s="31">
        <v>61528</v>
      </c>
      <c r="D24" s="31"/>
      <c r="E24" s="31">
        <v>33775</v>
      </c>
      <c r="F24" s="16"/>
    </row>
    <row r="25" spans="2:6" x14ac:dyDescent="0.25">
      <c r="B25" s="36" t="s">
        <v>46</v>
      </c>
      <c r="C25" s="33">
        <f>C16+C19+C20+C21+C22+C24+C23</f>
        <v>5286597</v>
      </c>
      <c r="D25" s="34"/>
      <c r="E25" s="33">
        <v>3285443</v>
      </c>
      <c r="F25" s="16"/>
    </row>
    <row r="26" spans="2:6" x14ac:dyDescent="0.25">
      <c r="B26" s="30" t="s">
        <v>47</v>
      </c>
      <c r="C26" s="31">
        <v>-543128</v>
      </c>
      <c r="D26" s="31"/>
      <c r="E26" s="31">
        <v>-619486</v>
      </c>
      <c r="F26" s="16"/>
    </row>
    <row r="27" spans="2:6" x14ac:dyDescent="0.25">
      <c r="B27" s="30" t="s">
        <v>48</v>
      </c>
      <c r="C27" s="31">
        <v>-1533849</v>
      </c>
      <c r="D27" s="31"/>
      <c r="E27" s="31">
        <v>-1203638</v>
      </c>
      <c r="F27" s="16"/>
    </row>
    <row r="28" spans="2:6" x14ac:dyDescent="0.25">
      <c r="B28" s="30" t="s">
        <v>49</v>
      </c>
      <c r="C28" s="31">
        <v>-1105550</v>
      </c>
      <c r="D28" s="31"/>
      <c r="E28" s="31">
        <v>-893471</v>
      </c>
      <c r="F28" s="16"/>
    </row>
    <row r="29" spans="2:6" ht="13.5" customHeight="1" x14ac:dyDescent="0.25">
      <c r="B29" s="36" t="s">
        <v>50</v>
      </c>
      <c r="C29" s="40">
        <f>SUM(C25:C28)</f>
        <v>2104070</v>
      </c>
      <c r="D29" s="34"/>
      <c r="E29" s="40">
        <v>568848</v>
      </c>
      <c r="F29" s="41"/>
    </row>
    <row r="30" spans="2:6" x14ac:dyDescent="0.25">
      <c r="B30" s="30" t="s">
        <v>51</v>
      </c>
      <c r="C30" s="31">
        <v>-147589</v>
      </c>
      <c r="D30" s="31"/>
      <c r="E30" s="31">
        <v>-33962</v>
      </c>
    </row>
    <row r="31" spans="2:6" ht="15.75" thickBot="1" x14ac:dyDescent="0.3">
      <c r="B31" s="36" t="s">
        <v>52</v>
      </c>
      <c r="C31" s="42">
        <f>SUM(C29:C30)</f>
        <v>1956481</v>
      </c>
      <c r="D31" s="34"/>
      <c r="E31" s="42">
        <v>534886</v>
      </c>
    </row>
    <row r="32" spans="2:6" ht="15.75" thickTop="1" x14ac:dyDescent="0.25">
      <c r="B32" s="102"/>
      <c r="C32" s="16"/>
      <c r="D32" s="16"/>
      <c r="E32" s="16"/>
    </row>
    <row r="33" spans="1:6" x14ac:dyDescent="0.25">
      <c r="B33" s="43" t="s">
        <v>53</v>
      </c>
      <c r="C33" s="44"/>
      <c r="D33" s="44"/>
      <c r="E33" s="44"/>
    </row>
    <row r="34" spans="1:6" ht="26.25" x14ac:dyDescent="0.25">
      <c r="B34" s="103" t="s">
        <v>54</v>
      </c>
      <c r="C34" s="44"/>
      <c r="D34" s="44"/>
      <c r="E34" s="44"/>
    </row>
    <row r="35" spans="1:6" ht="26.25" x14ac:dyDescent="0.25">
      <c r="B35" s="46" t="s">
        <v>55</v>
      </c>
      <c r="C35" s="44"/>
      <c r="D35" s="44"/>
      <c r="E35" s="44"/>
    </row>
    <row r="36" spans="1:6" x14ac:dyDescent="0.25">
      <c r="B36" s="46" t="s">
        <v>56</v>
      </c>
      <c r="C36" s="31">
        <v>330784</v>
      </c>
      <c r="D36" s="47"/>
      <c r="E36" s="31">
        <v>-785</v>
      </c>
    </row>
    <row r="37" spans="1:6" ht="26.25" x14ac:dyDescent="0.25">
      <c r="B37" s="46" t="s">
        <v>57</v>
      </c>
      <c r="C37" s="35">
        <v>-396586</v>
      </c>
      <c r="D37" s="47"/>
      <c r="E37" s="35">
        <v>-82</v>
      </c>
    </row>
    <row r="38" spans="1:6" ht="26.25" x14ac:dyDescent="0.25">
      <c r="B38" s="103" t="s">
        <v>58</v>
      </c>
      <c r="C38" s="48">
        <f>SUM(C36:C37)</f>
        <v>-65802</v>
      </c>
      <c r="D38" s="49"/>
      <c r="E38" s="48">
        <v>-867</v>
      </c>
    </row>
    <row r="39" spans="1:6" ht="15.75" thickBot="1" x14ac:dyDescent="0.3">
      <c r="B39" s="103" t="s">
        <v>59</v>
      </c>
      <c r="C39" s="50">
        <f>C31+C38</f>
        <v>1890679</v>
      </c>
      <c r="D39" s="49"/>
      <c r="E39" s="50">
        <v>534019</v>
      </c>
    </row>
    <row r="40" spans="1:6" s="102" customFormat="1" ht="15.75" thickTop="1" x14ac:dyDescent="0.25">
      <c r="B40" s="103"/>
      <c r="C40" s="49"/>
      <c r="D40" s="49"/>
      <c r="E40" s="49"/>
    </row>
    <row r="41" spans="1:6" x14ac:dyDescent="0.25">
      <c r="A41" s="98"/>
      <c r="B41" s="103" t="s">
        <v>111</v>
      </c>
      <c r="C41" s="104" t="s">
        <v>124</v>
      </c>
      <c r="D41" s="102"/>
      <c r="E41" s="104" t="s">
        <v>125</v>
      </c>
      <c r="F41" s="98"/>
    </row>
    <row r="42" spans="1:6" s="98" customFormat="1" x14ac:dyDescent="0.25">
      <c r="B42" s="103" t="s">
        <v>112</v>
      </c>
      <c r="C42" s="104" t="s">
        <v>124</v>
      </c>
      <c r="D42" s="104"/>
      <c r="E42" s="104" t="s">
        <v>125</v>
      </c>
    </row>
    <row r="43" spans="1:6" x14ac:dyDescent="0.25">
      <c r="B43" s="45"/>
      <c r="C43" s="52"/>
      <c r="D43" s="52"/>
      <c r="E43" s="16"/>
    </row>
    <row r="46" spans="1:6" s="17" customFormat="1" ht="12.75" x14ac:dyDescent="0.2">
      <c r="B46" s="18" t="s">
        <v>107</v>
      </c>
      <c r="C46" s="17" t="str">
        <f>'форма 1'!C50</f>
        <v>Копешов Б.Б.</v>
      </c>
      <c r="E46" s="51"/>
    </row>
    <row r="47" spans="1:6" s="17" customFormat="1" ht="12.75" x14ac:dyDescent="0.2">
      <c r="B47" s="18"/>
    </row>
    <row r="48" spans="1:6" s="17" customFormat="1" ht="12.75" x14ac:dyDescent="0.2">
      <c r="B48" s="18"/>
    </row>
    <row r="49" spans="2:3" s="17" customFormat="1" ht="12.75" x14ac:dyDescent="0.2">
      <c r="B49" s="18" t="s">
        <v>32</v>
      </c>
      <c r="C49" s="17" t="s">
        <v>33</v>
      </c>
    </row>
    <row r="50" spans="2:3" s="17" customFormat="1" ht="12.75" x14ac:dyDescent="0.2"/>
  </sheetData>
  <mergeCells count="4">
    <mergeCell ref="B6:E6"/>
    <mergeCell ref="B8:E8"/>
    <mergeCell ref="B10:E10"/>
    <mergeCell ref="B11:E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"/>
  <sheetViews>
    <sheetView zoomScale="85" zoomScaleNormal="85" workbookViewId="0">
      <selection activeCell="P31" sqref="P31"/>
    </sheetView>
  </sheetViews>
  <sheetFormatPr defaultRowHeight="12.75" x14ac:dyDescent="0.2"/>
  <cols>
    <col min="1" max="1" width="62" style="69" customWidth="1"/>
    <col min="2" max="2" width="15.85546875" style="69" bestFit="1" customWidth="1"/>
    <col min="3" max="3" width="2.140625" style="69" customWidth="1"/>
    <col min="4" max="4" width="14.42578125" style="69" customWidth="1"/>
    <col min="5" max="5" width="1.7109375" style="69" customWidth="1"/>
    <col min="6" max="6" width="12.140625" style="69" bestFit="1" customWidth="1"/>
    <col min="7" max="7" width="2.140625" style="69" customWidth="1"/>
    <col min="8" max="8" width="12.28515625" style="69" customWidth="1"/>
    <col min="9" max="9" width="1.85546875" style="69" customWidth="1"/>
    <col min="10" max="10" width="10.7109375" style="69" bestFit="1" customWidth="1"/>
    <col min="11" max="11" width="2.42578125" style="69" customWidth="1"/>
    <col min="12" max="12" width="12.42578125" style="69" bestFit="1" customWidth="1"/>
    <col min="13" max="13" width="2.42578125" style="69" customWidth="1"/>
    <col min="14" max="14" width="11.140625" style="69" customWidth="1"/>
    <col min="15" max="15" width="2.28515625" style="69" customWidth="1"/>
    <col min="16" max="16" width="12.5703125" style="69" customWidth="1"/>
    <col min="17" max="17" width="9.140625" style="69"/>
    <col min="18" max="18" width="10" style="69" bestFit="1" customWidth="1"/>
    <col min="19" max="19" width="9.140625" style="69"/>
    <col min="20" max="20" width="9.85546875" style="69" bestFit="1" customWidth="1"/>
    <col min="21" max="16384" width="9.140625" style="69"/>
  </cols>
  <sheetData>
    <row r="2" spans="1:2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1" ht="15.75" x14ac:dyDescent="0.25">
      <c r="A3" s="120" t="s">
        <v>60</v>
      </c>
      <c r="B3" s="120"/>
      <c r="C3" s="120"/>
      <c r="D3" s="120"/>
      <c r="E3" s="120"/>
      <c r="F3" s="120"/>
      <c r="G3" s="120"/>
      <c r="H3" s="120"/>
      <c r="I3" s="109"/>
      <c r="J3" s="7"/>
      <c r="K3" s="7"/>
      <c r="L3" s="7"/>
      <c r="M3" s="7"/>
      <c r="N3" s="7"/>
      <c r="O3" s="7"/>
      <c r="P3" s="7"/>
    </row>
    <row r="4" spans="1:21" ht="15.75" x14ac:dyDescent="0.25">
      <c r="A4" s="121" t="s">
        <v>61</v>
      </c>
      <c r="B4" s="121"/>
      <c r="C4" s="121"/>
      <c r="D4" s="121"/>
      <c r="E4" s="121"/>
      <c r="F4" s="121"/>
      <c r="G4" s="121"/>
      <c r="H4" s="121"/>
      <c r="I4" s="110"/>
      <c r="J4" s="7"/>
      <c r="K4" s="7"/>
      <c r="L4" s="7"/>
      <c r="M4" s="7"/>
      <c r="N4" s="7"/>
      <c r="O4" s="7"/>
      <c r="P4" s="7"/>
    </row>
    <row r="5" spans="1:21" ht="12.75" customHeight="1" x14ac:dyDescent="0.2">
      <c r="A5" s="122" t="s">
        <v>129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1" x14ac:dyDescent="0.2">
      <c r="A6" s="5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11"/>
      <c r="O7" s="111"/>
      <c r="P7" s="54" t="s">
        <v>62</v>
      </c>
    </row>
    <row r="8" spans="1:21" s="70" customFormat="1" ht="76.5" x14ac:dyDescent="0.25">
      <c r="A8" s="55"/>
      <c r="B8" s="56" t="s">
        <v>24</v>
      </c>
      <c r="C8" s="5"/>
      <c r="D8" s="56" t="s">
        <v>63</v>
      </c>
      <c r="E8" s="5"/>
      <c r="F8" s="56" t="s">
        <v>130</v>
      </c>
      <c r="G8" s="5"/>
      <c r="H8" s="56" t="s">
        <v>64</v>
      </c>
      <c r="I8" s="5"/>
      <c r="J8" s="56" t="s">
        <v>65</v>
      </c>
      <c r="K8" s="5"/>
      <c r="L8" s="56" t="s">
        <v>28</v>
      </c>
      <c r="M8" s="5"/>
      <c r="N8" s="56" t="s">
        <v>66</v>
      </c>
      <c r="O8" s="5"/>
      <c r="P8" s="56" t="s">
        <v>67</v>
      </c>
    </row>
    <row r="9" spans="1:21" s="53" customFormat="1" x14ac:dyDescent="0.2">
      <c r="A9" s="57" t="s">
        <v>69</v>
      </c>
      <c r="B9" s="65">
        <v>16904064</v>
      </c>
      <c r="C9" s="58"/>
      <c r="D9" s="65">
        <v>2333</v>
      </c>
      <c r="E9" s="58"/>
      <c r="F9" s="65">
        <v>-142940</v>
      </c>
      <c r="G9" s="58"/>
      <c r="H9" s="65">
        <v>646304</v>
      </c>
      <c r="I9" s="58"/>
      <c r="J9" s="65">
        <v>270010</v>
      </c>
      <c r="K9" s="58"/>
      <c r="L9" s="65">
        <v>3312707</v>
      </c>
      <c r="M9" s="58"/>
      <c r="N9" s="65">
        <v>345481</v>
      </c>
      <c r="O9" s="58"/>
      <c r="P9" s="65">
        <v>21337959</v>
      </c>
      <c r="Q9" s="59"/>
      <c r="S9" s="66"/>
      <c r="U9" s="66"/>
    </row>
    <row r="10" spans="1:21" x14ac:dyDescent="0.2">
      <c r="A10" s="6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S10" s="71"/>
      <c r="U10" s="71"/>
    </row>
    <row r="11" spans="1:21" x14ac:dyDescent="0.2">
      <c r="A11" s="61" t="s">
        <v>52</v>
      </c>
      <c r="B11" s="62">
        <v>0</v>
      </c>
      <c r="C11" s="62"/>
      <c r="D11" s="62">
        <v>0</v>
      </c>
      <c r="E11" s="62"/>
      <c r="F11" s="62">
        <v>0</v>
      </c>
      <c r="G11" s="62"/>
      <c r="H11" s="62">
        <v>0</v>
      </c>
      <c r="I11" s="62"/>
      <c r="J11" s="62">
        <v>0</v>
      </c>
      <c r="K11" s="62"/>
      <c r="L11" s="62">
        <v>0</v>
      </c>
      <c r="M11" s="62"/>
      <c r="N11" s="62">
        <v>534886</v>
      </c>
      <c r="O11" s="62"/>
      <c r="P11" s="58">
        <f>N11</f>
        <v>534886</v>
      </c>
      <c r="S11" s="71"/>
      <c r="U11" s="71"/>
    </row>
    <row r="12" spans="1:21" ht="12.75" customHeight="1" x14ac:dyDescent="0.2">
      <c r="A12" s="61" t="s">
        <v>131</v>
      </c>
      <c r="B12" s="62"/>
      <c r="C12" s="62"/>
      <c r="D12" s="62"/>
      <c r="E12" s="62"/>
      <c r="F12" s="62">
        <v>-867</v>
      </c>
      <c r="G12" s="62"/>
      <c r="H12" s="62"/>
      <c r="I12" s="62"/>
      <c r="J12" s="62"/>
      <c r="K12" s="62"/>
      <c r="L12" s="62"/>
      <c r="M12" s="62"/>
      <c r="N12" s="62"/>
      <c r="O12" s="62"/>
      <c r="P12" s="58">
        <f>F12</f>
        <v>-867</v>
      </c>
      <c r="S12" s="71"/>
      <c r="U12" s="71"/>
    </row>
    <row r="13" spans="1:21" collapsed="1" x14ac:dyDescent="0.2">
      <c r="A13" s="60" t="s">
        <v>132</v>
      </c>
      <c r="B13" s="63">
        <f>SUM(B11:B11)</f>
        <v>0</v>
      </c>
      <c r="C13" s="58"/>
      <c r="D13" s="63">
        <f>SUM(D11:D11)</f>
        <v>0</v>
      </c>
      <c r="E13" s="58"/>
      <c r="F13" s="63">
        <f>SUM(F11:F12)</f>
        <v>-867</v>
      </c>
      <c r="G13" s="58"/>
      <c r="H13" s="63">
        <f>SUM(H11:H11)</f>
        <v>0</v>
      </c>
      <c r="I13" s="58"/>
      <c r="J13" s="63">
        <f>SUM(J11:J11)</f>
        <v>0</v>
      </c>
      <c r="K13" s="58"/>
      <c r="L13" s="63">
        <f>SUM(L11:L11)</f>
        <v>0</v>
      </c>
      <c r="M13" s="58"/>
      <c r="N13" s="63">
        <f>SUM(N11:N11)</f>
        <v>534886</v>
      </c>
      <c r="O13" s="58"/>
      <c r="P13" s="63">
        <f>SUM(P11:P12)</f>
        <v>534019</v>
      </c>
      <c r="S13" s="71"/>
      <c r="U13" s="71"/>
    </row>
    <row r="14" spans="1:21" x14ac:dyDescent="0.2">
      <c r="A14" s="61" t="s">
        <v>133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>
        <v>-291024</v>
      </c>
      <c r="O14" s="62"/>
      <c r="P14" s="58">
        <f>SUM(B14:O14)</f>
        <v>-291024</v>
      </c>
      <c r="S14" s="71"/>
      <c r="U14" s="71"/>
    </row>
    <row r="15" spans="1:21" x14ac:dyDescent="0.2">
      <c r="A15" s="61" t="s">
        <v>134</v>
      </c>
      <c r="B15" s="62">
        <v>0</v>
      </c>
      <c r="C15" s="62"/>
      <c r="D15" s="62">
        <v>0</v>
      </c>
      <c r="E15" s="62"/>
      <c r="F15" s="62">
        <v>0</v>
      </c>
      <c r="G15" s="62"/>
      <c r="H15" s="62">
        <v>-24154</v>
      </c>
      <c r="I15" s="62"/>
      <c r="J15" s="62">
        <v>0</v>
      </c>
      <c r="K15" s="62"/>
      <c r="L15" s="62">
        <v>0</v>
      </c>
      <c r="M15" s="62"/>
      <c r="N15" s="62">
        <v>17367</v>
      </c>
      <c r="O15" s="62"/>
      <c r="P15" s="58">
        <f t="shared" ref="P15" si="0">SUM(B15:O15)</f>
        <v>-6787</v>
      </c>
      <c r="S15" s="71"/>
      <c r="U15" s="71"/>
    </row>
    <row r="16" spans="1:21" hidden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8"/>
      <c r="S16" s="71"/>
      <c r="U16" s="71"/>
    </row>
    <row r="17" spans="1:21" ht="13.5" thickBot="1" x14ac:dyDescent="0.25">
      <c r="A17" s="60" t="s">
        <v>135</v>
      </c>
      <c r="B17" s="64">
        <f>B9+B13+B14+B16+B15</f>
        <v>16904064</v>
      </c>
      <c r="C17" s="58"/>
      <c r="D17" s="64">
        <f>D9+D13+D14+D16+D15</f>
        <v>2333</v>
      </c>
      <c r="E17" s="58"/>
      <c r="F17" s="64">
        <f>F9+F13+F14+F16+F15</f>
        <v>-143807</v>
      </c>
      <c r="G17" s="58"/>
      <c r="H17" s="64">
        <f>H9+H13+H14+H16+H15</f>
        <v>622150</v>
      </c>
      <c r="I17" s="58"/>
      <c r="J17" s="64">
        <f>J9+J13+J14+J16+J15</f>
        <v>270010</v>
      </c>
      <c r="K17" s="58"/>
      <c r="L17" s="64">
        <f>L9+L13+L14+L16+L15</f>
        <v>3312707</v>
      </c>
      <c r="M17" s="58"/>
      <c r="N17" s="64">
        <f>N9+N13+N14+N16+N15</f>
        <v>606710</v>
      </c>
      <c r="O17" s="58"/>
      <c r="P17" s="64">
        <f>P9+P13+P14+P16+P15</f>
        <v>21574167</v>
      </c>
    </row>
    <row r="18" spans="1:21" ht="14.25" thickTop="1" x14ac:dyDescent="0.2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58"/>
      <c r="Q18" s="7"/>
      <c r="S18" s="71"/>
      <c r="U18" s="71"/>
    </row>
    <row r="19" spans="1:21" ht="21" customHeight="1" x14ac:dyDescent="0.2">
      <c r="A19" s="57" t="s">
        <v>136</v>
      </c>
      <c r="B19" s="65">
        <v>16904064</v>
      </c>
      <c r="C19" s="58"/>
      <c r="D19" s="65">
        <v>2333</v>
      </c>
      <c r="E19" s="58"/>
      <c r="F19" s="65">
        <v>-312843</v>
      </c>
      <c r="G19" s="58"/>
      <c r="H19" s="65">
        <v>618842</v>
      </c>
      <c r="I19" s="58"/>
      <c r="J19" s="65">
        <v>282513</v>
      </c>
      <c r="K19" s="58"/>
      <c r="L19" s="65">
        <v>3312707</v>
      </c>
      <c r="M19" s="58"/>
      <c r="N19" s="65">
        <v>1631482</v>
      </c>
      <c r="O19" s="58"/>
      <c r="P19" s="65">
        <v>22439098</v>
      </c>
    </row>
    <row r="20" spans="1:21" x14ac:dyDescent="0.2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21" x14ac:dyDescent="0.2">
      <c r="A21" s="61" t="s">
        <v>52</v>
      </c>
      <c r="B21" s="62">
        <v>0</v>
      </c>
      <c r="C21" s="62"/>
      <c r="D21" s="62">
        <v>0</v>
      </c>
      <c r="E21" s="62"/>
      <c r="F21" s="62">
        <v>0</v>
      </c>
      <c r="G21" s="62"/>
      <c r="H21" s="62">
        <v>0</v>
      </c>
      <c r="I21" s="62"/>
      <c r="J21" s="62">
        <v>0</v>
      </c>
      <c r="K21" s="62"/>
      <c r="L21" s="62">
        <v>0</v>
      </c>
      <c r="M21" s="62"/>
      <c r="N21" s="62">
        <v>1956481</v>
      </c>
      <c r="O21" s="62"/>
      <c r="P21" s="58">
        <f>N21</f>
        <v>1956481</v>
      </c>
    </row>
    <row r="22" spans="1:21" x14ac:dyDescent="0.2">
      <c r="A22" s="61" t="s">
        <v>131</v>
      </c>
      <c r="B22" s="62">
        <v>0</v>
      </c>
      <c r="C22" s="62"/>
      <c r="D22" s="62">
        <v>0</v>
      </c>
      <c r="E22" s="62"/>
      <c r="F22" s="62">
        <v>-65802</v>
      </c>
      <c r="G22" s="62"/>
      <c r="H22" s="62">
        <v>0</v>
      </c>
      <c r="I22" s="62"/>
      <c r="J22" s="62">
        <v>0</v>
      </c>
      <c r="K22" s="62"/>
      <c r="L22" s="62">
        <v>0</v>
      </c>
      <c r="M22" s="62"/>
      <c r="N22" s="62">
        <v>0</v>
      </c>
      <c r="O22" s="62"/>
      <c r="P22" s="58">
        <f>B22+D22+F22+H22+J22+L22+N22</f>
        <v>-65802</v>
      </c>
    </row>
    <row r="23" spans="1:21" x14ac:dyDescent="0.2">
      <c r="A23" s="60" t="s">
        <v>132</v>
      </c>
      <c r="B23" s="63">
        <f>SUM(B21:B22)</f>
        <v>0</v>
      </c>
      <c r="C23" s="58"/>
      <c r="D23" s="63">
        <f>SUM(D21:D22)</f>
        <v>0</v>
      </c>
      <c r="E23" s="58"/>
      <c r="F23" s="63">
        <f>SUM(F21:F22)</f>
        <v>-65802</v>
      </c>
      <c r="G23" s="58"/>
      <c r="H23" s="63">
        <f>SUM(H21:H22)</f>
        <v>0</v>
      </c>
      <c r="I23" s="58"/>
      <c r="J23" s="63">
        <f>SUM(J21:J22)</f>
        <v>0</v>
      </c>
      <c r="K23" s="58"/>
      <c r="L23" s="63">
        <f>SUM(L21:L22)</f>
        <v>0</v>
      </c>
      <c r="M23" s="58"/>
      <c r="N23" s="63">
        <f>SUM(N21:N22)</f>
        <v>1956481</v>
      </c>
      <c r="O23" s="58"/>
      <c r="P23" s="63">
        <f>SUM(P21:P22)</f>
        <v>1890679</v>
      </c>
    </row>
    <row r="24" spans="1:21" ht="12.75" hidden="1" customHeight="1" x14ac:dyDescent="0.2">
      <c r="A24" s="61" t="s">
        <v>68</v>
      </c>
      <c r="B24" s="62">
        <v>0</v>
      </c>
      <c r="C24" s="62"/>
      <c r="D24" s="62">
        <v>0</v>
      </c>
      <c r="E24" s="62"/>
      <c r="F24" s="62">
        <v>0</v>
      </c>
      <c r="G24" s="62"/>
      <c r="H24" s="62">
        <v>0</v>
      </c>
      <c r="I24" s="62"/>
      <c r="J24" s="62">
        <v>0</v>
      </c>
      <c r="K24" s="62"/>
      <c r="L24" s="62">
        <v>0</v>
      </c>
      <c r="M24" s="62"/>
      <c r="N24" s="62">
        <v>0</v>
      </c>
      <c r="O24" s="62"/>
      <c r="P24" s="58">
        <f>B24+D24+F24+H24+J24+L24+N24</f>
        <v>0</v>
      </c>
      <c r="R24" s="72"/>
    </row>
    <row r="25" spans="1:21" collapsed="1" x14ac:dyDescent="0.2">
      <c r="A25" s="61" t="s">
        <v>133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>
        <v>-1556413</v>
      </c>
      <c r="O25" s="62"/>
      <c r="P25" s="58">
        <f>B25+D25+F25+H25+J25+L25+N25</f>
        <v>-1556413</v>
      </c>
      <c r="S25" s="71"/>
      <c r="U25" s="71"/>
    </row>
    <row r="26" spans="1:21" ht="13.5" thickBot="1" x14ac:dyDescent="0.25">
      <c r="A26" s="60" t="s">
        <v>137</v>
      </c>
      <c r="B26" s="64">
        <f>SUM(B23:B25)+B19</f>
        <v>16904064</v>
      </c>
      <c r="C26" s="58"/>
      <c r="D26" s="64">
        <f>SUM(D23:D25)+D19</f>
        <v>2333</v>
      </c>
      <c r="E26" s="58"/>
      <c r="F26" s="64">
        <f>SUM(F23:F25)+F19</f>
        <v>-378645</v>
      </c>
      <c r="G26" s="58"/>
      <c r="H26" s="64">
        <f>SUM(H23:H25)+H19</f>
        <v>618842</v>
      </c>
      <c r="I26" s="58"/>
      <c r="J26" s="64">
        <f>SUM(J23:J25)+J19</f>
        <v>282513</v>
      </c>
      <c r="K26" s="58"/>
      <c r="L26" s="64">
        <f>SUM(L23:L25)+L19</f>
        <v>3312707</v>
      </c>
      <c r="M26" s="58"/>
      <c r="N26" s="64">
        <f>SUM(N23:N25)+N19</f>
        <v>2031550</v>
      </c>
      <c r="O26" s="58"/>
      <c r="P26" s="64">
        <f>SUM(P23:P25)+P19</f>
        <v>22773364</v>
      </c>
    </row>
    <row r="27" spans="1:21" ht="15.75" thickTop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9" spans="1:21" x14ac:dyDescent="0.2">
      <c r="F29" s="67"/>
      <c r="G29" s="73"/>
      <c r="H29" s="67"/>
      <c r="I29" s="73"/>
      <c r="J29" s="73"/>
      <c r="K29" s="73"/>
      <c r="L29" s="67"/>
      <c r="M29" s="73"/>
      <c r="N29" s="67"/>
      <c r="O29" s="73"/>
      <c r="P29" s="67"/>
      <c r="Q29" s="73"/>
    </row>
    <row r="30" spans="1:21" x14ac:dyDescent="0.2">
      <c r="F30" s="73"/>
      <c r="G30" s="73"/>
      <c r="H30" s="73"/>
      <c r="I30" s="73"/>
      <c r="J30" s="73"/>
      <c r="K30" s="73"/>
      <c r="L30" s="73"/>
      <c r="M30" s="73"/>
      <c r="N30" s="68"/>
      <c r="O30" s="73"/>
      <c r="P30" s="73"/>
      <c r="Q30" s="73"/>
    </row>
    <row r="31" spans="1:21" x14ac:dyDescent="0.2">
      <c r="A31" s="18" t="s">
        <v>105</v>
      </c>
      <c r="B31" s="17" t="str">
        <f>'форма 2'!C46</f>
        <v>Копешов Б.Б.</v>
      </c>
      <c r="C31" s="17"/>
      <c r="F31" s="73"/>
      <c r="G31" s="73"/>
      <c r="H31" s="73"/>
      <c r="I31" s="73"/>
      <c r="J31" s="73"/>
      <c r="K31" s="73"/>
      <c r="L31" s="73"/>
      <c r="M31" s="73"/>
      <c r="N31" s="67"/>
      <c r="O31" s="73"/>
      <c r="P31" s="73"/>
      <c r="Q31" s="73"/>
    </row>
    <row r="32" spans="1:21" x14ac:dyDescent="0.2">
      <c r="A32" s="18"/>
      <c r="B32" s="17"/>
      <c r="C32" s="17"/>
      <c r="F32" s="74"/>
      <c r="G32" s="73"/>
      <c r="H32" s="74"/>
      <c r="I32" s="73"/>
      <c r="J32" s="73"/>
      <c r="K32" s="73"/>
      <c r="L32" s="73"/>
      <c r="M32" s="73"/>
      <c r="N32" s="73"/>
      <c r="O32" s="73"/>
      <c r="P32" s="73"/>
      <c r="Q32" s="73"/>
    </row>
    <row r="33" spans="1:17" x14ac:dyDescent="0.2">
      <c r="A33" s="18"/>
      <c r="B33" s="17"/>
      <c r="C33" s="17"/>
      <c r="F33" s="73"/>
      <c r="G33" s="73"/>
      <c r="H33" s="73"/>
      <c r="I33" s="73"/>
      <c r="J33" s="73"/>
      <c r="K33" s="73"/>
      <c r="L33" s="73"/>
      <c r="M33" s="73"/>
      <c r="N33" s="75"/>
      <c r="O33" s="73"/>
      <c r="P33" s="75"/>
      <c r="Q33" s="73"/>
    </row>
    <row r="34" spans="1:17" x14ac:dyDescent="0.2">
      <c r="A34" s="18" t="s">
        <v>32</v>
      </c>
      <c r="B34" s="17" t="s">
        <v>33</v>
      </c>
      <c r="C34" s="1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x14ac:dyDescent="0.2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x14ac:dyDescent="0.2">
      <c r="F36" s="73"/>
      <c r="G36" s="73"/>
      <c r="H36" s="73"/>
      <c r="I36" s="73"/>
      <c r="J36" s="73"/>
      <c r="K36" s="73"/>
      <c r="L36" s="73"/>
      <c r="M36" s="73"/>
      <c r="N36" s="75"/>
      <c r="O36" s="73"/>
      <c r="P36" s="73"/>
      <c r="Q36" s="73"/>
    </row>
    <row r="37" spans="1:17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mergeCells count="3">
    <mergeCell ref="A3:H3"/>
    <mergeCell ref="A4:H4"/>
    <mergeCell ref="A5:P5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6"/>
  <sheetViews>
    <sheetView tabSelected="1" zoomScale="85" zoomScaleNormal="85" workbookViewId="0">
      <selection activeCell="B40" sqref="B40"/>
    </sheetView>
  </sheetViews>
  <sheetFormatPr defaultRowHeight="15" outlineLevelRow="1" x14ac:dyDescent="0.25"/>
  <cols>
    <col min="1" max="1" width="70" style="16" customWidth="1"/>
    <col min="2" max="2" width="21.28515625" style="16" customWidth="1"/>
    <col min="3" max="3" width="4" style="16" customWidth="1"/>
    <col min="4" max="4" width="18.7109375" style="16" customWidth="1"/>
    <col min="5" max="5" width="9.7109375" style="16" bestFit="1" customWidth="1"/>
    <col min="6" max="6" width="9.140625" style="16"/>
    <col min="7" max="8" width="10.42578125" style="85" bestFit="1" customWidth="1"/>
    <col min="9" max="9" width="9.140625" style="85"/>
    <col min="10" max="10" width="10.42578125" style="85" bestFit="1" customWidth="1"/>
    <col min="11" max="16384" width="9.140625" style="16"/>
  </cols>
  <sheetData>
    <row r="5" spans="1:4" s="16" customFormat="1" x14ac:dyDescent="0.25">
      <c r="A5" s="117" t="s">
        <v>70</v>
      </c>
      <c r="B5" s="117"/>
      <c r="C5" s="117"/>
      <c r="D5" s="117"/>
    </row>
    <row r="6" spans="1:4" s="16" customFormat="1" x14ac:dyDescent="0.25">
      <c r="A6" s="117" t="s">
        <v>71</v>
      </c>
      <c r="B6" s="117"/>
      <c r="C6" s="117"/>
      <c r="D6" s="117"/>
    </row>
    <row r="7" spans="1:4" s="16" customFormat="1" ht="15" customHeight="1" x14ac:dyDescent="0.25">
      <c r="A7" s="117" t="s">
        <v>120</v>
      </c>
      <c r="B7" s="117"/>
      <c r="C7" s="117"/>
      <c r="D7" s="117"/>
    </row>
    <row r="8" spans="1:4" s="16" customFormat="1" x14ac:dyDescent="0.25">
      <c r="A8" s="118"/>
      <c r="B8" s="118"/>
      <c r="C8" s="118"/>
      <c r="D8" s="118"/>
    </row>
    <row r="9" spans="1:4" s="16" customFormat="1" x14ac:dyDescent="0.25">
      <c r="A9" s="76"/>
      <c r="B9" s="77"/>
      <c r="C9" s="77"/>
      <c r="D9" s="77" t="s">
        <v>35</v>
      </c>
    </row>
    <row r="10" spans="1:4" s="16" customFormat="1" ht="63.75" x14ac:dyDescent="0.25">
      <c r="A10" s="78" t="s">
        <v>72</v>
      </c>
      <c r="B10" s="6" t="s">
        <v>121</v>
      </c>
      <c r="C10" s="26"/>
      <c r="D10" s="6" t="s">
        <v>122</v>
      </c>
    </row>
    <row r="11" spans="1:4" s="16" customFormat="1" x14ac:dyDescent="0.25">
      <c r="A11" s="79" t="s">
        <v>73</v>
      </c>
      <c r="B11" s="8"/>
      <c r="C11" s="80"/>
      <c r="D11" s="81"/>
    </row>
    <row r="12" spans="1:4" s="16" customFormat="1" x14ac:dyDescent="0.25">
      <c r="A12" s="82" t="s">
        <v>74</v>
      </c>
      <c r="B12" s="83">
        <v>6721394</v>
      </c>
      <c r="C12" s="84"/>
      <c r="D12" s="83">
        <v>4299955</v>
      </c>
    </row>
    <row r="13" spans="1:4" s="16" customFormat="1" x14ac:dyDescent="0.25">
      <c r="A13" s="82" t="s">
        <v>75</v>
      </c>
      <c r="B13" s="83">
        <v>-5613889</v>
      </c>
      <c r="C13" s="84"/>
      <c r="D13" s="83">
        <v>-2301024</v>
      </c>
    </row>
    <row r="14" spans="1:4" s="16" customFormat="1" x14ac:dyDescent="0.25">
      <c r="A14" s="82" t="s">
        <v>76</v>
      </c>
      <c r="B14" s="8">
        <v>905127</v>
      </c>
      <c r="C14" s="84"/>
      <c r="D14" s="8">
        <v>626455</v>
      </c>
    </row>
    <row r="15" spans="1:4" s="16" customFormat="1" x14ac:dyDescent="0.25">
      <c r="A15" s="82" t="s">
        <v>77</v>
      </c>
      <c r="B15" s="83">
        <v>-424673</v>
      </c>
      <c r="C15" s="84"/>
      <c r="D15" s="83">
        <v>-387711</v>
      </c>
    </row>
    <row r="16" spans="1:4" s="16" customFormat="1" ht="26.25" x14ac:dyDescent="0.25">
      <c r="A16" s="82" t="s">
        <v>108</v>
      </c>
      <c r="B16" s="83">
        <v>396586</v>
      </c>
      <c r="C16" s="84"/>
      <c r="D16" s="83">
        <v>82</v>
      </c>
    </row>
    <row r="17" spans="1:10" x14ac:dyDescent="0.25">
      <c r="A17" s="82" t="s">
        <v>78</v>
      </c>
      <c r="B17" s="83">
        <v>-173704</v>
      </c>
      <c r="C17" s="84"/>
      <c r="D17" s="83">
        <v>9256</v>
      </c>
      <c r="H17" s="16"/>
      <c r="I17" s="16"/>
      <c r="J17" s="16"/>
    </row>
    <row r="18" spans="1:10" x14ac:dyDescent="0.25">
      <c r="A18" s="82" t="s">
        <v>79</v>
      </c>
      <c r="B18" s="83">
        <v>451707</v>
      </c>
      <c r="C18" s="84"/>
      <c r="D18" s="83">
        <v>-10199</v>
      </c>
      <c r="H18" s="16"/>
      <c r="I18" s="16"/>
      <c r="J18" s="16"/>
    </row>
    <row r="19" spans="1:10" hidden="1" outlineLevel="1" x14ac:dyDescent="0.25">
      <c r="A19" s="82" t="s">
        <v>123</v>
      </c>
      <c r="B19" s="83">
        <v>0</v>
      </c>
      <c r="C19" s="84"/>
      <c r="D19" s="83"/>
      <c r="H19" s="16"/>
      <c r="I19" s="16"/>
      <c r="J19" s="16"/>
    </row>
    <row r="20" spans="1:10" collapsed="1" x14ac:dyDescent="0.25">
      <c r="A20" s="82" t="s">
        <v>80</v>
      </c>
      <c r="B20" s="8">
        <v>61528</v>
      </c>
      <c r="C20" s="84"/>
      <c r="D20" s="83">
        <v>33775</v>
      </c>
      <c r="H20" s="16"/>
      <c r="I20" s="16"/>
      <c r="J20" s="16"/>
    </row>
    <row r="21" spans="1:10" x14ac:dyDescent="0.25">
      <c r="A21" s="82" t="s">
        <v>81</v>
      </c>
      <c r="B21" s="83">
        <v>-2653687</v>
      </c>
      <c r="C21" s="84"/>
      <c r="D21" s="83">
        <v>-1927313</v>
      </c>
      <c r="E21" s="85"/>
      <c r="H21" s="16"/>
      <c r="I21" s="16"/>
      <c r="J21" s="16"/>
    </row>
    <row r="22" spans="1:10" x14ac:dyDescent="0.25">
      <c r="A22" s="86"/>
      <c r="B22" s="83"/>
      <c r="C22" s="87"/>
      <c r="D22" s="87"/>
      <c r="H22" s="16"/>
      <c r="I22" s="16"/>
      <c r="J22" s="16"/>
    </row>
    <row r="23" spans="1:10" x14ac:dyDescent="0.25">
      <c r="A23" s="88" t="s">
        <v>82</v>
      </c>
      <c r="B23" s="83"/>
      <c r="C23" s="84"/>
      <c r="D23" s="84"/>
      <c r="G23" s="89"/>
      <c r="H23" s="16"/>
      <c r="I23" s="16"/>
      <c r="J23" s="16"/>
    </row>
    <row r="24" spans="1:10" x14ac:dyDescent="0.25">
      <c r="A24" s="82" t="s">
        <v>83</v>
      </c>
      <c r="B24" s="83">
        <v>38755</v>
      </c>
      <c r="C24" s="84"/>
      <c r="D24" s="83">
        <v>-846676</v>
      </c>
      <c r="G24" s="89"/>
      <c r="H24" s="16"/>
      <c r="I24" s="16"/>
      <c r="J24" s="16"/>
    </row>
    <row r="25" spans="1:10" x14ac:dyDescent="0.25">
      <c r="A25" s="82" t="s">
        <v>6</v>
      </c>
      <c r="B25" s="83">
        <v>385001</v>
      </c>
      <c r="C25" s="84"/>
      <c r="D25" s="83">
        <v>-994661</v>
      </c>
      <c r="G25" s="89"/>
      <c r="H25" s="16"/>
      <c r="I25" s="16"/>
      <c r="J25" s="16"/>
    </row>
    <row r="26" spans="1:10" x14ac:dyDescent="0.25">
      <c r="A26" s="82" t="s">
        <v>84</v>
      </c>
      <c r="B26" s="83">
        <v>12961078</v>
      </c>
      <c r="C26" s="84"/>
      <c r="D26" s="83">
        <v>-967011</v>
      </c>
      <c r="G26" s="89"/>
      <c r="H26" s="16"/>
      <c r="I26" s="16"/>
      <c r="J26" s="16"/>
    </row>
    <row r="27" spans="1:10" x14ac:dyDescent="0.25">
      <c r="A27" s="82" t="s">
        <v>85</v>
      </c>
      <c r="B27" s="83">
        <v>0</v>
      </c>
      <c r="C27" s="84"/>
      <c r="D27" s="83">
        <v>-3924288</v>
      </c>
      <c r="G27" s="90"/>
      <c r="H27" s="16"/>
      <c r="I27" s="16"/>
      <c r="J27" s="16"/>
    </row>
    <row r="28" spans="1:10" ht="15" customHeight="1" x14ac:dyDescent="0.25">
      <c r="A28" s="82" t="s">
        <v>86</v>
      </c>
      <c r="B28" s="83">
        <v>-22303347</v>
      </c>
      <c r="C28" s="84"/>
      <c r="D28" s="83">
        <v>-16869899</v>
      </c>
      <c r="G28" s="89"/>
      <c r="H28" s="16"/>
      <c r="I28" s="16"/>
      <c r="J28" s="16"/>
    </row>
    <row r="29" spans="1:10" hidden="1" outlineLevel="1" x14ac:dyDescent="0.25">
      <c r="A29" s="82" t="s">
        <v>9</v>
      </c>
      <c r="B29" s="83"/>
      <c r="C29" s="84"/>
      <c r="G29" s="89"/>
      <c r="H29" s="16"/>
      <c r="I29" s="16"/>
      <c r="J29" s="16"/>
    </row>
    <row r="30" spans="1:10" collapsed="1" x14ac:dyDescent="0.25">
      <c r="A30" s="82" t="s">
        <v>13</v>
      </c>
      <c r="B30" s="83">
        <v>-351390</v>
      </c>
      <c r="C30" s="84"/>
      <c r="D30" s="83">
        <v>-65914</v>
      </c>
      <c r="G30" s="89"/>
      <c r="H30" s="16"/>
      <c r="I30" s="16"/>
      <c r="J30" s="16"/>
    </row>
    <row r="31" spans="1:10" x14ac:dyDescent="0.25">
      <c r="A31" s="82"/>
      <c r="B31" s="83"/>
      <c r="C31" s="84"/>
      <c r="D31" s="8"/>
      <c r="G31" s="89"/>
      <c r="H31" s="16"/>
      <c r="I31" s="16"/>
      <c r="J31" s="16"/>
    </row>
    <row r="32" spans="1:10" x14ac:dyDescent="0.25">
      <c r="A32" s="88" t="s">
        <v>87</v>
      </c>
      <c r="C32" s="84"/>
      <c r="D32" s="83"/>
      <c r="G32" s="89"/>
      <c r="H32" s="16"/>
      <c r="I32" s="16"/>
      <c r="J32" s="16"/>
    </row>
    <row r="33" spans="1:10" x14ac:dyDescent="0.25">
      <c r="A33" s="82" t="s">
        <v>126</v>
      </c>
      <c r="B33" s="83">
        <v>12166440</v>
      </c>
      <c r="C33" s="84"/>
      <c r="D33" s="83">
        <v>4370592</v>
      </c>
      <c r="G33" s="91"/>
      <c r="H33" s="16"/>
      <c r="I33" s="16"/>
      <c r="J33" s="16"/>
    </row>
    <row r="34" spans="1:10" x14ac:dyDescent="0.25">
      <c r="A34" s="82" t="s">
        <v>88</v>
      </c>
      <c r="B34" s="83">
        <v>-11591258</v>
      </c>
      <c r="C34" s="84"/>
      <c r="D34" s="83">
        <v>38597588</v>
      </c>
      <c r="H34" s="16"/>
      <c r="I34" s="16"/>
      <c r="J34" s="16"/>
    </row>
    <row r="35" spans="1:10" ht="15" customHeight="1" x14ac:dyDescent="0.25">
      <c r="A35" s="92" t="s">
        <v>17</v>
      </c>
      <c r="B35" s="83">
        <v>-6869003</v>
      </c>
      <c r="C35" s="84"/>
      <c r="D35" s="83">
        <v>-2709054</v>
      </c>
      <c r="H35" s="16"/>
      <c r="I35" s="16"/>
      <c r="J35" s="16"/>
    </row>
    <row r="36" spans="1:10" hidden="1" outlineLevel="1" x14ac:dyDescent="0.25">
      <c r="A36" s="92" t="s">
        <v>9</v>
      </c>
      <c r="C36" s="84"/>
      <c r="D36" s="84"/>
      <c r="H36" s="16"/>
      <c r="I36" s="16"/>
      <c r="J36" s="16"/>
    </row>
    <row r="37" spans="1:10" collapsed="1" x14ac:dyDescent="0.25">
      <c r="A37" s="82" t="s">
        <v>21</v>
      </c>
      <c r="B37" s="107">
        <v>74710</v>
      </c>
      <c r="C37" s="84"/>
      <c r="D37" s="107">
        <v>-139252</v>
      </c>
      <c r="E37" s="85"/>
      <c r="H37" s="16"/>
      <c r="I37" s="16"/>
      <c r="J37" s="16"/>
    </row>
    <row r="38" spans="1:10" ht="26.25" x14ac:dyDescent="0.25">
      <c r="A38" s="93" t="s">
        <v>89</v>
      </c>
      <c r="B38" s="94">
        <f>SUM(B12:B37)</f>
        <v>-15818625</v>
      </c>
      <c r="C38" s="87"/>
      <c r="D38" s="94">
        <f>SUM(D12:D37)</f>
        <v>16794701</v>
      </c>
      <c r="H38" s="16"/>
      <c r="I38" s="16"/>
      <c r="J38" s="16"/>
    </row>
    <row r="39" spans="1:10" x14ac:dyDescent="0.25">
      <c r="A39" s="92" t="s">
        <v>90</v>
      </c>
      <c r="B39" s="83">
        <v>-118000</v>
      </c>
      <c r="C39" s="84"/>
      <c r="D39" s="83">
        <v>-127063</v>
      </c>
      <c r="E39" s="85"/>
      <c r="H39" s="16"/>
      <c r="I39" s="16"/>
      <c r="J39" s="16"/>
    </row>
    <row r="40" spans="1:10" ht="26.25" x14ac:dyDescent="0.25">
      <c r="A40" s="93" t="s">
        <v>91</v>
      </c>
      <c r="B40" s="94">
        <f>SUM(B38:B39)</f>
        <v>-15936625</v>
      </c>
      <c r="C40" s="87"/>
      <c r="D40" s="94">
        <f>SUM(D38:D39)</f>
        <v>16667638</v>
      </c>
      <c r="H40" s="16"/>
      <c r="I40" s="16"/>
      <c r="J40" s="16"/>
    </row>
    <row r="41" spans="1:10" x14ac:dyDescent="0.25">
      <c r="A41" s="93"/>
      <c r="B41" s="84"/>
      <c r="C41" s="84"/>
      <c r="D41" s="84"/>
      <c r="H41" s="16"/>
      <c r="I41" s="16"/>
      <c r="J41" s="16"/>
    </row>
    <row r="42" spans="1:10" ht="15" customHeight="1" x14ac:dyDescent="0.25">
      <c r="A42" s="79" t="s">
        <v>92</v>
      </c>
      <c r="B42" s="84"/>
      <c r="C42" s="84"/>
      <c r="D42" s="84"/>
      <c r="H42" s="16"/>
      <c r="I42" s="16"/>
      <c r="J42" s="16"/>
    </row>
    <row r="43" spans="1:10" x14ac:dyDescent="0.25">
      <c r="A43" s="82" t="s">
        <v>93</v>
      </c>
      <c r="B43" s="83">
        <v>-66875</v>
      </c>
      <c r="C43" s="84"/>
      <c r="D43" s="83">
        <v>-251556</v>
      </c>
      <c r="H43" s="16"/>
      <c r="I43" s="16"/>
      <c r="J43" s="16"/>
    </row>
    <row r="44" spans="1:10" x14ac:dyDescent="0.25">
      <c r="A44" s="82" t="s">
        <v>106</v>
      </c>
      <c r="B44" s="83"/>
      <c r="C44" s="84"/>
      <c r="D44" s="83">
        <v>37000</v>
      </c>
      <c r="H44" s="16"/>
      <c r="I44" s="16"/>
      <c r="J44" s="16"/>
    </row>
    <row r="45" spans="1:10" hidden="1" outlineLevel="1" x14ac:dyDescent="0.25">
      <c r="A45" s="82" t="s">
        <v>94</v>
      </c>
      <c r="B45" s="108">
        <v>0</v>
      </c>
      <c r="C45" s="84"/>
      <c r="D45" s="108">
        <v>0</v>
      </c>
      <c r="E45" s="85"/>
      <c r="H45" s="16"/>
      <c r="I45" s="16"/>
      <c r="J45" s="16"/>
    </row>
    <row r="46" spans="1:10" collapsed="1" x14ac:dyDescent="0.25">
      <c r="A46" s="93" t="s">
        <v>95</v>
      </c>
      <c r="B46" s="94">
        <f>SUM(B43:B45)</f>
        <v>-66875</v>
      </c>
      <c r="C46" s="87"/>
      <c r="D46" s="94">
        <f>SUM(D43:D45)</f>
        <v>-214556</v>
      </c>
      <c r="H46" s="16"/>
      <c r="I46" s="16"/>
      <c r="J46" s="16"/>
    </row>
    <row r="47" spans="1:10" ht="11.25" customHeight="1" x14ac:dyDescent="0.25">
      <c r="A47" s="93"/>
      <c r="B47" s="84"/>
      <c r="C47" s="84"/>
      <c r="D47" s="84"/>
      <c r="H47" s="16"/>
      <c r="I47" s="16"/>
      <c r="J47" s="16"/>
    </row>
    <row r="48" spans="1:10" x14ac:dyDescent="0.25">
      <c r="A48" s="95" t="s">
        <v>96</v>
      </c>
      <c r="B48" s="84"/>
      <c r="C48" s="84"/>
      <c r="D48" s="84"/>
      <c r="G48" s="16"/>
      <c r="H48" s="16"/>
      <c r="I48" s="16"/>
      <c r="J48" s="16"/>
    </row>
    <row r="49" spans="1:10" x14ac:dyDescent="0.25">
      <c r="A49" s="82" t="s">
        <v>97</v>
      </c>
      <c r="B49" s="83">
        <v>22612616</v>
      </c>
      <c r="C49" s="84"/>
      <c r="D49" s="83">
        <v>801143</v>
      </c>
      <c r="G49" s="16"/>
      <c r="H49" s="16"/>
      <c r="I49" s="16"/>
      <c r="J49" s="16"/>
    </row>
    <row r="50" spans="1:10" x14ac:dyDescent="0.25">
      <c r="A50" s="82" t="s">
        <v>98</v>
      </c>
      <c r="B50" s="83">
        <v>-20151727</v>
      </c>
      <c r="C50" s="84"/>
      <c r="D50" s="83">
        <v>0</v>
      </c>
      <c r="G50" s="16"/>
      <c r="H50" s="16"/>
      <c r="I50" s="16"/>
      <c r="J50" s="16"/>
    </row>
    <row r="51" spans="1:10" x14ac:dyDescent="0.25">
      <c r="A51" s="82" t="s">
        <v>127</v>
      </c>
      <c r="B51" s="83">
        <v>6600000</v>
      </c>
      <c r="C51" s="84"/>
      <c r="D51" s="83">
        <v>0</v>
      </c>
      <c r="G51" s="16"/>
      <c r="H51" s="16"/>
      <c r="I51" s="16"/>
      <c r="J51" s="16"/>
    </row>
    <row r="52" spans="1:10" x14ac:dyDescent="0.25">
      <c r="A52" s="82" t="s">
        <v>128</v>
      </c>
      <c r="B52" s="83">
        <v>-2722852</v>
      </c>
      <c r="C52" s="84"/>
      <c r="D52" s="83">
        <v>0</v>
      </c>
      <c r="F52" s="85"/>
      <c r="G52" s="16"/>
      <c r="H52" s="16"/>
      <c r="I52" s="16"/>
      <c r="J52" s="16"/>
    </row>
    <row r="53" spans="1:10" x14ac:dyDescent="0.25">
      <c r="A53" s="82" t="s">
        <v>99</v>
      </c>
      <c r="B53" s="107">
        <v>-1555026</v>
      </c>
      <c r="C53" s="84"/>
      <c r="D53" s="107">
        <v>-290752</v>
      </c>
      <c r="F53" s="85"/>
      <c r="G53" s="16"/>
      <c r="H53" s="16"/>
      <c r="I53" s="16"/>
      <c r="J53" s="16"/>
    </row>
    <row r="54" spans="1:10" x14ac:dyDescent="0.25">
      <c r="A54" s="93" t="s">
        <v>100</v>
      </c>
      <c r="B54" s="94">
        <f>SUM(B49:B53)</f>
        <v>4783011</v>
      </c>
      <c r="C54" s="87"/>
      <c r="D54" s="94">
        <f>SUM(D49:D53)</f>
        <v>510391</v>
      </c>
      <c r="G54" s="16"/>
      <c r="H54" s="16"/>
      <c r="I54" s="16"/>
      <c r="J54" s="16"/>
    </row>
    <row r="55" spans="1:10" x14ac:dyDescent="0.25">
      <c r="A55" s="93"/>
      <c r="B55" s="84"/>
      <c r="C55" s="84"/>
      <c r="D55" s="84"/>
      <c r="G55" s="16"/>
      <c r="H55" s="16"/>
      <c r="I55" s="16"/>
      <c r="J55" s="16"/>
    </row>
    <row r="56" spans="1:10" x14ac:dyDescent="0.25">
      <c r="A56" s="93" t="s">
        <v>101</v>
      </c>
      <c r="B56" s="83">
        <f>B40+B46+B54</f>
        <v>-11220489</v>
      </c>
      <c r="C56" s="87"/>
      <c r="D56" s="83">
        <f>D40+D46+D54</f>
        <v>16963473</v>
      </c>
      <c r="G56" s="16"/>
      <c r="H56" s="16"/>
      <c r="I56" s="16"/>
      <c r="J56" s="16"/>
    </row>
    <row r="57" spans="1:10" ht="26.25" x14ac:dyDescent="0.25">
      <c r="A57" s="82" t="s">
        <v>102</v>
      </c>
      <c r="B57" s="83">
        <v>-164599</v>
      </c>
      <c r="C57" s="84"/>
      <c r="D57" s="83">
        <v>1399572</v>
      </c>
      <c r="G57" s="16"/>
      <c r="H57" s="16"/>
      <c r="I57" s="16"/>
      <c r="J57" s="16"/>
    </row>
    <row r="58" spans="1:10" x14ac:dyDescent="0.25">
      <c r="A58" s="82" t="s">
        <v>103</v>
      </c>
      <c r="B58" s="83">
        <v>24777220</v>
      </c>
      <c r="C58" s="84"/>
      <c r="D58" s="83">
        <v>5380698</v>
      </c>
    </row>
    <row r="59" spans="1:10" x14ac:dyDescent="0.25">
      <c r="A59" s="93" t="s">
        <v>104</v>
      </c>
      <c r="B59" s="94">
        <f>SUM(B56:B58)</f>
        <v>13392132</v>
      </c>
      <c r="C59" s="96"/>
      <c r="D59" s="94">
        <f>SUM(D56:D58)</f>
        <v>23743743</v>
      </c>
      <c r="G59" s="16"/>
      <c r="H59" s="16"/>
      <c r="I59" s="16"/>
      <c r="J59" s="16"/>
    </row>
    <row r="62" spans="1:10" x14ac:dyDescent="0.25">
      <c r="A62" s="18" t="s">
        <v>105</v>
      </c>
      <c r="B62" s="17" t="str">
        <f>'форма 1'!C50</f>
        <v>Копешов Б.Б.</v>
      </c>
      <c r="C62" s="17"/>
      <c r="D62" s="17"/>
      <c r="G62" s="16"/>
      <c r="H62" s="16"/>
      <c r="I62" s="16"/>
      <c r="J62" s="16"/>
    </row>
    <row r="63" spans="1:10" x14ac:dyDescent="0.25">
      <c r="A63" s="18"/>
      <c r="B63" s="17"/>
      <c r="C63" s="17"/>
      <c r="D63" s="17"/>
      <c r="G63" s="16"/>
      <c r="H63" s="16"/>
      <c r="I63" s="16"/>
      <c r="J63" s="16"/>
    </row>
    <row r="64" spans="1:10" x14ac:dyDescent="0.25">
      <c r="A64" s="18"/>
      <c r="B64" s="17"/>
      <c r="C64" s="17"/>
      <c r="G64" s="16"/>
      <c r="H64" s="16"/>
      <c r="I64" s="16"/>
      <c r="J64" s="16"/>
    </row>
    <row r="65" spans="1:10" x14ac:dyDescent="0.25">
      <c r="A65" s="18" t="s">
        <v>32</v>
      </c>
      <c r="B65" s="17" t="s">
        <v>33</v>
      </c>
      <c r="C65" s="17"/>
      <c r="G65" s="16"/>
      <c r="H65" s="16"/>
      <c r="I65" s="16"/>
      <c r="J65" s="16"/>
    </row>
    <row r="66" spans="1:10" x14ac:dyDescent="0.25">
      <c r="A66" s="97"/>
      <c r="G66" s="16"/>
      <c r="H66" s="16"/>
      <c r="I66" s="16"/>
      <c r="J66" s="16"/>
    </row>
  </sheetData>
  <mergeCells count="4"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4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Долдина</dc:creator>
  <cp:lastModifiedBy>Илья Масюра</cp:lastModifiedBy>
  <cp:lastPrinted>2015-08-14T09:23:57Z</cp:lastPrinted>
  <dcterms:created xsi:type="dcterms:W3CDTF">2014-07-18T12:06:20Z</dcterms:created>
  <dcterms:modified xsi:type="dcterms:W3CDTF">2015-08-14T11:17:50Z</dcterms:modified>
</cp:coreProperties>
</file>