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/>
  <xr:revisionPtr revIDLastSave="0" documentId="13_ncr:1_{6AD1E25E-FB87-4C5F-8607-90D5DAFA829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Ф1" sheetId="1" r:id="rId1"/>
    <sheet name="Ф2" sheetId="2" r:id="rId2"/>
    <sheet name="Ф3" sheetId="3" r:id="rId3"/>
    <sheet name="Ф4" sheetId="4" r:id="rId4"/>
  </sheets>
  <definedNames>
    <definedName name="_Hlk31968479" localSheetId="0">Ф1!#REF!</definedName>
    <definedName name="_Hlk31971137" localSheetId="0">Ф1!#REF!</definedName>
    <definedName name="_Hlk32235699" localSheetId="0">Ф1!#REF!</definedName>
    <definedName name="_Hlk33473736" localSheetId="1">Ф2!#REF!</definedName>
    <definedName name="_xlnm.Print_Area" localSheetId="1">Ф2!$A$1:$D$71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4" i="2" l="1"/>
  <c r="D62" i="2" l="1"/>
  <c r="E62" i="2"/>
  <c r="F62" i="2"/>
  <c r="C62" i="2"/>
  <c r="C17" i="2"/>
  <c r="C26" i="2" s="1"/>
  <c r="C32" i="2" s="1"/>
  <c r="C35" i="2" s="1"/>
  <c r="C38" i="2" s="1"/>
  <c r="C49" i="2" s="1"/>
  <c r="D14" i="2"/>
  <c r="E14" i="2"/>
  <c r="F14" i="2"/>
  <c r="C14" i="2"/>
  <c r="H27" i="4" l="1"/>
  <c r="I27" i="4"/>
  <c r="G27" i="4"/>
  <c r="F27" i="4"/>
  <c r="B24" i="4"/>
  <c r="C24" i="4"/>
  <c r="G24" i="4"/>
  <c r="H24" i="4"/>
  <c r="I24" i="4"/>
  <c r="F24" i="4"/>
  <c r="E24" i="4"/>
  <c r="E18" i="4"/>
  <c r="B18" i="4"/>
  <c r="F18" i="4"/>
  <c r="G18" i="4"/>
  <c r="H18" i="4"/>
  <c r="I18" i="4"/>
  <c r="D18" i="4"/>
  <c r="C18" i="4"/>
  <c r="D68" i="3"/>
  <c r="C68" i="3"/>
  <c r="D61" i="3"/>
  <c r="C61" i="3"/>
  <c r="D12" i="3"/>
  <c r="D29" i="3" s="1"/>
  <c r="D40" i="3" s="1"/>
  <c r="D45" i="3" s="1"/>
  <c r="D72" i="3" s="1"/>
  <c r="C12" i="3"/>
  <c r="C29" i="3" l="1"/>
  <c r="C40" i="3" s="1"/>
  <c r="C45" i="3" s="1"/>
  <c r="C72" i="3" s="1"/>
  <c r="C43" i="2"/>
  <c r="D17" i="2"/>
  <c r="D26" i="2" s="1"/>
  <c r="D32" i="2" s="1"/>
  <c r="D35" i="2" s="1"/>
  <c r="D38" i="2" s="1"/>
  <c r="E17" i="2"/>
  <c r="E26" i="2" s="1"/>
  <c r="E32" i="2" s="1"/>
  <c r="E35" i="2" s="1"/>
  <c r="E38" i="2" s="1"/>
  <c r="E49" i="2" s="1"/>
  <c r="F17" i="2"/>
  <c r="F26" i="2"/>
  <c r="F32" i="2" s="1"/>
  <c r="F35" i="2" s="1"/>
  <c r="F38" i="2" s="1"/>
  <c r="F59" i="2"/>
  <c r="E59" i="2"/>
  <c r="D59" i="2"/>
  <c r="C59" i="2"/>
  <c r="F54" i="2"/>
  <c r="E54" i="2"/>
  <c r="D54" i="2"/>
  <c r="F47" i="2"/>
  <c r="E47" i="2"/>
  <c r="D47" i="2"/>
  <c r="C47" i="2"/>
  <c r="F43" i="2"/>
  <c r="E43" i="2"/>
  <c r="D43" i="2"/>
  <c r="F48" i="2" l="1"/>
  <c r="F49" i="2" s="1"/>
  <c r="F60" i="2" s="1"/>
  <c r="D48" i="2"/>
  <c r="D49" i="2" s="1"/>
  <c r="D60" i="2" s="1"/>
  <c r="C60" i="2"/>
  <c r="E60" i="2"/>
  <c r="C36" i="1" l="1"/>
  <c r="C39" i="1" s="1"/>
  <c r="C24" i="1"/>
  <c r="D76" i="1" l="1"/>
  <c r="D78" i="1" s="1"/>
  <c r="C76" i="1"/>
  <c r="C78" i="1" s="1"/>
  <c r="D64" i="1"/>
  <c r="C64" i="1"/>
  <c r="C79" i="1" s="1"/>
  <c r="D24" i="1"/>
  <c r="D79" i="1" l="1"/>
  <c r="D36" i="1"/>
  <c r="D39" i="1" s="1"/>
  <c r="D49" i="1" l="1"/>
  <c r="D52" i="1" s="1"/>
  <c r="D80" i="1" s="1"/>
  <c r="C49" i="1"/>
  <c r="D40" i="1"/>
  <c r="C40" i="1"/>
  <c r="D81" i="1" l="1"/>
  <c r="C52" i="1"/>
  <c r="C80" i="1" s="1"/>
  <c r="C81" i="1" s="1"/>
  <c r="C27" i="4" l="1"/>
  <c r="D27" i="4"/>
  <c r="E27" i="4"/>
  <c r="B27" i="4"/>
</calcChain>
</file>

<file path=xl/sharedStrings.xml><?xml version="1.0" encoding="utf-8"?>
<sst xmlns="http://schemas.openxmlformats.org/spreadsheetml/2006/main" count="293" uniqueCount="197">
  <si>
    <t xml:space="preserve"> </t>
  </si>
  <si>
    <t>АО «Казахтелеком»</t>
  </si>
  <si>
    <t>Прим.</t>
  </si>
  <si>
    <t>Активы</t>
  </si>
  <si>
    <t>Внеоборотные активы</t>
  </si>
  <si>
    <t>Основные средства</t>
  </si>
  <si>
    <t>Активы в форме права пользования</t>
  </si>
  <si>
    <t>Нематериальные активы</t>
  </si>
  <si>
    <t>Гудвил</t>
  </si>
  <si>
    <t>Авансы, уплаченные за внеоборотные активы</t>
  </si>
  <si>
    <t>Отложенные налоговые активы</t>
  </si>
  <si>
    <t>Затраты на заключение договоров</t>
  </si>
  <si>
    <t>Затраты на выполнение договоров</t>
  </si>
  <si>
    <t>Прочие внеоборотные нефинансовые активы</t>
  </si>
  <si>
    <r>
      <t>Прочие внеоборотные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финансовые активы</t>
    </r>
  </si>
  <si>
    <t>Итого внеоборотные активы</t>
  </si>
  <si>
    <t>Оборотные активы</t>
  </si>
  <si>
    <t>Товарно-материальные запасы</t>
  </si>
  <si>
    <t>Торговая дебиторская задолженность</t>
  </si>
  <si>
    <t>Авансовые платежи</t>
  </si>
  <si>
    <t>Предоплата по корпоративному подоходному налогу</t>
  </si>
  <si>
    <t>Итого оборотные активы</t>
  </si>
  <si>
    <t>Итого активы</t>
  </si>
  <si>
    <t xml:space="preserve">Капитал и обязательства </t>
  </si>
  <si>
    <t>Акционерный капитал</t>
  </si>
  <si>
    <t>Собственные выкупленные акции</t>
  </si>
  <si>
    <t>Резерв по пересчёту иностранной валюты</t>
  </si>
  <si>
    <t>Прочие резервы</t>
  </si>
  <si>
    <t>Нераспределённая прибыль</t>
  </si>
  <si>
    <t>Неконтролирующие доли участия</t>
  </si>
  <si>
    <t>Итого капитал</t>
  </si>
  <si>
    <t>Долгосрочные обязательства</t>
  </si>
  <si>
    <t xml:space="preserve">Займы: долгосрочная часть </t>
  </si>
  <si>
    <t>Обязательства по аренде: долгосрочная часть</t>
  </si>
  <si>
    <t>Прочие долгосрочные финансовые обязательства</t>
  </si>
  <si>
    <t>Отложенные налоговые обязательства</t>
  </si>
  <si>
    <t>Обязательства по вознаграждениям работникам</t>
  </si>
  <si>
    <t>Долговая составляющая привилегированных акций</t>
  </si>
  <si>
    <t>Обязательства по ликвидации активов</t>
  </si>
  <si>
    <t>Итого долгосрочные обязательства</t>
  </si>
  <si>
    <t>Краткосрочные обязательства</t>
  </si>
  <si>
    <t>Займы: краткосрочная часть</t>
  </si>
  <si>
    <t>Обязательства по аренде: краткосрочная часть</t>
  </si>
  <si>
    <t>Прочие краткосрочные финансовые обязательства</t>
  </si>
  <si>
    <t>Краткосрочная часть обязательств по вознаграждениям работникам</t>
  </si>
  <si>
    <t>Торговая кредиторская задолженность</t>
  </si>
  <si>
    <t>Прочие краткосрочные нефинансовые обязательства</t>
  </si>
  <si>
    <t>Итого краткосрочные обязательства</t>
  </si>
  <si>
    <t>Итого обязательства</t>
  </si>
  <si>
    <t>Себестоимость реализации</t>
  </si>
  <si>
    <t>Валовая прибыль</t>
  </si>
  <si>
    <t>Общие и административные расходы</t>
  </si>
  <si>
    <t>Убытки от обесценения финансовых активов</t>
  </si>
  <si>
    <t>Расходы по реализации</t>
  </si>
  <si>
    <t>Операционная прибыль</t>
  </si>
  <si>
    <t>Финансовые расходы</t>
  </si>
  <si>
    <t>Финансовые доходы</t>
  </si>
  <si>
    <t xml:space="preserve">Прибыль до налогообложения </t>
  </si>
  <si>
    <t>Расходы по подоходному налогу</t>
  </si>
  <si>
    <t>Собственников материнской компании</t>
  </si>
  <si>
    <t>Курсовые разницы при пересчёте отчётности зарубежных дочерних организаций</t>
  </si>
  <si>
    <t>Прибыль на акцию</t>
  </si>
  <si>
    <t>Операционная деятельность</t>
  </si>
  <si>
    <t>Корректировки на:</t>
  </si>
  <si>
    <t xml:space="preserve">Амортизацию нематериальных активов </t>
  </si>
  <si>
    <t>Списание стоимости товарно-материальных запасов до чистой стоимости реализации</t>
  </si>
  <si>
    <t>Движение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</si>
  <si>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</si>
  <si>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Изменение в торговой дебиторской задолженности</t>
  </si>
  <si>
    <t>Изменение в товарно-материальных запасах</t>
  </si>
  <si>
    <t>Изменение в прочих оборотных активах</t>
  </si>
  <si>
    <t>Изменение в авансах выданных</t>
  </si>
  <si>
    <t>Изменение в торговой кредиторской задолженности</t>
  </si>
  <si>
    <t>Изменение в затратах на заключение договоров и затратах на выполнение договоров</t>
  </si>
  <si>
    <t>Изменение в обязательствах по договору</t>
  </si>
  <si>
    <t>Изменение в прочих краткосрочных обязательствах</t>
  </si>
  <si>
    <t>Приток денежных средств от операционной деятельности</t>
  </si>
  <si>
    <t>Уплаченный подоходный налог</t>
  </si>
  <si>
    <t>Проценты уплаченные</t>
  </si>
  <si>
    <t>Проценты полученные</t>
  </si>
  <si>
    <t>Инвестиционная деятельность</t>
  </si>
  <si>
    <t xml:space="preserve">Приобретение основных средств </t>
  </si>
  <si>
    <t>Приобретение нематериальных активов</t>
  </si>
  <si>
    <t>Выдача долгосрочных займов работникам</t>
  </si>
  <si>
    <t>Возврат займов от работников</t>
  </si>
  <si>
    <t>Чистые денежные потоки, использованные в инвестиционной деятельности</t>
  </si>
  <si>
    <t>Финансовая деятельность</t>
  </si>
  <si>
    <r>
      <t>Чистое изменение</t>
    </r>
    <r>
      <rPr>
        <b/>
        <sz val="9"/>
        <color rgb="FF000000"/>
        <rFont val="Arial"/>
        <family val="2"/>
        <charset val="204"/>
      </rPr>
      <t xml:space="preserve"> денежных средств и их эквивалентов</t>
    </r>
  </si>
  <si>
    <r>
      <t xml:space="preserve">Денежные средства и их эквиваленты, на </t>
    </r>
    <r>
      <rPr>
        <sz val="9"/>
        <color rgb="FF000000"/>
        <rFont val="Arial"/>
        <family val="2"/>
        <charset val="204"/>
      </rPr>
      <t>1 января</t>
    </r>
  </si>
  <si>
    <t>Приходится на собственников Материнской Компании</t>
  </si>
  <si>
    <t>Итого</t>
  </si>
  <si>
    <t xml:space="preserve">ПРОМЕЖУТОЧНЫЙ СОКРАЩЁННЫЙ КОНСОЛИДИРОВАННЫЙ ОТЧЁТ О ФИНАНСОВОМ ПОЛОЖЕНИИ </t>
  </si>
  <si>
    <t>Промежуточная сокращённая 
консолидированная финансовая отчётность (неаудированная)</t>
  </si>
  <si>
    <t>ПРОМЕЖУТОЧНЫЙ СОКРАЩЁННЫЙ КОНСОЛИДИРОВАННЫЙ ОТЧЁТ О СОВОКУПНОМ ДОХОДЕ</t>
  </si>
  <si>
    <t>ПРОМЕЖУТОЧНЫЙ СОКРАЩЁННЫЙ КОНСОЛИДИРОВАННЫЙ ОТЧЁТ О ДВИЖЕНИИ ДЕНЕЖНЫХ СРЕДСТВ</t>
  </si>
  <si>
    <t>ПРОМЕЖУТОЧНЫЙ СОКРАЩЁННЫЙ  КОНСОЛИДИРОВАННЫЙ ОТЧЁТ ОБ ИЗМЕНЕНИЯХ В КАПИТАЛЕ</t>
  </si>
  <si>
    <t>Прочий совокупный убыток (неаудировано)</t>
  </si>
  <si>
    <t>Чистая прибыль за период (неаудировано)</t>
  </si>
  <si>
    <t>Итого совокупный доход (неаудировано)</t>
  </si>
  <si>
    <r>
      <t>Прочие 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нефинансовые активы</t>
    </r>
  </si>
  <si>
    <r>
      <t>Итого капитал и обязательства</t>
    </r>
    <r>
      <rPr>
        <sz val="9"/>
        <color theme="1"/>
        <rFont val="Arial"/>
        <family val="2"/>
        <charset val="204"/>
      </rPr>
      <t xml:space="preserve"> </t>
    </r>
  </si>
  <si>
    <t>Прибыль за отчётный период</t>
  </si>
  <si>
    <t>Итого совокупный доход за период, за вычетом подоходного налога</t>
  </si>
  <si>
    <t xml:space="preserve">Износ основных средств и активов в форме права пользования </t>
  </si>
  <si>
    <t>Ожидаемые кредитные убытки на денежные средства и их эквиваленты</t>
  </si>
  <si>
    <t>Эффект от курсовой разницы на денежные средства и их эквиваленты</t>
  </si>
  <si>
    <t>Прочий совокупный доход (неаудировано)</t>
  </si>
  <si>
    <t>В тыс. тенге</t>
  </si>
  <si>
    <t>Поступления от погашения финансовых активов, учитываемых по амортизированной стоимости</t>
  </si>
  <si>
    <t>Прочие операционные доходы</t>
  </si>
  <si>
    <t>Прочие операционные расходы</t>
  </si>
  <si>
    <t>В тыс тенге</t>
  </si>
  <si>
    <t>Прим</t>
  </si>
  <si>
    <t>Приобретение финансовых активов, учитываемых по амортизированной стоимости</t>
  </si>
  <si>
    <t>Долгосрочные обязательства по договору</t>
  </si>
  <si>
    <t>Прибыль до налогообложения за отчетный период</t>
  </si>
  <si>
    <t xml:space="preserve">Собственные выкупленные акции </t>
  </si>
  <si>
    <t xml:space="preserve">Резерв по пересчёту иностранной валюты </t>
  </si>
  <si>
    <t xml:space="preserve">Прочие резервы </t>
  </si>
  <si>
    <t xml:space="preserve"> Прим.</t>
  </si>
  <si>
    <t>Краткосрочные обязательства по договору</t>
  </si>
  <si>
    <t>Выручка по договорам с покупателями</t>
  </si>
  <si>
    <t>Размещение депозитов</t>
  </si>
  <si>
    <t xml:space="preserve">Акционерный капитал </t>
  </si>
  <si>
    <t>Главный бухгалтер</t>
  </si>
  <si>
    <t>Уразиманова М.М.</t>
  </si>
  <si>
    <t>Доход от государственной субсидии</t>
  </si>
  <si>
    <t>Выплаты займов</t>
  </si>
  <si>
    <t>Прочий совокупный доход, не подлежащий реклассификации в состав прибыли или убытка в последующих периодах (за вычетом налогов)</t>
  </si>
  <si>
    <t>Чистые денежные потоки, использованные в финансовой деятельности</t>
  </si>
  <si>
    <t>Финансовые активы, учитываемые по амортизированной стоимости</t>
  </si>
  <si>
    <t>Чистые денежные потоки от операционной деятельности</t>
  </si>
  <si>
    <t>На 31 декабря 2023 года (аудировано)</t>
  </si>
  <si>
    <t>На 1 января 2023 года (аудировано)</t>
  </si>
  <si>
    <r>
      <t>На 1 января 2024 года</t>
    </r>
    <r>
      <rPr>
        <b/>
        <sz val="7"/>
        <color theme="1"/>
        <rFont val="Arial"/>
        <family val="2"/>
        <charset val="204"/>
      </rPr>
      <t xml:space="preserve"> (аудировано)</t>
    </r>
  </si>
  <si>
    <t>Поступления по займам</t>
  </si>
  <si>
    <t>Дивиденды, выплаченные по простым и привилегированным акциям</t>
  </si>
  <si>
    <t>Инвестиционная недвижимость</t>
  </si>
  <si>
    <t>Инвестиции в ассоциированные организации и совместные предприятия</t>
  </si>
  <si>
    <r>
      <t>Прочие оборотные</t>
    </r>
    <r>
      <rPr>
        <b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финансовые активы</t>
    </r>
  </si>
  <si>
    <t>Денежные средства и их эквиваленты</t>
  </si>
  <si>
    <t>Активы, предназначенные для продажи</t>
  </si>
  <si>
    <t>Государственные субсидии: долгосрочная часть</t>
  </si>
  <si>
    <t>Корпоративный подоходный налог к уплате</t>
  </si>
  <si>
    <t>Государственные субсидии: краткосрочная часть</t>
  </si>
  <si>
    <t>Обязательства, непосредственно связанные с активами предназначенными для продажи</t>
  </si>
  <si>
    <t>За три месяца, закончившиеся 30 июня</t>
  </si>
  <si>
    <t>За шесть месяца, закончившиеся 30 июня</t>
  </si>
  <si>
    <t>Компенсация за оказание универсальных услуг в сельской местности</t>
  </si>
  <si>
    <t>−</t>
  </si>
  <si>
    <t xml:space="preserve">Доля Группы в прибыли  ассоциированных организаций </t>
  </si>
  <si>
    <t>Прочий совокупный (убыток)/доход</t>
  </si>
  <si>
    <t>Прочий совокупный (убыток)/доход, подлежащий реклассификации в состав прибыли или убытка в последующих периодах (за вычетом налогов)</t>
  </si>
  <si>
    <t>Чистый прочий совокупный (убыток)/доход, подлежащий реклассификации в состав прибыли или убытка в последующих периодах</t>
  </si>
  <si>
    <t>Актуарные доходы по планам с установленными выплатами, за вычетом подоходного налога</t>
  </si>
  <si>
    <t>Чистый прочий совокупный доход, не подлежащий реклассификации в состав прибыли или убытка в последующих периодах</t>
  </si>
  <si>
    <t xml:space="preserve">Прочий совокупный доход за период, за вычетом подоходного налога </t>
  </si>
  <si>
    <t>Прибыль приходящийся на:</t>
  </si>
  <si>
    <t>Итого совокупный доход приходящийся на:</t>
  </si>
  <si>
    <r>
      <t>Базовая и разводненная, в отношении чистой прибыли за год,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9"/>
        <color theme="1"/>
        <rFont val="Arial"/>
        <family val="2"/>
        <charset val="204"/>
      </rPr>
      <t>относящаяся к держателям простых акций материнской компании</t>
    </r>
  </si>
  <si>
    <t xml:space="preserve">Уразиманова М.М. </t>
  </si>
  <si>
    <t>За три и шесть месяцев, закончившиеся 30 июня 2024 года</t>
  </si>
  <si>
    <t>2024 года (неаудировано)</t>
  </si>
  <si>
    <t>(Убыток от обесценения)/прибыль от восстановления обесценения  нефинансовых активовов</t>
  </si>
  <si>
    <t>Убыток от выбытия основных средств, нетто</t>
  </si>
  <si>
    <t>Прибыль от восстановления обесценения/ (убыток от обесценения) нефинансовых активовтивов</t>
  </si>
  <si>
    <t>Чистая (прибыль)/убыток от курсовой разницы, нетто</t>
  </si>
  <si>
    <t>Изменения в обязательствах по вознаграждениям работников</t>
  </si>
  <si>
    <t>Доля Группы в убытке совместного предприятия</t>
  </si>
  <si>
    <t>Доход от выбытия ассоциированной организаций</t>
  </si>
  <si>
    <t>Прочее</t>
  </si>
  <si>
    <t>Прибыль до налогообложения за отчётный период от прекращенной деятельности</t>
  </si>
  <si>
    <t xml:space="preserve">Прибыль до налогообложения за отчётный период </t>
  </si>
  <si>
    <t>Поступления от реализации основных средств и нематериальных активов</t>
  </si>
  <si>
    <t>Поступления от реализации нематериальных активов</t>
  </si>
  <si>
    <t>Изъятие депозитов</t>
  </si>
  <si>
    <t>Поступление от продажи 49%-ой доли в ассоциированной организации</t>
  </si>
  <si>
    <t>Дивиденды полученные</t>
  </si>
  <si>
    <t>Погашение обязательств по аренде</t>
  </si>
  <si>
    <t>На 30 июня 2023 года (неаудировано)</t>
  </si>
  <si>
    <t>На 30 июня 2024 года (неаудировано)</t>
  </si>
  <si>
    <t>Дивденды (Примечание 14)</t>
  </si>
  <si>
    <t>Басканбаева Л.Б.</t>
  </si>
  <si>
    <t>Прибыль после налогообложения за отчетный период от прекращенной деятельности</t>
  </si>
  <si>
    <t>Базовая и разводненная, в отношении чистой прибыли от прекращенной деятельности за период, относящаяся к держателям простых акций материнской компании</t>
  </si>
  <si>
    <t>Базовая и разводненная, в отношении чистой прибыли от продолжающейся деятельности за период, относящаяся к держателям простых акций материнской компании</t>
  </si>
  <si>
    <t>Раскрытие значительных неденежных операций представлено в Примечании 29</t>
  </si>
  <si>
    <t>По состоянию на 30 июня 2024 года</t>
  </si>
  <si>
    <t>На 30 июня 2024 года (неаудировано)</t>
  </si>
  <si>
    <t>За шесть месяца, закончившиеся 30 июня 2024 года</t>
  </si>
  <si>
    <t>Взносы в уставной капитал совместного предприятия</t>
  </si>
  <si>
    <t>Финансовый директор</t>
  </si>
  <si>
    <t>2023 года (неаудировано)*</t>
  </si>
  <si>
    <t>* Cуммы не соответствуют выпущенной промежуточной сокращенной консолидированной финансовой отчетности за три и шесть месяцев, закончившихся 30 июня 2023 года, так как отражают эффект прекращенной деятельности (Примечание 28).</t>
  </si>
  <si>
    <t>* Cуммы не соответствуют выпущенной промежуточной сокращенной консолидированной финансовой отчетности за шесть месяцев, закончившихся 30 июня 2023 года, так как отражают эффект прекращенной деятельности (Примечание 28).</t>
  </si>
  <si>
    <t>Денежные средства и их эквиваленты, на 30 июня</t>
  </si>
  <si>
    <t>Чистый курсовой (убыток)/прибыль от курсовой разницы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</si>
</sst>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(* #,##0_);_(* \(#,##0\);_(* &quot;-&quot;_);_(@_)"/>
    <numFmt numFmtId="166" formatCode="_-* #,##0\ _₽_-;\-* #,##0\ _₽_-;_-* &quot;-&quot;??\ _₽_-;_-@_-"/>
  </numFmts>
  <fonts count="3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 Bold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theme="1"/>
      <name val="Times New Roman"/>
      <family val="1"/>
      <charset val="204"/>
    </font>
    <font>
      <i/>
      <sz val="7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7"/>
      <color theme="1"/>
      <name val="Times New Roman"/>
      <family val="1"/>
      <charset val="204"/>
    </font>
    <font>
      <i/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b/>
      <sz val="8.5"/>
      <color theme="1"/>
      <name val="Times New Roman"/>
      <family val="1"/>
      <charset val="204"/>
    </font>
    <font>
      <sz val="8.5"/>
      <color rgb="FF000000"/>
      <name val="Arial"/>
      <family val="2"/>
      <charset val="204"/>
    </font>
    <font>
      <b/>
      <sz val="8.5"/>
      <color rgb="FF000000"/>
      <name val="Arial"/>
      <family val="2"/>
      <charset val="204"/>
    </font>
    <font>
      <i/>
      <sz val="8"/>
      <color theme="1"/>
      <name val="Times New Roman"/>
      <family val="1"/>
      <charset val="204"/>
    </font>
    <font>
      <i/>
      <sz val="6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165" fontId="14" fillId="0" borderId="0" xfId="0" applyNumberFormat="1" applyFont="1" applyAlignment="1">
      <alignment horizontal="left" vertical="center" wrapText="1"/>
    </xf>
    <xf numFmtId="165" fontId="15" fillId="0" borderId="3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6" fontId="7" fillId="0" borderId="0" xfId="1" applyNumberFormat="1" applyFont="1" applyAlignment="1">
      <alignment horizontal="left" vertical="center" wrapText="1"/>
    </xf>
    <xf numFmtId="166" fontId="6" fillId="0" borderId="0" xfId="1" applyNumberFormat="1" applyFont="1" applyAlignment="1">
      <alignment horizontal="left" vertical="center" wrapText="1"/>
    </xf>
    <xf numFmtId="166" fontId="7" fillId="0" borderId="2" xfId="1" applyNumberFormat="1" applyFont="1" applyBorder="1" applyAlignment="1">
      <alignment horizontal="left" vertical="center" wrapText="1"/>
    </xf>
    <xf numFmtId="166" fontId="0" fillId="0" borderId="0" xfId="1" applyNumberFormat="1" applyFont="1"/>
    <xf numFmtId="166" fontId="6" fillId="0" borderId="1" xfId="1" applyNumberFormat="1" applyFont="1" applyBorder="1" applyAlignment="1">
      <alignment horizontal="left" vertical="center" wrapText="1"/>
    </xf>
    <xf numFmtId="166" fontId="7" fillId="0" borderId="1" xfId="1" applyNumberFormat="1" applyFont="1" applyBorder="1" applyAlignment="1">
      <alignment horizontal="left" vertical="center" wrapText="1"/>
    </xf>
    <xf numFmtId="166" fontId="9" fillId="0" borderId="0" xfId="1" applyNumberFormat="1" applyFont="1" applyAlignment="1">
      <alignment horizontal="left" vertical="center" wrapText="1"/>
    </xf>
    <xf numFmtId="166" fontId="8" fillId="0" borderId="0" xfId="1" applyNumberFormat="1" applyFont="1" applyAlignment="1">
      <alignment horizontal="left" vertical="center" wrapText="1"/>
    </xf>
    <xf numFmtId="166" fontId="6" fillId="0" borderId="3" xfId="1" applyNumberFormat="1" applyFont="1" applyBorder="1" applyAlignment="1">
      <alignment horizontal="left" vertical="center" wrapText="1"/>
    </xf>
    <xf numFmtId="166" fontId="7" fillId="0" borderId="3" xfId="1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7" fillId="0" borderId="0" xfId="0" applyFont="1"/>
    <xf numFmtId="0" fontId="19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66" fontId="6" fillId="0" borderId="4" xfId="1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66" fontId="14" fillId="0" borderId="0" xfId="1" applyNumberFormat="1" applyFont="1" applyBorder="1" applyAlignment="1">
      <alignment horizontal="left" vertical="center" wrapText="1"/>
    </xf>
    <xf numFmtId="166" fontId="14" fillId="0" borderId="0" xfId="1" applyNumberFormat="1" applyFont="1" applyAlignment="1">
      <alignment horizontal="left" vertical="center" wrapText="1"/>
    </xf>
    <xf numFmtId="166" fontId="14" fillId="0" borderId="4" xfId="1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165" fontId="14" fillId="0" borderId="4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66" fontId="0" fillId="0" borderId="0" xfId="0" applyNumberFormat="1"/>
    <xf numFmtId="0" fontId="24" fillId="0" borderId="4" xfId="0" applyFont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2" fillId="0" borderId="4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6" fontId="7" fillId="0" borderId="0" xfId="1" applyNumberFormat="1" applyFont="1" applyFill="1" applyAlignment="1">
      <alignment horizontal="left" vertical="center" wrapText="1"/>
    </xf>
    <xf numFmtId="166" fontId="6" fillId="0" borderId="1" xfId="1" applyNumberFormat="1" applyFont="1" applyFill="1" applyBorder="1" applyAlignment="1">
      <alignment horizontal="left" vertical="center" wrapText="1"/>
    </xf>
    <xf numFmtId="166" fontId="7" fillId="0" borderId="1" xfId="1" applyNumberFormat="1" applyFont="1" applyFill="1" applyBorder="1" applyAlignment="1">
      <alignment horizontal="left" vertical="center" wrapText="1"/>
    </xf>
    <xf numFmtId="166" fontId="7" fillId="0" borderId="4" xfId="1" applyNumberFormat="1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165" fontId="14" fillId="0" borderId="0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right" wrapText="1"/>
    </xf>
    <xf numFmtId="0" fontId="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166" fontId="6" fillId="0" borderId="0" xfId="1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6" fontId="26" fillId="0" borderId="0" xfId="1" applyNumberFormat="1" applyFont="1" applyFill="1" applyAlignment="1">
      <alignment horizontal="left" vertical="center" wrapText="1"/>
    </xf>
    <xf numFmtId="166" fontId="27" fillId="0" borderId="0" xfId="0" applyNumberFormat="1" applyFont="1"/>
    <xf numFmtId="0" fontId="6" fillId="0" borderId="5" xfId="0" applyFont="1" applyBorder="1" applyAlignment="1">
      <alignment horizontal="left" vertical="center" wrapText="1"/>
    </xf>
    <xf numFmtId="165" fontId="6" fillId="0" borderId="6" xfId="0" applyNumberFormat="1" applyFont="1" applyFill="1" applyBorder="1" applyAlignment="1">
      <alignment horizontal="left" vertical="center" wrapText="1"/>
    </xf>
    <xf numFmtId="166" fontId="7" fillId="0" borderId="0" xfId="1" applyNumberFormat="1" applyFont="1" applyBorder="1" applyAlignment="1">
      <alignment horizontal="left" vertical="center" wrapText="1"/>
    </xf>
    <xf numFmtId="165" fontId="7" fillId="0" borderId="3" xfId="0" applyNumberFormat="1" applyFont="1" applyFill="1" applyBorder="1" applyAlignment="1">
      <alignment horizontal="left" vertical="center" wrapText="1"/>
    </xf>
    <xf numFmtId="0" fontId="28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6" fontId="6" fillId="0" borderId="0" xfId="1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166" fontId="6" fillId="0" borderId="0" xfId="1" applyNumberFormat="1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1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3" fontId="31" fillId="0" borderId="2" xfId="0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6" fillId="0" borderId="0" xfId="0" applyFont="1"/>
    <xf numFmtId="3" fontId="8" fillId="0" borderId="0" xfId="0" applyNumberFormat="1" applyFont="1" applyAlignment="1">
      <alignment horizontal="center" vertical="center" wrapText="1"/>
    </xf>
    <xf numFmtId="0" fontId="7" fillId="0" borderId="1" xfId="0" applyFont="1" applyBorder="1"/>
    <xf numFmtId="3" fontId="31" fillId="0" borderId="0" xfId="0" applyNumberFormat="1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3" fontId="15" fillId="0" borderId="0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3" fontId="31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166" fontId="31" fillId="0" borderId="0" xfId="1" applyNumberFormat="1" applyFont="1" applyAlignment="1">
      <alignment horizontal="center" vertical="center" wrapText="1"/>
    </xf>
    <xf numFmtId="166" fontId="26" fillId="0" borderId="0" xfId="1" applyNumberFormat="1" applyFont="1" applyAlignment="1">
      <alignment horizontal="center" vertical="center" wrapText="1"/>
    </xf>
    <xf numFmtId="166" fontId="31" fillId="0" borderId="0" xfId="1" applyNumberFormat="1" applyFont="1" applyAlignment="1">
      <alignment horizontal="left" vertical="center" wrapText="1"/>
    </xf>
    <xf numFmtId="166" fontId="26" fillId="0" borderId="0" xfId="1" applyNumberFormat="1" applyFont="1" applyAlignment="1">
      <alignment horizontal="left" vertical="center" wrapText="1"/>
    </xf>
    <xf numFmtId="166" fontId="31" fillId="0" borderId="1" xfId="1" applyNumberFormat="1" applyFont="1" applyBorder="1" applyAlignment="1">
      <alignment horizontal="left" vertical="center" wrapText="1"/>
    </xf>
    <xf numFmtId="166" fontId="26" fillId="0" borderId="1" xfId="1" applyNumberFormat="1" applyFont="1" applyBorder="1" applyAlignment="1">
      <alignment horizontal="left" vertical="center" wrapText="1"/>
    </xf>
    <xf numFmtId="166" fontId="31" fillId="0" borderId="4" xfId="1" applyNumberFormat="1" applyFont="1" applyBorder="1" applyAlignment="1">
      <alignment horizontal="left" vertical="center" wrapText="1"/>
    </xf>
    <xf numFmtId="166" fontId="26" fillId="0" borderId="4" xfId="1" applyNumberFormat="1" applyFont="1" applyBorder="1" applyAlignment="1">
      <alignment horizontal="left" vertical="center" wrapText="1"/>
    </xf>
    <xf numFmtId="166" fontId="32" fillId="0" borderId="4" xfId="1" applyNumberFormat="1" applyFont="1" applyBorder="1" applyAlignment="1">
      <alignment horizontal="left" vertical="center" wrapText="1"/>
    </xf>
    <xf numFmtId="166" fontId="33" fillId="0" borderId="4" xfId="1" applyNumberFormat="1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4" fontId="31" fillId="0" borderId="0" xfId="0" applyNumberFormat="1" applyFont="1" applyBorder="1" applyAlignment="1">
      <alignment horizontal="center" vertical="center" wrapText="1"/>
    </xf>
    <xf numFmtId="4" fontId="26" fillId="0" borderId="0" xfId="0" applyNumberFormat="1" applyFont="1" applyBorder="1" applyAlignment="1">
      <alignment horizontal="center" vertical="center" wrapText="1"/>
    </xf>
    <xf numFmtId="166" fontId="7" fillId="0" borderId="4" xfId="1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3" fontId="35" fillId="0" borderId="0" xfId="0" applyNumberFormat="1" applyFont="1" applyBorder="1" applyAlignment="1">
      <alignment horizontal="center" vertical="center" wrapText="1"/>
    </xf>
    <xf numFmtId="166" fontId="35" fillId="0" borderId="0" xfId="1" applyNumberFormat="1" applyFont="1" applyAlignment="1">
      <alignment horizontal="left" vertical="center" wrapText="1"/>
    </xf>
    <xf numFmtId="166" fontId="36" fillId="0" borderId="0" xfId="1" applyNumberFormat="1" applyFont="1" applyAlignment="1">
      <alignment horizontal="left" vertical="center" wrapText="1"/>
    </xf>
    <xf numFmtId="3" fontId="35" fillId="0" borderId="0" xfId="0" applyNumberFormat="1" applyFont="1" applyAlignment="1">
      <alignment horizontal="center" vertical="center" wrapText="1"/>
    </xf>
    <xf numFmtId="3" fontId="36" fillId="0" borderId="0" xfId="0" applyNumberFormat="1" applyFont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center" vertical="center" wrapText="1"/>
    </xf>
    <xf numFmtId="165" fontId="37" fillId="0" borderId="0" xfId="0" applyNumberFormat="1" applyFont="1"/>
    <xf numFmtId="165" fontId="35" fillId="0" borderId="0" xfId="0" applyNumberFormat="1" applyFont="1" applyAlignment="1">
      <alignment horizontal="left" vertical="center" wrapText="1"/>
    </xf>
    <xf numFmtId="165" fontId="36" fillId="0" borderId="0" xfId="0" applyNumberFormat="1" applyFont="1" applyAlignment="1">
      <alignment horizontal="left" vertical="center" wrapText="1"/>
    </xf>
    <xf numFmtId="3" fontId="35" fillId="0" borderId="4" xfId="0" applyNumberFormat="1" applyFont="1" applyBorder="1" applyAlignment="1">
      <alignment horizontal="center" vertical="center" wrapText="1"/>
    </xf>
    <xf numFmtId="166" fontId="35" fillId="0" borderId="1" xfId="1" applyNumberFormat="1" applyFont="1" applyBorder="1" applyAlignment="1">
      <alignment horizontal="left" vertical="center" wrapText="1"/>
    </xf>
    <xf numFmtId="165" fontId="36" fillId="0" borderId="1" xfId="0" applyNumberFormat="1" applyFont="1" applyBorder="1" applyAlignment="1">
      <alignment horizontal="left" vertical="center" wrapText="1"/>
    </xf>
    <xf numFmtId="166" fontId="35" fillId="0" borderId="4" xfId="1" applyNumberFormat="1" applyFont="1" applyBorder="1" applyAlignment="1">
      <alignment horizontal="left" vertical="center" wrapText="1"/>
    </xf>
    <xf numFmtId="165" fontId="36" fillId="0" borderId="4" xfId="0" applyNumberFormat="1" applyFont="1" applyBorder="1" applyAlignment="1">
      <alignment horizontal="left" vertical="center" wrapText="1"/>
    </xf>
    <xf numFmtId="0" fontId="37" fillId="0" borderId="0" xfId="0" applyFont="1"/>
    <xf numFmtId="0" fontId="1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7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Финансовый" xfId="1" builtinId="3"/>
    <cellStyle name="Финансовый 2" xfId="2" xr:uid="{00000000-0005-0000-0000-000002000000}"/>
    <cellStyle name="Финансов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zoomScale="90" zoomScaleNormal="90" workbookViewId="0">
      <selection activeCell="Q15" sqref="Q15"/>
    </sheetView>
  </sheetViews>
  <sheetFormatPr defaultRowHeight="15"/>
  <cols>
    <col min="1" max="1" width="65.140625" customWidth="1"/>
    <col min="2" max="2" width="9.28515625" customWidth="1"/>
    <col min="3" max="4" width="15.7109375" customWidth="1"/>
    <col min="6" max="6" width="12.42578125" bestFit="1" customWidth="1"/>
    <col min="7" max="7" width="12" customWidth="1"/>
  </cols>
  <sheetData>
    <row r="1" spans="1:7" ht="42" customHeight="1">
      <c r="A1" s="15" t="s">
        <v>1</v>
      </c>
      <c r="B1" s="200" t="s">
        <v>92</v>
      </c>
      <c r="C1" s="200"/>
      <c r="D1" s="200"/>
    </row>
    <row r="2" spans="1:7">
      <c r="A2" s="1"/>
      <c r="B2" s="2"/>
    </row>
    <row r="3" spans="1:7" ht="30.75" customHeight="1">
      <c r="A3" s="201" t="s">
        <v>91</v>
      </c>
      <c r="B3" s="201"/>
      <c r="C3" s="201"/>
      <c r="D3" s="201"/>
    </row>
    <row r="4" spans="1:7" ht="15.75">
      <c r="A4" s="3"/>
    </row>
    <row r="5" spans="1:7">
      <c r="A5" s="1" t="s">
        <v>187</v>
      </c>
    </row>
    <row r="7" spans="1:7">
      <c r="A7" s="37"/>
      <c r="B7" s="39"/>
      <c r="C7" s="28"/>
      <c r="D7" s="29"/>
    </row>
    <row r="8" spans="1:7" ht="42.75" customHeight="1" thickBot="1">
      <c r="A8" s="67" t="s">
        <v>107</v>
      </c>
      <c r="B8" s="68" t="s">
        <v>2</v>
      </c>
      <c r="C8" s="40" t="s">
        <v>188</v>
      </c>
      <c r="D8" s="117" t="s">
        <v>132</v>
      </c>
    </row>
    <row r="9" spans="1:7">
      <c r="A9" s="25" t="s">
        <v>0</v>
      </c>
      <c r="B9" s="23"/>
      <c r="C9" s="25"/>
      <c r="D9" s="31"/>
    </row>
    <row r="10" spans="1:7">
      <c r="A10" s="25" t="s">
        <v>3</v>
      </c>
      <c r="B10" s="23"/>
      <c r="C10" s="25"/>
      <c r="D10" s="31"/>
    </row>
    <row r="11" spans="1:7">
      <c r="A11" s="25" t="s">
        <v>4</v>
      </c>
      <c r="B11" s="27"/>
      <c r="C11" s="25"/>
      <c r="D11" s="12"/>
    </row>
    <row r="12" spans="1:7">
      <c r="A12" s="12" t="s">
        <v>5</v>
      </c>
      <c r="B12" s="20">
        <v>5</v>
      </c>
      <c r="C12" s="132">
        <v>510558752</v>
      </c>
      <c r="D12" s="104">
        <v>662836825</v>
      </c>
      <c r="F12" s="98"/>
      <c r="G12" s="98"/>
    </row>
    <row r="13" spans="1:7">
      <c r="A13" s="12" t="s">
        <v>137</v>
      </c>
      <c r="B13" s="20"/>
      <c r="C13" s="132">
        <v>246092</v>
      </c>
      <c r="D13" s="104">
        <v>105995</v>
      </c>
      <c r="F13" s="125"/>
      <c r="G13" s="98"/>
    </row>
    <row r="14" spans="1:7">
      <c r="A14" s="12" t="s">
        <v>7</v>
      </c>
      <c r="B14" s="20">
        <v>6</v>
      </c>
      <c r="C14" s="132">
        <v>172405363</v>
      </c>
      <c r="D14" s="104">
        <v>341989215</v>
      </c>
      <c r="F14" s="125"/>
      <c r="G14" s="98"/>
    </row>
    <row r="15" spans="1:7">
      <c r="A15" s="12" t="s">
        <v>8</v>
      </c>
      <c r="B15" s="20"/>
      <c r="C15" s="132">
        <v>56196278</v>
      </c>
      <c r="D15" s="104">
        <v>152402245</v>
      </c>
      <c r="F15" s="125"/>
      <c r="G15" s="98"/>
    </row>
    <row r="16" spans="1:7">
      <c r="A16" s="12" t="s">
        <v>6</v>
      </c>
      <c r="B16" s="20">
        <v>16</v>
      </c>
      <c r="C16" s="132">
        <v>44234882</v>
      </c>
      <c r="D16" s="104">
        <v>86297307</v>
      </c>
      <c r="F16" s="125"/>
      <c r="G16" s="98"/>
    </row>
    <row r="17" spans="1:7">
      <c r="A17" s="12" t="s">
        <v>9</v>
      </c>
      <c r="B17" s="20"/>
      <c r="C17" s="132">
        <v>385198</v>
      </c>
      <c r="D17" s="104">
        <v>2268635</v>
      </c>
    </row>
    <row r="18" spans="1:7">
      <c r="A18" s="12" t="s">
        <v>138</v>
      </c>
      <c r="B18" s="20">
        <v>7</v>
      </c>
      <c r="C18" s="132">
        <v>337150</v>
      </c>
      <c r="D18" s="104">
        <v>0</v>
      </c>
      <c r="F18" s="125"/>
      <c r="G18" s="98"/>
    </row>
    <row r="19" spans="1:7">
      <c r="A19" s="12" t="s">
        <v>11</v>
      </c>
      <c r="B19" s="20"/>
      <c r="C19" s="132">
        <v>2724627</v>
      </c>
      <c r="D19" s="104">
        <v>2700469</v>
      </c>
      <c r="F19" s="125"/>
      <c r="G19" s="98"/>
    </row>
    <row r="20" spans="1:7">
      <c r="A20" s="12" t="s">
        <v>12</v>
      </c>
      <c r="B20" s="20"/>
      <c r="C20" s="132">
        <v>35286</v>
      </c>
      <c r="D20" s="104">
        <v>45276</v>
      </c>
    </row>
    <row r="21" spans="1:7">
      <c r="A21" s="12" t="s">
        <v>13</v>
      </c>
      <c r="B21" s="20"/>
      <c r="C21" s="132">
        <v>10327084</v>
      </c>
      <c r="D21" s="104">
        <v>10803207</v>
      </c>
      <c r="F21" s="125"/>
      <c r="G21" s="98"/>
    </row>
    <row r="22" spans="1:7">
      <c r="A22" s="12" t="s">
        <v>14</v>
      </c>
      <c r="B22" s="20">
        <v>9</v>
      </c>
      <c r="C22" s="132">
        <v>7444448</v>
      </c>
      <c r="D22" s="104">
        <v>5757350</v>
      </c>
      <c r="F22" s="125"/>
      <c r="G22" s="98"/>
    </row>
    <row r="23" spans="1:7" ht="15.75" thickBot="1">
      <c r="A23" s="12" t="s">
        <v>10</v>
      </c>
      <c r="B23" s="21"/>
      <c r="C23" s="132">
        <v>294186</v>
      </c>
      <c r="D23" s="104">
        <v>369451</v>
      </c>
      <c r="F23" s="125"/>
      <c r="G23" s="98"/>
    </row>
    <row r="24" spans="1:7" ht="15.75" thickBot="1">
      <c r="A24" s="24" t="s">
        <v>15</v>
      </c>
      <c r="B24" s="32"/>
      <c r="C24" s="133">
        <f>SUM(C12:C23)</f>
        <v>805189346</v>
      </c>
      <c r="D24" s="72">
        <f>SUM(D12:D23)</f>
        <v>1265575975</v>
      </c>
      <c r="F24" s="125"/>
      <c r="G24" s="98"/>
    </row>
    <row r="25" spans="1:7">
      <c r="A25" s="33" t="s">
        <v>0</v>
      </c>
      <c r="B25" s="32"/>
      <c r="C25" s="24"/>
      <c r="D25" s="33"/>
      <c r="F25" s="126"/>
      <c r="G25" s="98"/>
    </row>
    <row r="26" spans="1:7">
      <c r="A26" s="25" t="s">
        <v>16</v>
      </c>
      <c r="B26" s="23"/>
      <c r="C26" s="25"/>
      <c r="D26" s="12"/>
      <c r="F26" s="98"/>
      <c r="G26" s="98"/>
    </row>
    <row r="27" spans="1:7">
      <c r="A27" s="12" t="s">
        <v>17</v>
      </c>
      <c r="B27" s="20"/>
      <c r="C27" s="132">
        <v>13422922</v>
      </c>
      <c r="D27" s="104">
        <v>16377249</v>
      </c>
      <c r="F27" s="98"/>
      <c r="G27" s="98"/>
    </row>
    <row r="28" spans="1:7">
      <c r="A28" s="12" t="s">
        <v>18</v>
      </c>
      <c r="B28" s="20">
        <v>10</v>
      </c>
      <c r="C28" s="132">
        <v>47848872</v>
      </c>
      <c r="D28" s="104">
        <v>50755814</v>
      </c>
      <c r="F28" s="98"/>
      <c r="G28" s="98"/>
    </row>
    <row r="29" spans="1:7">
      <c r="A29" s="12" t="s">
        <v>19</v>
      </c>
      <c r="B29" s="20"/>
      <c r="C29" s="132">
        <v>6237570</v>
      </c>
      <c r="D29" s="104">
        <v>9695088</v>
      </c>
      <c r="F29" s="98"/>
      <c r="G29" s="98"/>
    </row>
    <row r="30" spans="1:7">
      <c r="A30" s="12" t="s">
        <v>20</v>
      </c>
      <c r="B30" s="20"/>
      <c r="C30" s="132">
        <v>4691347</v>
      </c>
      <c r="D30" s="104">
        <v>4848165</v>
      </c>
      <c r="F30" s="98"/>
      <c r="G30" s="98"/>
    </row>
    <row r="31" spans="1:7">
      <c r="A31" s="12" t="s">
        <v>12</v>
      </c>
      <c r="B31" s="20"/>
      <c r="C31" s="132">
        <v>531214</v>
      </c>
      <c r="D31" s="104">
        <v>556811</v>
      </c>
      <c r="F31" s="98"/>
      <c r="G31" s="98"/>
    </row>
    <row r="32" spans="1:7">
      <c r="A32" s="12" t="s">
        <v>99</v>
      </c>
      <c r="B32" s="20">
        <v>11</v>
      </c>
      <c r="C32" s="132">
        <v>6507033</v>
      </c>
      <c r="D32" s="104">
        <v>13155629</v>
      </c>
      <c r="F32" s="98"/>
      <c r="G32" s="98"/>
    </row>
    <row r="33" spans="1:7">
      <c r="A33" s="12" t="s">
        <v>139</v>
      </c>
      <c r="B33" s="20">
        <v>12</v>
      </c>
      <c r="C33" s="132">
        <v>5244690</v>
      </c>
      <c r="D33" s="104">
        <v>5280059</v>
      </c>
      <c r="F33" s="98"/>
      <c r="G33" s="98"/>
    </row>
    <row r="34" spans="1:7">
      <c r="A34" s="12" t="s">
        <v>130</v>
      </c>
      <c r="B34" s="20"/>
      <c r="C34" s="132">
        <v>16434427</v>
      </c>
      <c r="D34" s="104">
        <v>45770813</v>
      </c>
      <c r="F34" s="98"/>
      <c r="G34" s="98"/>
    </row>
    <row r="35" spans="1:7" ht="15.75" thickBot="1">
      <c r="A35" s="7" t="s">
        <v>140</v>
      </c>
      <c r="B35" s="22">
        <v>13</v>
      </c>
      <c r="C35" s="134">
        <v>28699919</v>
      </c>
      <c r="D35" s="106">
        <v>70984738</v>
      </c>
      <c r="F35" s="98"/>
      <c r="G35" s="98"/>
    </row>
    <row r="36" spans="1:7">
      <c r="A36" s="121"/>
      <c r="B36" s="122"/>
      <c r="C36" s="120">
        <f>SUM(C27:C35)</f>
        <v>129617994</v>
      </c>
      <c r="D36" s="123">
        <f>SUM(D27:D35)</f>
        <v>217424366</v>
      </c>
      <c r="F36" s="98"/>
      <c r="G36" s="98"/>
    </row>
    <row r="37" spans="1:7">
      <c r="A37" s="121"/>
      <c r="B37" s="122"/>
      <c r="C37" s="120"/>
      <c r="D37" s="123"/>
      <c r="F37" s="98"/>
      <c r="G37" s="98"/>
    </row>
    <row r="38" spans="1:7" ht="15.75" thickBot="1">
      <c r="A38" s="121" t="s">
        <v>141</v>
      </c>
      <c r="B38" s="122">
        <v>28</v>
      </c>
      <c r="C38" s="105">
        <v>536196453</v>
      </c>
      <c r="D38" s="104">
        <v>0</v>
      </c>
      <c r="F38" s="98"/>
      <c r="G38" s="98"/>
    </row>
    <row r="39" spans="1:7" ht="15.75" thickBot="1">
      <c r="A39" s="127" t="s">
        <v>21</v>
      </c>
      <c r="B39" s="111"/>
      <c r="C39" s="120">
        <f>SUM(C36+C38)</f>
        <v>665814447</v>
      </c>
      <c r="D39" s="107">
        <f>SUM(D36)</f>
        <v>217424366</v>
      </c>
      <c r="F39" s="98"/>
      <c r="G39" s="98"/>
    </row>
    <row r="40" spans="1:7" ht="15.75" thickBot="1">
      <c r="A40" s="8" t="s">
        <v>22</v>
      </c>
      <c r="B40" s="36"/>
      <c r="C40" s="128">
        <f>C24+C39</f>
        <v>1471003793</v>
      </c>
      <c r="D40" s="130">
        <f>D24+D39</f>
        <v>1483000341</v>
      </c>
      <c r="F40" s="98"/>
      <c r="G40" s="98"/>
    </row>
    <row r="41" spans="1:7" ht="15.75" thickTop="1">
      <c r="C41" s="131"/>
      <c r="D41" s="131"/>
      <c r="F41" s="98"/>
      <c r="G41" s="98"/>
    </row>
    <row r="42" spans="1:7">
      <c r="A42" s="25" t="s">
        <v>0</v>
      </c>
      <c r="B42" s="23"/>
      <c r="C42" s="25"/>
      <c r="D42" s="12"/>
      <c r="F42" s="98"/>
      <c r="G42" s="98"/>
    </row>
    <row r="43" spans="1:7">
      <c r="A43" s="25" t="s">
        <v>23</v>
      </c>
      <c r="B43" s="23"/>
      <c r="C43" s="25"/>
      <c r="D43" s="12"/>
      <c r="F43" s="98"/>
      <c r="G43" s="98"/>
    </row>
    <row r="44" spans="1:7">
      <c r="A44" s="12" t="s">
        <v>24</v>
      </c>
      <c r="B44" s="20"/>
      <c r="C44" s="71">
        <v>12136529</v>
      </c>
      <c r="D44" s="70">
        <v>12136529</v>
      </c>
      <c r="F44" s="98"/>
      <c r="G44" s="98"/>
    </row>
    <row r="45" spans="1:7">
      <c r="A45" s="12" t="s">
        <v>25</v>
      </c>
      <c r="B45" s="20">
        <v>14</v>
      </c>
      <c r="C45" s="71">
        <v>-7065614</v>
      </c>
      <c r="D45" s="70">
        <v>-7065614</v>
      </c>
      <c r="F45" s="98"/>
      <c r="G45" s="98"/>
    </row>
    <row r="46" spans="1:7">
      <c r="A46" s="12" t="s">
        <v>26</v>
      </c>
      <c r="B46" s="20"/>
      <c r="C46" s="71">
        <v>38906</v>
      </c>
      <c r="D46" s="104">
        <v>23441</v>
      </c>
      <c r="F46" s="98"/>
      <c r="G46" s="98"/>
    </row>
    <row r="47" spans="1:7">
      <c r="A47" s="12" t="s">
        <v>27</v>
      </c>
      <c r="B47" s="20"/>
      <c r="C47" s="71">
        <v>1820479</v>
      </c>
      <c r="D47" s="70">
        <v>1820479</v>
      </c>
      <c r="F47" s="98"/>
      <c r="G47" s="98"/>
    </row>
    <row r="48" spans="1:7" ht="15.75" thickBot="1">
      <c r="A48" s="7" t="s">
        <v>28</v>
      </c>
      <c r="B48" s="22"/>
      <c r="C48" s="74">
        <v>728894413</v>
      </c>
      <c r="D48" s="75">
        <v>702957922</v>
      </c>
      <c r="F48" s="98"/>
      <c r="G48" s="98"/>
    </row>
    <row r="49" spans="1:7">
      <c r="A49" s="12"/>
      <c r="B49" s="34"/>
      <c r="C49" s="71">
        <f>C44+C45+C46+C47+C48</f>
        <v>735824713</v>
      </c>
      <c r="D49" s="70">
        <f>D44+D45+D46+D47+D48</f>
        <v>709872757</v>
      </c>
      <c r="F49" s="98"/>
      <c r="G49" s="98"/>
    </row>
    <row r="50" spans="1:7">
      <c r="A50" s="12" t="s">
        <v>0</v>
      </c>
      <c r="B50" s="34"/>
      <c r="C50" s="25"/>
      <c r="D50" s="12"/>
      <c r="F50" s="98"/>
      <c r="G50" s="98"/>
    </row>
    <row r="51" spans="1:7" ht="15.75" thickBot="1">
      <c r="A51" s="7" t="s">
        <v>29</v>
      </c>
      <c r="B51" s="35"/>
      <c r="C51" s="74">
        <v>95366181</v>
      </c>
      <c r="D51" s="75">
        <v>93789580</v>
      </c>
      <c r="F51" s="98"/>
      <c r="G51" s="98"/>
    </row>
    <row r="52" spans="1:7" ht="15.75" thickBot="1">
      <c r="A52" s="11" t="s">
        <v>30</v>
      </c>
      <c r="B52" s="35"/>
      <c r="C52" s="74">
        <f>C49+C51</f>
        <v>831190894</v>
      </c>
      <c r="D52" s="75">
        <f>D49+D51</f>
        <v>803662337</v>
      </c>
      <c r="F52" s="98"/>
      <c r="G52" s="98"/>
    </row>
    <row r="53" spans="1:7">
      <c r="A53" s="25" t="s">
        <v>0</v>
      </c>
      <c r="B53" s="23"/>
      <c r="C53" s="25"/>
      <c r="D53" s="12"/>
      <c r="F53" s="98"/>
      <c r="G53" s="98"/>
    </row>
    <row r="54" spans="1:7">
      <c r="A54" s="25" t="s">
        <v>31</v>
      </c>
      <c r="B54" s="23"/>
      <c r="C54" s="25"/>
      <c r="D54" s="12"/>
      <c r="F54" s="98"/>
      <c r="G54" s="98"/>
    </row>
    <row r="55" spans="1:7">
      <c r="A55" s="12" t="s">
        <v>32</v>
      </c>
      <c r="B55" s="20">
        <v>15</v>
      </c>
      <c r="C55" s="132">
        <v>143230022</v>
      </c>
      <c r="D55" s="104">
        <v>210801920</v>
      </c>
      <c r="F55" s="98"/>
      <c r="G55" s="98"/>
    </row>
    <row r="56" spans="1:7">
      <c r="A56" s="12" t="s">
        <v>33</v>
      </c>
      <c r="B56" s="20">
        <v>16</v>
      </c>
      <c r="C56" s="132">
        <v>40610447</v>
      </c>
      <c r="D56" s="104">
        <v>79673946</v>
      </c>
      <c r="F56" s="98"/>
      <c r="G56" s="98"/>
    </row>
    <row r="57" spans="1:7">
      <c r="A57" s="12" t="s">
        <v>34</v>
      </c>
      <c r="B57" s="20"/>
      <c r="C57" s="132">
        <v>5071596</v>
      </c>
      <c r="D57" s="104">
        <v>7339002</v>
      </c>
      <c r="F57" s="98"/>
      <c r="G57" s="98"/>
    </row>
    <row r="58" spans="1:7">
      <c r="A58" s="12" t="s">
        <v>36</v>
      </c>
      <c r="B58" s="20"/>
      <c r="C58" s="132">
        <v>14173297</v>
      </c>
      <c r="D58" s="104">
        <v>13835162</v>
      </c>
      <c r="F58" s="98"/>
      <c r="G58" s="98"/>
    </row>
    <row r="59" spans="1:7">
      <c r="A59" s="12" t="s">
        <v>37</v>
      </c>
      <c r="B59" s="20"/>
      <c r="C59" s="132">
        <v>814868</v>
      </c>
      <c r="D59" s="104">
        <v>814868</v>
      </c>
      <c r="F59" s="98"/>
      <c r="G59" s="98"/>
    </row>
    <row r="60" spans="1:7">
      <c r="A60" s="12" t="s">
        <v>114</v>
      </c>
      <c r="B60" s="20">
        <v>17</v>
      </c>
      <c r="C60" s="132">
        <v>6485952</v>
      </c>
      <c r="D60" s="104">
        <v>7088642</v>
      </c>
      <c r="F60" s="98"/>
      <c r="G60" s="98"/>
    </row>
    <row r="61" spans="1:7">
      <c r="A61" s="12" t="s">
        <v>142</v>
      </c>
      <c r="B61" s="20">
        <v>21</v>
      </c>
      <c r="C61" s="132">
        <v>23166011</v>
      </c>
      <c r="D61" s="104">
        <v>31762239</v>
      </c>
      <c r="F61" s="98"/>
      <c r="G61" s="98"/>
    </row>
    <row r="62" spans="1:7">
      <c r="A62" s="12" t="s">
        <v>38</v>
      </c>
      <c r="B62" s="20"/>
      <c r="C62" s="132">
        <v>4601176</v>
      </c>
      <c r="D62" s="123">
        <v>13580106</v>
      </c>
      <c r="F62" s="98"/>
      <c r="G62" s="98"/>
    </row>
    <row r="63" spans="1:7" ht="15.75" thickBot="1">
      <c r="A63" s="41" t="s">
        <v>35</v>
      </c>
      <c r="B63" s="20"/>
      <c r="C63" s="134">
        <v>19925989</v>
      </c>
      <c r="D63" s="106">
        <v>25734663</v>
      </c>
      <c r="F63" s="98"/>
      <c r="G63" s="98"/>
    </row>
    <row r="64" spans="1:7" ht="15.75" thickBot="1">
      <c r="A64" s="24" t="s">
        <v>39</v>
      </c>
      <c r="B64" s="32"/>
      <c r="C64" s="135">
        <f>SUM(C55:C63)</f>
        <v>258079358</v>
      </c>
      <c r="D64" s="70">
        <f>SUM(D55:D63)</f>
        <v>390630548</v>
      </c>
      <c r="F64" s="98"/>
      <c r="G64" s="98"/>
    </row>
    <row r="65" spans="1:7">
      <c r="A65" s="33" t="s">
        <v>0</v>
      </c>
      <c r="B65" s="32"/>
      <c r="C65" s="24"/>
      <c r="D65" s="33"/>
      <c r="F65" s="98"/>
      <c r="G65" s="98"/>
    </row>
    <row r="66" spans="1:7">
      <c r="A66" s="25" t="s">
        <v>40</v>
      </c>
      <c r="B66" s="23"/>
      <c r="C66" s="25"/>
      <c r="D66" s="12"/>
      <c r="F66" s="98"/>
      <c r="G66" s="98"/>
    </row>
    <row r="67" spans="1:7">
      <c r="A67" s="31" t="s">
        <v>41</v>
      </c>
      <c r="B67" s="20">
        <v>15</v>
      </c>
      <c r="C67" s="132">
        <v>98051411</v>
      </c>
      <c r="D67" s="70">
        <v>80589678</v>
      </c>
      <c r="F67" s="98"/>
      <c r="G67" s="98"/>
    </row>
    <row r="68" spans="1:7">
      <c r="A68" s="31" t="s">
        <v>42</v>
      </c>
      <c r="B68" s="20">
        <v>16</v>
      </c>
      <c r="C68" s="132">
        <v>5715817</v>
      </c>
      <c r="D68" s="70">
        <v>11844932</v>
      </c>
      <c r="F68" s="98"/>
      <c r="G68" s="98"/>
    </row>
    <row r="69" spans="1:7">
      <c r="A69" s="31" t="s">
        <v>43</v>
      </c>
      <c r="B69" s="20">
        <v>18</v>
      </c>
      <c r="C69" s="132">
        <v>24497123</v>
      </c>
      <c r="D69" s="70">
        <v>32865868</v>
      </c>
      <c r="F69" s="98"/>
      <c r="G69" s="98"/>
    </row>
    <row r="70" spans="1:7">
      <c r="A70" s="31" t="s">
        <v>44</v>
      </c>
      <c r="B70" s="20"/>
      <c r="C70" s="132">
        <v>1331048</v>
      </c>
      <c r="D70" s="70">
        <v>1271934</v>
      </c>
      <c r="F70" s="98"/>
      <c r="G70" s="98"/>
    </row>
    <row r="71" spans="1:7">
      <c r="A71" s="31" t="s">
        <v>45</v>
      </c>
      <c r="B71" s="20"/>
      <c r="C71" s="132">
        <v>39989490</v>
      </c>
      <c r="D71" s="70">
        <v>106813027</v>
      </c>
      <c r="F71" s="98"/>
      <c r="G71" s="98"/>
    </row>
    <row r="72" spans="1:7">
      <c r="A72" s="31" t="s">
        <v>143</v>
      </c>
      <c r="B72" s="20"/>
      <c r="C72" s="132">
        <v>804790</v>
      </c>
      <c r="D72" s="70"/>
      <c r="F72" s="98"/>
      <c r="G72" s="98"/>
    </row>
    <row r="73" spans="1:7">
      <c r="A73" s="31" t="s">
        <v>120</v>
      </c>
      <c r="B73" s="20">
        <v>19</v>
      </c>
      <c r="C73" s="132">
        <v>15859715</v>
      </c>
      <c r="D73" s="70">
        <v>32614490</v>
      </c>
      <c r="F73" s="98"/>
      <c r="G73" s="98"/>
    </row>
    <row r="74" spans="1:7">
      <c r="A74" s="12" t="s">
        <v>144</v>
      </c>
      <c r="B74" s="20">
        <v>21</v>
      </c>
      <c r="C74" s="132">
        <v>6608596</v>
      </c>
      <c r="D74" s="70">
        <v>8414199</v>
      </c>
      <c r="F74" s="98"/>
      <c r="G74" s="98"/>
    </row>
    <row r="75" spans="1:7" ht="15.75" thickBot="1">
      <c r="A75" s="41" t="s">
        <v>46</v>
      </c>
      <c r="B75" s="22">
        <v>20</v>
      </c>
      <c r="C75" s="134">
        <v>11881598</v>
      </c>
      <c r="D75" s="75">
        <v>14293328</v>
      </c>
      <c r="F75" s="98"/>
      <c r="G75" s="98"/>
    </row>
    <row r="76" spans="1:7">
      <c r="B76" s="122"/>
      <c r="C76" s="137">
        <f>SUM(C67:C75)</f>
        <v>204739588</v>
      </c>
      <c r="D76" s="129">
        <f>SUM(D67:D75)</f>
        <v>288707456</v>
      </c>
      <c r="F76" s="98"/>
      <c r="G76" s="98"/>
    </row>
    <row r="77" spans="1:7" ht="24.75" thickBot="1">
      <c r="A77" s="7" t="s">
        <v>145</v>
      </c>
      <c r="B77" s="22">
        <v>28</v>
      </c>
      <c r="C77" s="74">
        <v>176993953</v>
      </c>
      <c r="D77" s="75"/>
      <c r="F77" s="98"/>
      <c r="G77" s="98"/>
    </row>
    <row r="78" spans="1:7" ht="15.75" thickBot="1">
      <c r="A78" s="11" t="s">
        <v>47</v>
      </c>
      <c r="B78" s="22"/>
      <c r="C78" s="74">
        <f>C76+C77</f>
        <v>381733541</v>
      </c>
      <c r="D78" s="75">
        <f>D76+D77</f>
        <v>288707456</v>
      </c>
      <c r="F78" s="98"/>
      <c r="G78" s="98"/>
    </row>
    <row r="79" spans="1:7" ht="15.75" thickBot="1">
      <c r="A79" s="10" t="s">
        <v>48</v>
      </c>
      <c r="B79" s="183"/>
      <c r="C79" s="85">
        <f>C64+C78</f>
        <v>639812899</v>
      </c>
      <c r="D79" s="182">
        <f>D64+D78</f>
        <v>679338004</v>
      </c>
      <c r="F79" s="98"/>
      <c r="G79" s="98"/>
    </row>
    <row r="80" spans="1:7" ht="15.75" thickBot="1">
      <c r="A80" s="8" t="s">
        <v>100</v>
      </c>
      <c r="B80" s="42"/>
      <c r="C80" s="78">
        <f>C52+C79</f>
        <v>1471003793</v>
      </c>
      <c r="D80" s="79">
        <f>D52+D79</f>
        <v>1483000341</v>
      </c>
      <c r="F80" s="98"/>
      <c r="G80" s="98"/>
    </row>
    <row r="81" spans="1:7" ht="15.75" thickTop="1">
      <c r="C81" s="98">
        <f>C80-C40</f>
        <v>0</v>
      </c>
      <c r="D81" s="98">
        <f>D80-D40</f>
        <v>0</v>
      </c>
      <c r="F81" s="98"/>
      <c r="G81" s="98"/>
    </row>
    <row r="82" spans="1:7">
      <c r="F82" s="98"/>
      <c r="G82" s="98"/>
    </row>
    <row r="84" spans="1:7" ht="29.25" customHeight="1" thickBot="1">
      <c r="A84" s="202" t="s">
        <v>191</v>
      </c>
      <c r="B84" s="202"/>
      <c r="C84" s="203"/>
      <c r="D84" s="203"/>
    </row>
    <row r="85" spans="1:7">
      <c r="A85" s="202"/>
      <c r="B85" s="202"/>
      <c r="C85" s="204" t="s">
        <v>182</v>
      </c>
      <c r="D85" s="204"/>
    </row>
    <row r="86" spans="1:7">
      <c r="A86" s="202" t="s">
        <v>0</v>
      </c>
      <c r="B86" s="202"/>
      <c r="C86" s="202"/>
      <c r="D86" s="202"/>
    </row>
    <row r="87" spans="1:7">
      <c r="A87" s="202"/>
      <c r="B87" s="202"/>
      <c r="C87" s="202"/>
      <c r="D87" s="202"/>
    </row>
    <row r="88" spans="1:7" ht="15.75" thickBot="1">
      <c r="A88" s="202" t="s">
        <v>124</v>
      </c>
      <c r="B88" s="202"/>
      <c r="C88" s="203"/>
      <c r="D88" s="203"/>
    </row>
    <row r="89" spans="1:7">
      <c r="A89" s="202"/>
      <c r="B89" s="202"/>
      <c r="C89" s="204" t="s">
        <v>125</v>
      </c>
      <c r="D89" s="204"/>
    </row>
  </sheetData>
  <mergeCells count="14">
    <mergeCell ref="B1:D1"/>
    <mergeCell ref="A3:D3"/>
    <mergeCell ref="A88:B88"/>
    <mergeCell ref="C88:D88"/>
    <mergeCell ref="A89:B89"/>
    <mergeCell ref="C89:D89"/>
    <mergeCell ref="A87:B87"/>
    <mergeCell ref="C87:D87"/>
    <mergeCell ref="A84:B84"/>
    <mergeCell ref="C84:D84"/>
    <mergeCell ref="A85:B85"/>
    <mergeCell ref="C85:D85"/>
    <mergeCell ref="A86:B86"/>
    <mergeCell ref="C86:D8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"/>
  <sheetViews>
    <sheetView zoomScale="90" zoomScaleNormal="9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41" sqref="A41"/>
    </sheetView>
  </sheetViews>
  <sheetFormatPr defaultRowHeight="15"/>
  <cols>
    <col min="1" max="1" width="54.42578125" style="9" customWidth="1"/>
    <col min="2" max="2" width="9.7109375" bestFit="1" customWidth="1"/>
    <col min="3" max="3" width="17.42578125" customWidth="1"/>
    <col min="4" max="4" width="20.42578125" customWidth="1"/>
    <col min="5" max="6" width="18.28515625" customWidth="1"/>
    <col min="8" max="8" width="0.28515625" customWidth="1"/>
  </cols>
  <sheetData>
    <row r="1" spans="1:6" ht="30" customHeight="1">
      <c r="A1" s="15" t="s">
        <v>1</v>
      </c>
      <c r="B1" s="103"/>
      <c r="C1" s="103"/>
      <c r="D1" s="200" t="s">
        <v>92</v>
      </c>
      <c r="E1" s="200"/>
      <c r="F1" s="200"/>
    </row>
    <row r="2" spans="1:6">
      <c r="A2" s="1"/>
      <c r="B2" s="2"/>
    </row>
    <row r="3" spans="1:6" ht="15.75" customHeight="1">
      <c r="A3" s="206" t="s">
        <v>93</v>
      </c>
      <c r="B3" s="206"/>
      <c r="C3" s="206"/>
      <c r="D3" s="206"/>
    </row>
    <row r="4" spans="1:6" ht="15.75" customHeight="1">
      <c r="A4" s="206"/>
      <c r="B4" s="206"/>
      <c r="C4" s="206"/>
      <c r="D4" s="206"/>
    </row>
    <row r="5" spans="1:6" ht="24.75" customHeight="1">
      <c r="A5" s="1" t="s">
        <v>161</v>
      </c>
    </row>
    <row r="8" spans="1:6" ht="15.75" customHeight="1" thickBot="1">
      <c r="A8" s="86"/>
      <c r="B8" s="87"/>
      <c r="C8" s="205" t="s">
        <v>146</v>
      </c>
      <c r="D8" s="205"/>
      <c r="E8" s="205" t="s">
        <v>147</v>
      </c>
      <c r="F8" s="205"/>
    </row>
    <row r="9" spans="1:6" ht="28.5" customHeight="1" thickBot="1">
      <c r="A9" s="38" t="s">
        <v>107</v>
      </c>
      <c r="B9" s="49" t="s">
        <v>2</v>
      </c>
      <c r="C9" s="44" t="s">
        <v>162</v>
      </c>
      <c r="D9" s="44" t="s">
        <v>192</v>
      </c>
      <c r="E9" s="44" t="s">
        <v>162</v>
      </c>
      <c r="F9" s="44" t="s">
        <v>192</v>
      </c>
    </row>
    <row r="10" spans="1:6" ht="17.25" customHeight="1">
      <c r="A10" s="102"/>
      <c r="B10" s="87"/>
      <c r="C10" s="138"/>
      <c r="D10" s="138"/>
    </row>
    <row r="11" spans="1:6">
      <c r="A11" s="114" t="s">
        <v>121</v>
      </c>
      <c r="B11" s="113">
        <v>22</v>
      </c>
      <c r="C11" s="143">
        <v>120857372</v>
      </c>
      <c r="D11" s="144">
        <v>106543002</v>
      </c>
      <c r="E11" s="143">
        <v>237284890</v>
      </c>
      <c r="F11" s="144">
        <v>223310440</v>
      </c>
    </row>
    <row r="12" spans="1:6" ht="22.5">
      <c r="A12" s="80" t="s">
        <v>148</v>
      </c>
      <c r="B12" s="113">
        <v>23</v>
      </c>
      <c r="C12" s="143" t="s">
        <v>149</v>
      </c>
      <c r="D12" s="144">
        <v>1993471</v>
      </c>
      <c r="E12" s="143" t="s">
        <v>149</v>
      </c>
      <c r="F12" s="144">
        <v>4206946</v>
      </c>
    </row>
    <row r="13" spans="1:6" ht="18" customHeight="1" thickBot="1">
      <c r="A13" s="115" t="s">
        <v>126</v>
      </c>
      <c r="B13" s="46">
        <v>21</v>
      </c>
      <c r="C13" s="143">
        <v>1904827</v>
      </c>
      <c r="D13" s="144">
        <v>1392313</v>
      </c>
      <c r="E13" s="143">
        <v>3831034</v>
      </c>
      <c r="F13" s="144">
        <v>2381712</v>
      </c>
    </row>
    <row r="14" spans="1:6">
      <c r="B14" s="45"/>
      <c r="C14" s="145">
        <f>SUM(C11:C13)</f>
        <v>122762199</v>
      </c>
      <c r="D14" s="145">
        <f t="shared" ref="D14:F14" si="0">SUM(D11:D13)</f>
        <v>109928786</v>
      </c>
      <c r="E14" s="145">
        <f t="shared" si="0"/>
        <v>241115924</v>
      </c>
      <c r="F14" s="145">
        <f t="shared" si="0"/>
        <v>229899098</v>
      </c>
    </row>
    <row r="15" spans="1:6">
      <c r="A15" s="114"/>
      <c r="B15" s="45"/>
      <c r="C15" s="169"/>
      <c r="D15" s="170"/>
      <c r="E15" s="169"/>
      <c r="F15" s="170"/>
    </row>
    <row r="16" spans="1:6" ht="15.75" thickBot="1">
      <c r="A16" s="115" t="s">
        <v>49</v>
      </c>
      <c r="B16" s="46">
        <v>24</v>
      </c>
      <c r="C16" s="146">
        <v>-91677540</v>
      </c>
      <c r="D16" s="147">
        <v>-78908865</v>
      </c>
      <c r="E16" s="146">
        <v>-185239870</v>
      </c>
      <c r="F16" s="147">
        <v>-160495369</v>
      </c>
    </row>
    <row r="17" spans="1:6">
      <c r="A17" s="112" t="s">
        <v>50</v>
      </c>
      <c r="B17" s="48"/>
      <c r="C17" s="155">
        <f>C14+C16</f>
        <v>31084659</v>
      </c>
      <c r="D17" s="155">
        <f t="shared" ref="D17:F17" si="1">D14+D16</f>
        <v>31019921</v>
      </c>
      <c r="E17" s="155">
        <f t="shared" si="1"/>
        <v>55876054</v>
      </c>
      <c r="F17" s="155">
        <f t="shared" si="1"/>
        <v>69403729</v>
      </c>
    </row>
    <row r="18" spans="1:6">
      <c r="A18" s="114" t="s">
        <v>0</v>
      </c>
      <c r="B18" s="45"/>
      <c r="C18" s="171"/>
      <c r="D18" s="172"/>
      <c r="E18" s="171"/>
      <c r="F18" s="172"/>
    </row>
    <row r="19" spans="1:6">
      <c r="A19" s="80" t="s">
        <v>51</v>
      </c>
      <c r="B19" s="45"/>
      <c r="C19" s="143">
        <v>-10932262</v>
      </c>
      <c r="D19" s="144">
        <v>-8392803</v>
      </c>
      <c r="E19" s="143">
        <v>-18996228</v>
      </c>
      <c r="F19" s="144">
        <v>-17218769</v>
      </c>
    </row>
    <row r="20" spans="1:6">
      <c r="A20" s="80" t="s">
        <v>52</v>
      </c>
      <c r="B20" s="45"/>
      <c r="C20" s="143">
        <v>-1908550</v>
      </c>
      <c r="D20" s="144">
        <v>-3309196</v>
      </c>
      <c r="E20" s="143">
        <v>-3180908</v>
      </c>
      <c r="F20" s="144">
        <v>-4495623</v>
      </c>
    </row>
    <row r="21" spans="1:6" ht="22.5">
      <c r="A21" s="80" t="s">
        <v>163</v>
      </c>
      <c r="B21" s="45"/>
      <c r="C21" s="143">
        <v>-495026</v>
      </c>
      <c r="D21" s="144">
        <v>-160258</v>
      </c>
      <c r="E21" s="143">
        <v>-489052</v>
      </c>
      <c r="F21" s="144">
        <v>28812</v>
      </c>
    </row>
    <row r="22" spans="1:6">
      <c r="A22" s="80" t="s">
        <v>53</v>
      </c>
      <c r="B22" s="45">
        <v>25</v>
      </c>
      <c r="C22" s="143">
        <v>-2514716</v>
      </c>
      <c r="D22" s="144">
        <v>-2181726</v>
      </c>
      <c r="E22" s="143">
        <v>-4225213</v>
      </c>
      <c r="F22" s="144">
        <v>-3861872</v>
      </c>
    </row>
    <row r="23" spans="1:6">
      <c r="A23" s="80" t="s">
        <v>164</v>
      </c>
      <c r="B23" s="81"/>
      <c r="C23" s="143">
        <v>-239312</v>
      </c>
      <c r="D23" s="144">
        <v>-152844</v>
      </c>
      <c r="E23" s="143">
        <v>-281350</v>
      </c>
      <c r="F23" s="144">
        <v>-245953</v>
      </c>
    </row>
    <row r="24" spans="1:6">
      <c r="A24" s="80" t="s">
        <v>109</v>
      </c>
      <c r="B24" s="81"/>
      <c r="C24" s="143">
        <v>1254198</v>
      </c>
      <c r="D24" s="144">
        <v>807250</v>
      </c>
      <c r="E24" s="143">
        <v>2194784</v>
      </c>
      <c r="F24" s="144">
        <v>2502615</v>
      </c>
    </row>
    <row r="25" spans="1:6" ht="15.75" thickBot="1">
      <c r="A25" s="115" t="s">
        <v>110</v>
      </c>
      <c r="B25" s="46"/>
      <c r="C25" s="146">
        <v>-1579685</v>
      </c>
      <c r="D25" s="147">
        <v>-993464</v>
      </c>
      <c r="E25" s="146">
        <v>-201656</v>
      </c>
      <c r="F25" s="147">
        <v>-1053497</v>
      </c>
    </row>
    <row r="26" spans="1:6">
      <c r="A26" s="112" t="s">
        <v>54</v>
      </c>
      <c r="B26" s="48"/>
      <c r="C26" s="155">
        <f>SUM(C17:C25)</f>
        <v>14669306</v>
      </c>
      <c r="D26" s="155">
        <f t="shared" ref="D26:F26" si="2">SUM(D17:D25)</f>
        <v>16636880</v>
      </c>
      <c r="E26" s="155">
        <f t="shared" si="2"/>
        <v>30696431</v>
      </c>
      <c r="F26" s="155">
        <f t="shared" si="2"/>
        <v>45059442</v>
      </c>
    </row>
    <row r="27" spans="1:6">
      <c r="A27" s="114" t="s">
        <v>0</v>
      </c>
      <c r="B27" s="45"/>
      <c r="C27" s="171"/>
      <c r="D27" s="172"/>
      <c r="E27" s="171"/>
      <c r="F27" s="172"/>
    </row>
    <row r="28" spans="1:6">
      <c r="A28" s="114" t="s">
        <v>150</v>
      </c>
      <c r="B28" s="45">
        <v>7</v>
      </c>
      <c r="C28" s="143">
        <v>-87768</v>
      </c>
      <c r="D28" s="144" t="s">
        <v>149</v>
      </c>
      <c r="E28" s="143">
        <v>-87768</v>
      </c>
      <c r="F28" s="144" t="s">
        <v>149</v>
      </c>
    </row>
    <row r="29" spans="1:6">
      <c r="A29" s="114" t="s">
        <v>55</v>
      </c>
      <c r="B29" s="45">
        <v>26</v>
      </c>
      <c r="C29" s="143">
        <v>-11241526</v>
      </c>
      <c r="D29" s="144">
        <v>-7568033</v>
      </c>
      <c r="E29" s="143">
        <v>-20456945</v>
      </c>
      <c r="F29" s="144">
        <v>-15321973</v>
      </c>
    </row>
    <row r="30" spans="1:6">
      <c r="A30" s="114" t="s">
        <v>56</v>
      </c>
      <c r="B30" s="45"/>
      <c r="C30" s="143">
        <v>2801746</v>
      </c>
      <c r="D30" s="144">
        <v>2138150</v>
      </c>
      <c r="E30" s="143">
        <v>3961664</v>
      </c>
      <c r="F30" s="144">
        <v>5087705</v>
      </c>
    </row>
    <row r="31" spans="1:6" ht="15.75" thickBot="1">
      <c r="A31" s="115" t="s">
        <v>196</v>
      </c>
      <c r="B31" s="46"/>
      <c r="C31" s="146">
        <v>1715074</v>
      </c>
      <c r="D31" s="147">
        <v>388188</v>
      </c>
      <c r="E31" s="146">
        <v>487999</v>
      </c>
      <c r="F31" s="147">
        <v>-3426465</v>
      </c>
    </row>
    <row r="32" spans="1:6">
      <c r="A32" s="112" t="s">
        <v>57</v>
      </c>
      <c r="B32" s="48"/>
      <c r="C32" s="155">
        <f>SUM(C26:C31)</f>
        <v>7856832</v>
      </c>
      <c r="D32" s="155">
        <f t="shared" ref="D32:F32" si="3">SUM(D26:D31)</f>
        <v>11595185</v>
      </c>
      <c r="E32" s="155">
        <f t="shared" si="3"/>
        <v>14601381</v>
      </c>
      <c r="F32" s="155">
        <f t="shared" si="3"/>
        <v>31398709</v>
      </c>
    </row>
    <row r="33" spans="1:6">
      <c r="A33" s="114" t="s">
        <v>0</v>
      </c>
      <c r="B33" s="45"/>
      <c r="C33" s="171"/>
      <c r="D33" s="172"/>
      <c r="E33" s="171"/>
      <c r="F33" s="172"/>
    </row>
    <row r="34" spans="1:6" ht="15.75" thickBot="1">
      <c r="A34" s="115" t="s">
        <v>58</v>
      </c>
      <c r="B34" s="46">
        <v>27</v>
      </c>
      <c r="C34" s="146">
        <v>-1951325</v>
      </c>
      <c r="D34" s="147">
        <v>-3502524</v>
      </c>
      <c r="E34" s="146">
        <v>-3407631</v>
      </c>
      <c r="F34" s="147">
        <v>-8976062</v>
      </c>
    </row>
    <row r="35" spans="1:6" ht="15.75" thickBot="1">
      <c r="A35" s="50" t="s">
        <v>101</v>
      </c>
      <c r="B35" s="84"/>
      <c r="C35" s="146">
        <f>SUM(C32:C34)</f>
        <v>5905507</v>
      </c>
      <c r="D35" s="146">
        <f t="shared" ref="D35:F35" si="4">SUM(D32:D34)</f>
        <v>8092661</v>
      </c>
      <c r="E35" s="146">
        <f t="shared" si="4"/>
        <v>11193750</v>
      </c>
      <c r="F35" s="146">
        <f t="shared" si="4"/>
        <v>22422647</v>
      </c>
    </row>
    <row r="36" spans="1:6">
      <c r="A36" s="112"/>
      <c r="B36" s="113"/>
      <c r="C36" s="171"/>
      <c r="D36" s="172"/>
      <c r="E36" s="171"/>
      <c r="F36" s="172"/>
    </row>
    <row r="37" spans="1:6" ht="23.25" thickBot="1">
      <c r="A37" s="165" t="s">
        <v>183</v>
      </c>
      <c r="B37" s="166">
        <v>28</v>
      </c>
      <c r="C37" s="167">
        <v>21458344.5</v>
      </c>
      <c r="D37" s="168">
        <v>17131749</v>
      </c>
      <c r="E37" s="167">
        <v>39234480</v>
      </c>
      <c r="F37" s="168">
        <v>36096548</v>
      </c>
    </row>
    <row r="38" spans="1:6" ht="15.75" thickTop="1">
      <c r="A38" s="141" t="s">
        <v>101</v>
      </c>
      <c r="B38" s="142"/>
      <c r="C38" s="143">
        <f>C35+C37</f>
        <v>27363851.5</v>
      </c>
      <c r="D38" s="143">
        <f t="shared" ref="D38:F38" si="5">D35+D37</f>
        <v>25224410</v>
      </c>
      <c r="E38" s="143">
        <f t="shared" si="5"/>
        <v>50428230</v>
      </c>
      <c r="F38" s="143">
        <f t="shared" si="5"/>
        <v>58519195</v>
      </c>
    </row>
    <row r="39" spans="1:6">
      <c r="A39" s="112"/>
      <c r="B39" s="113"/>
      <c r="C39" s="171"/>
      <c r="D39" s="172"/>
      <c r="E39" s="171"/>
      <c r="F39" s="172"/>
    </row>
    <row r="40" spans="1:6">
      <c r="A40" s="112" t="s">
        <v>151</v>
      </c>
      <c r="B40" s="113"/>
      <c r="C40" s="171"/>
      <c r="D40" s="172"/>
      <c r="E40" s="171"/>
      <c r="F40" s="172"/>
    </row>
    <row r="41" spans="1:6" ht="33.75">
      <c r="A41" s="43" t="s">
        <v>152</v>
      </c>
      <c r="B41" s="113"/>
      <c r="C41" s="171"/>
      <c r="D41" s="172"/>
      <c r="E41" s="171"/>
      <c r="F41" s="172"/>
    </row>
    <row r="42" spans="1:6" ht="23.25" thickBot="1">
      <c r="A42" s="115" t="s">
        <v>60</v>
      </c>
      <c r="B42" s="116"/>
      <c r="C42" s="173">
        <v>17110</v>
      </c>
      <c r="D42" s="174">
        <v>-25743</v>
      </c>
      <c r="E42" s="173">
        <v>15465</v>
      </c>
      <c r="F42" s="174">
        <v>3326</v>
      </c>
    </row>
    <row r="43" spans="1:6" ht="34.5" thickBot="1">
      <c r="A43" s="50" t="s">
        <v>153</v>
      </c>
      <c r="B43" s="51"/>
      <c r="C43" s="175">
        <f>SUM(C42)</f>
        <v>17110</v>
      </c>
      <c r="D43" s="176">
        <f t="shared" ref="D43:F43" si="6">SUM(D42)</f>
        <v>-25743</v>
      </c>
      <c r="E43" s="175">
        <f t="shared" si="6"/>
        <v>15465</v>
      </c>
      <c r="F43" s="176">
        <f t="shared" si="6"/>
        <v>3326</v>
      </c>
    </row>
    <row r="44" spans="1:6">
      <c r="A44" s="43" t="s">
        <v>0</v>
      </c>
      <c r="B44" s="113"/>
      <c r="C44" s="171"/>
      <c r="D44" s="172"/>
      <c r="E44" s="171"/>
      <c r="F44" s="172"/>
    </row>
    <row r="45" spans="1:6" ht="33.75">
      <c r="A45" s="43" t="s">
        <v>128</v>
      </c>
      <c r="B45" s="53"/>
      <c r="C45" s="171"/>
      <c r="D45" s="172"/>
      <c r="E45" s="171"/>
      <c r="F45" s="172"/>
    </row>
    <row r="46" spans="1:6" ht="24.75" thickBot="1">
      <c r="A46" s="7" t="s">
        <v>154</v>
      </c>
      <c r="B46" s="35"/>
      <c r="C46" s="173">
        <v>-346424</v>
      </c>
      <c r="D46" s="174">
        <v>2651637</v>
      </c>
      <c r="E46" s="173">
        <v>67909</v>
      </c>
      <c r="F46" s="174">
        <v>2275943</v>
      </c>
    </row>
    <row r="47" spans="1:6" ht="34.5" thickBot="1">
      <c r="A47" s="47" t="s">
        <v>155</v>
      </c>
      <c r="B47" s="52"/>
      <c r="C47" s="175">
        <f>SUM(C46)</f>
        <v>-346424</v>
      </c>
      <c r="D47" s="176">
        <f>SUM(D46)</f>
        <v>2651637</v>
      </c>
      <c r="E47" s="175">
        <f>SUM(E46)</f>
        <v>67909</v>
      </c>
      <c r="F47" s="176">
        <f>SUM(F46)</f>
        <v>2275943</v>
      </c>
    </row>
    <row r="48" spans="1:6" ht="23.25" thickBot="1">
      <c r="A48" s="50" t="s">
        <v>156</v>
      </c>
      <c r="B48" s="51"/>
      <c r="C48" s="177">
        <v>-329314</v>
      </c>
      <c r="D48" s="178">
        <f>D43+D47</f>
        <v>2625894</v>
      </c>
      <c r="E48" s="177">
        <v>83374</v>
      </c>
      <c r="F48" s="178">
        <f>F43+F47</f>
        <v>2279269</v>
      </c>
    </row>
    <row r="49" spans="1:6" ht="23.25" thickBot="1">
      <c r="A49" s="47" t="s">
        <v>102</v>
      </c>
      <c r="B49" s="116"/>
      <c r="C49" s="175">
        <f>SUM(C38+C48)</f>
        <v>27034537.5</v>
      </c>
      <c r="D49" s="175">
        <f t="shared" ref="D49:F49" si="7">SUM(D38+D48)</f>
        <v>27850304</v>
      </c>
      <c r="E49" s="175">
        <f t="shared" si="7"/>
        <v>50511604</v>
      </c>
      <c r="F49" s="175">
        <f t="shared" si="7"/>
        <v>60798464</v>
      </c>
    </row>
    <row r="50" spans="1:6">
      <c r="A50" s="112" t="s">
        <v>0</v>
      </c>
      <c r="B50" s="113"/>
      <c r="C50" s="171"/>
      <c r="D50" s="172"/>
      <c r="E50" s="171"/>
      <c r="F50" s="172"/>
    </row>
    <row r="51" spans="1:6">
      <c r="A51" s="112" t="s">
        <v>157</v>
      </c>
      <c r="B51" s="113"/>
      <c r="C51" s="171"/>
      <c r="D51" s="172"/>
      <c r="E51" s="171"/>
      <c r="F51" s="172"/>
    </row>
    <row r="52" spans="1:6">
      <c r="A52" s="114" t="s">
        <v>59</v>
      </c>
      <c r="B52" s="113"/>
      <c r="C52" s="171">
        <v>26675169.921999998</v>
      </c>
      <c r="D52" s="172">
        <v>24001401</v>
      </c>
      <c r="E52" s="171">
        <v>48851629</v>
      </c>
      <c r="F52" s="172">
        <v>52279474</v>
      </c>
    </row>
    <row r="53" spans="1:6" ht="15.75" thickBot="1">
      <c r="A53" s="115" t="s">
        <v>29</v>
      </c>
      <c r="B53" s="52"/>
      <c r="C53" s="173">
        <v>688681.57800000021</v>
      </c>
      <c r="D53" s="174">
        <v>1223009</v>
      </c>
      <c r="E53" s="173">
        <v>1576601</v>
      </c>
      <c r="F53" s="174">
        <v>6239721</v>
      </c>
    </row>
    <row r="54" spans="1:6" ht="15.75" thickBot="1">
      <c r="A54" s="115"/>
      <c r="B54" s="116"/>
      <c r="C54" s="175">
        <f>SUM(C52:C53)</f>
        <v>27363851.5</v>
      </c>
      <c r="D54" s="176">
        <f>SUM(D52:D53)</f>
        <v>25224410</v>
      </c>
      <c r="E54" s="175">
        <f>SUM(E52:E53)</f>
        <v>50428230</v>
      </c>
      <c r="F54" s="176">
        <f>SUM(F52:F53)</f>
        <v>58519195</v>
      </c>
    </row>
    <row r="55" spans="1:6">
      <c r="A55" s="80"/>
      <c r="B55" s="83"/>
      <c r="C55" s="171"/>
      <c r="D55" s="172"/>
      <c r="E55" s="171"/>
      <c r="F55" s="172"/>
    </row>
    <row r="56" spans="1:6">
      <c r="A56" s="139" t="s">
        <v>158</v>
      </c>
      <c r="B56" s="83"/>
      <c r="C56" s="171"/>
      <c r="D56" s="172"/>
      <c r="E56" s="171"/>
      <c r="F56" s="172"/>
    </row>
    <row r="57" spans="1:6">
      <c r="A57" s="114" t="s">
        <v>59</v>
      </c>
      <c r="B57" s="83"/>
      <c r="C57" s="171">
        <v>26345855.921999998</v>
      </c>
      <c r="D57" s="172">
        <v>26627295</v>
      </c>
      <c r="E57" s="171">
        <v>48935003</v>
      </c>
      <c r="F57" s="172">
        <v>54558743</v>
      </c>
    </row>
    <row r="58" spans="1:6" ht="15.75" thickBot="1">
      <c r="A58" s="115" t="s">
        <v>29</v>
      </c>
      <c r="B58" s="52"/>
      <c r="C58" s="173">
        <v>688681.57800000021</v>
      </c>
      <c r="D58" s="174">
        <v>1223009</v>
      </c>
      <c r="E58" s="173">
        <v>1576601</v>
      </c>
      <c r="F58" s="174">
        <v>6239721</v>
      </c>
    </row>
    <row r="59" spans="1:6" ht="15.75" thickBot="1">
      <c r="A59" s="115"/>
      <c r="B59" s="116"/>
      <c r="C59" s="175">
        <f>SUM(C57:C58)</f>
        <v>27034537.5</v>
      </c>
      <c r="D59" s="176">
        <f>SUM(D57:D58)</f>
        <v>27850304</v>
      </c>
      <c r="E59" s="175">
        <f>SUM(E57:E58)</f>
        <v>50511604</v>
      </c>
      <c r="F59" s="176">
        <f>SUM(F57:F58)</f>
        <v>60798464</v>
      </c>
    </row>
    <row r="60" spans="1:6">
      <c r="A60" s="112" t="s">
        <v>61</v>
      </c>
      <c r="B60" s="113"/>
      <c r="C60" s="171">
        <f>C59-C49</f>
        <v>0</v>
      </c>
      <c r="D60" s="171">
        <f t="shared" ref="D60:F60" si="8">D59-D49</f>
        <v>0</v>
      </c>
      <c r="E60" s="171">
        <f t="shared" si="8"/>
        <v>0</v>
      </c>
      <c r="F60" s="171">
        <f t="shared" si="8"/>
        <v>0</v>
      </c>
    </row>
    <row r="61" spans="1:6" ht="37.5">
      <c r="A61" s="140" t="s">
        <v>159</v>
      </c>
      <c r="B61" s="83">
        <v>14</v>
      </c>
      <c r="C61" s="180">
        <v>2425.9899999999998</v>
      </c>
      <c r="D61" s="181">
        <v>2183.0300000000002</v>
      </c>
      <c r="E61" s="180">
        <v>4443.1899999999996</v>
      </c>
      <c r="F61" s="181">
        <v>4754.68</v>
      </c>
    </row>
    <row r="62" spans="1:6" ht="36">
      <c r="A62" s="136" t="s">
        <v>184</v>
      </c>
      <c r="B62" s="83">
        <v>14</v>
      </c>
      <c r="C62" s="180">
        <f>C61-C63</f>
        <v>1949.8999999999999</v>
      </c>
      <c r="D62" s="180">
        <f t="shared" ref="D62:F62" si="9">D61-D63</f>
        <v>1556.7500000000002</v>
      </c>
      <c r="E62" s="180">
        <f t="shared" si="9"/>
        <v>3565.2119999999995</v>
      </c>
      <c r="F62" s="180">
        <f t="shared" si="9"/>
        <v>3280.0800000000004</v>
      </c>
    </row>
    <row r="63" spans="1:6" ht="45" customHeight="1">
      <c r="A63" s="179" t="s">
        <v>185</v>
      </c>
      <c r="B63" s="83">
        <v>14</v>
      </c>
      <c r="C63" s="180">
        <v>476.09</v>
      </c>
      <c r="D63" s="181">
        <v>626.28</v>
      </c>
      <c r="E63" s="180">
        <v>877.97799999999995</v>
      </c>
      <c r="F63" s="181">
        <v>1474.6</v>
      </c>
    </row>
    <row r="65" spans="1:8" ht="23.25" customHeight="1">
      <c r="A65" s="207" t="s">
        <v>193</v>
      </c>
      <c r="B65" s="207"/>
      <c r="C65" s="207"/>
      <c r="D65" s="207"/>
      <c r="E65" s="207"/>
      <c r="F65" s="207"/>
    </row>
    <row r="67" spans="1:8" ht="15.75" thickBot="1">
      <c r="A67" s="202" t="s">
        <v>191</v>
      </c>
      <c r="B67" s="202"/>
    </row>
    <row r="68" spans="1:8" ht="39.75" customHeight="1">
      <c r="A68" s="202"/>
      <c r="B68" s="202"/>
      <c r="E68" s="204" t="s">
        <v>182</v>
      </c>
      <c r="F68" s="204"/>
    </row>
    <row r="69" spans="1:8" ht="30.75" customHeight="1">
      <c r="A69" s="202" t="s">
        <v>0</v>
      </c>
      <c r="B69" s="202"/>
    </row>
    <row r="70" spans="1:8">
      <c r="A70" s="202"/>
      <c r="B70" s="202"/>
    </row>
    <row r="71" spans="1:8" ht="15.75" thickBot="1">
      <c r="A71" s="202" t="s">
        <v>124</v>
      </c>
      <c r="B71" s="202"/>
    </row>
    <row r="72" spans="1:8">
      <c r="A72" s="202"/>
      <c r="B72" s="202"/>
      <c r="E72" s="204" t="s">
        <v>160</v>
      </c>
      <c r="F72" s="204"/>
      <c r="H72" s="73"/>
    </row>
    <row r="76" spans="1:8">
      <c r="D76" s="200"/>
      <c r="E76" s="200"/>
      <c r="F76" s="200"/>
    </row>
  </sheetData>
  <mergeCells count="14">
    <mergeCell ref="A72:B72"/>
    <mergeCell ref="E72:F72"/>
    <mergeCell ref="D76:F76"/>
    <mergeCell ref="A71:B71"/>
    <mergeCell ref="A68:B68"/>
    <mergeCell ref="A69:B69"/>
    <mergeCell ref="C8:D8"/>
    <mergeCell ref="A70:B70"/>
    <mergeCell ref="E68:F68"/>
    <mergeCell ref="A3:D4"/>
    <mergeCell ref="D1:F1"/>
    <mergeCell ref="E8:F8"/>
    <mergeCell ref="A65:F65"/>
    <mergeCell ref="A67:B67"/>
  </mergeCells>
  <pageMargins left="0.7" right="0.7" top="0.75" bottom="0.75" header="0.3" footer="0.3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6"/>
  <sheetViews>
    <sheetView zoomScaleNormal="100" workbookViewId="0">
      <selection activeCell="E63" sqref="E63"/>
    </sheetView>
  </sheetViews>
  <sheetFormatPr defaultRowHeight="15"/>
  <cols>
    <col min="1" max="1" width="56.42578125" customWidth="1"/>
    <col min="2" max="2" width="9.7109375" bestFit="1" customWidth="1"/>
    <col min="3" max="3" width="18.42578125" customWidth="1"/>
    <col min="4" max="4" width="19.28515625" customWidth="1"/>
    <col min="5" max="6" width="9.140625" customWidth="1"/>
  </cols>
  <sheetData>
    <row r="1" spans="1:4" ht="23.25" customHeight="1">
      <c r="A1" s="15" t="s">
        <v>1</v>
      </c>
      <c r="B1" s="2"/>
      <c r="C1" s="200" t="s">
        <v>92</v>
      </c>
      <c r="D1" s="200"/>
    </row>
    <row r="2" spans="1:4">
      <c r="A2" s="1"/>
      <c r="B2" s="2"/>
    </row>
    <row r="3" spans="1:4" ht="31.5" customHeight="1">
      <c r="A3" s="206" t="s">
        <v>94</v>
      </c>
      <c r="B3" s="206"/>
      <c r="C3" s="206"/>
      <c r="D3" s="206"/>
    </row>
    <row r="4" spans="1:4" ht="15.75">
      <c r="A4" s="3"/>
    </row>
    <row r="5" spans="1:4">
      <c r="A5" s="1" t="s">
        <v>189</v>
      </c>
    </row>
    <row r="6" spans="1:4" ht="26.25" customHeight="1">
      <c r="C6" s="208"/>
      <c r="D6" s="209"/>
    </row>
    <row r="7" spans="1:4" ht="30" customHeight="1" thickBot="1">
      <c r="A7" s="54" t="s">
        <v>111</v>
      </c>
      <c r="B7" s="17" t="s">
        <v>112</v>
      </c>
      <c r="C7" s="119" t="s">
        <v>188</v>
      </c>
      <c r="D7" s="118" t="s">
        <v>179</v>
      </c>
    </row>
    <row r="8" spans="1:4">
      <c r="A8" s="5" t="s">
        <v>0</v>
      </c>
      <c r="B8" s="26"/>
      <c r="C8" s="5"/>
      <c r="D8" s="4"/>
    </row>
    <row r="9" spans="1:4">
      <c r="A9" s="25" t="s">
        <v>62</v>
      </c>
      <c r="B9" s="23"/>
      <c r="C9" s="25"/>
      <c r="D9" s="12"/>
    </row>
    <row r="10" spans="1:4">
      <c r="A10" s="12" t="s">
        <v>115</v>
      </c>
      <c r="B10" s="23"/>
      <c r="C10" s="150">
        <v>14601381</v>
      </c>
      <c r="D10" s="151">
        <v>31398709</v>
      </c>
    </row>
    <row r="11" spans="1:4" ht="15.75" thickBot="1">
      <c r="A11" s="154" t="s">
        <v>171</v>
      </c>
      <c r="B11" s="35">
        <v>28</v>
      </c>
      <c r="C11" s="134">
        <v>48499672</v>
      </c>
      <c r="D11" s="149">
        <v>44559762</v>
      </c>
    </row>
    <row r="12" spans="1:4">
      <c r="A12" s="152" t="s">
        <v>172</v>
      </c>
      <c r="B12" s="23"/>
      <c r="C12" s="150">
        <f>SUM(C10:C11)</f>
        <v>63101053</v>
      </c>
      <c r="D12" s="150">
        <f>SUM(D10:D11)</f>
        <v>75958471</v>
      </c>
    </row>
    <row r="13" spans="1:4">
      <c r="A13" s="152"/>
      <c r="B13" s="23"/>
      <c r="C13" s="71"/>
      <c r="D13" s="70"/>
    </row>
    <row r="14" spans="1:4">
      <c r="A14" s="25" t="s">
        <v>63</v>
      </c>
      <c r="B14" s="23"/>
      <c r="C14" s="76"/>
      <c r="D14" s="77"/>
    </row>
    <row r="15" spans="1:4">
      <c r="A15" s="12" t="s">
        <v>103</v>
      </c>
      <c r="B15" s="23">
        <v>5.16</v>
      </c>
      <c r="C15" s="132">
        <v>44384061</v>
      </c>
      <c r="D15" s="148">
        <v>46610936</v>
      </c>
    </row>
    <row r="16" spans="1:4">
      <c r="A16" s="12" t="s">
        <v>64</v>
      </c>
      <c r="B16" s="23">
        <v>6</v>
      </c>
      <c r="C16" s="132">
        <v>19772874</v>
      </c>
      <c r="D16" s="148">
        <v>15999678</v>
      </c>
    </row>
    <row r="17" spans="1:4" ht="24.75">
      <c r="A17" s="88" t="s">
        <v>165</v>
      </c>
      <c r="B17" s="23"/>
      <c r="C17" s="132">
        <v>489052</v>
      </c>
      <c r="D17" s="148">
        <v>-191579</v>
      </c>
    </row>
    <row r="18" spans="1:4">
      <c r="A18" s="12" t="s">
        <v>52</v>
      </c>
      <c r="B18" s="23"/>
      <c r="C18" s="132">
        <v>3434556</v>
      </c>
      <c r="D18" s="153">
        <v>4551101</v>
      </c>
    </row>
    <row r="19" spans="1:4">
      <c r="A19" s="12" t="s">
        <v>166</v>
      </c>
      <c r="B19" s="23"/>
      <c r="C19" s="132">
        <v>-377589</v>
      </c>
      <c r="D19" s="153">
        <v>3704434</v>
      </c>
    </row>
    <row r="20" spans="1:4">
      <c r="A20" s="12" t="s">
        <v>167</v>
      </c>
      <c r="B20" s="23"/>
      <c r="C20" s="132">
        <v>1620190</v>
      </c>
      <c r="D20" s="153">
        <v>385794</v>
      </c>
    </row>
    <row r="21" spans="1:4" ht="24">
      <c r="A21" s="12" t="s">
        <v>65</v>
      </c>
      <c r="B21" s="23"/>
      <c r="C21" s="132">
        <v>559647</v>
      </c>
      <c r="D21" s="153">
        <v>32101</v>
      </c>
    </row>
    <row r="22" spans="1:4">
      <c r="A22" s="12" t="s">
        <v>55</v>
      </c>
      <c r="B22" s="23"/>
      <c r="C22" s="132">
        <v>28898816</v>
      </c>
      <c r="D22" s="153">
        <v>19500648</v>
      </c>
    </row>
    <row r="23" spans="1:4">
      <c r="A23" s="12" t="s">
        <v>56</v>
      </c>
      <c r="B23" s="23"/>
      <c r="C23" s="132">
        <v>-5502277</v>
      </c>
      <c r="D23" s="153">
        <v>-7179129</v>
      </c>
    </row>
    <row r="24" spans="1:4">
      <c r="A24" s="12" t="s">
        <v>168</v>
      </c>
      <c r="B24" s="23">
        <v>7</v>
      </c>
      <c r="C24" s="132">
        <v>87768</v>
      </c>
      <c r="D24" s="143" t="s">
        <v>149</v>
      </c>
    </row>
    <row r="25" spans="1:4">
      <c r="A25" s="12" t="s">
        <v>169</v>
      </c>
      <c r="B25" s="23"/>
      <c r="C25" s="143" t="s">
        <v>149</v>
      </c>
      <c r="D25" s="148">
        <v>-876945</v>
      </c>
    </row>
    <row r="26" spans="1:4">
      <c r="A26" s="12" t="s">
        <v>126</v>
      </c>
      <c r="B26" s="23">
        <v>21</v>
      </c>
      <c r="C26" s="132">
        <v>-3831034</v>
      </c>
      <c r="D26" s="153">
        <v>-4075579</v>
      </c>
    </row>
    <row r="27" spans="1:4">
      <c r="A27" s="12" t="s">
        <v>164</v>
      </c>
      <c r="B27" s="23"/>
      <c r="C27" s="132">
        <v>281350</v>
      </c>
      <c r="D27" s="153">
        <v>203907</v>
      </c>
    </row>
    <row r="28" spans="1:4" ht="15.75" thickBot="1">
      <c r="A28" s="12" t="s">
        <v>170</v>
      </c>
      <c r="B28" s="23"/>
      <c r="C28" s="134">
        <v>-142518</v>
      </c>
      <c r="D28" s="146" t="s">
        <v>149</v>
      </c>
    </row>
    <row r="29" spans="1:4" ht="24">
      <c r="A29" s="24" t="s">
        <v>66</v>
      </c>
      <c r="B29" s="55"/>
      <c r="C29" s="184">
        <f>SUM(C12:C28)</f>
        <v>152775949</v>
      </c>
      <c r="D29" s="184">
        <f>SUM(D12:D28)</f>
        <v>154623838</v>
      </c>
    </row>
    <row r="30" spans="1:4">
      <c r="A30" s="12"/>
      <c r="B30" s="23"/>
      <c r="C30" s="185"/>
      <c r="D30" s="186"/>
    </row>
    <row r="31" spans="1:4">
      <c r="A31" s="25" t="s">
        <v>67</v>
      </c>
      <c r="B31" s="23"/>
      <c r="C31" s="185"/>
      <c r="D31" s="186"/>
    </row>
    <row r="32" spans="1:4">
      <c r="A32" s="12" t="s">
        <v>68</v>
      </c>
      <c r="B32" s="23"/>
      <c r="C32" s="187">
        <v>-6220279</v>
      </c>
      <c r="D32" s="188">
        <v>-15014294</v>
      </c>
    </row>
    <row r="33" spans="1:4">
      <c r="A33" s="12" t="s">
        <v>69</v>
      </c>
      <c r="B33" s="23"/>
      <c r="C33" s="187">
        <v>-955702</v>
      </c>
      <c r="D33" s="188">
        <v>-4750087</v>
      </c>
    </row>
    <row r="34" spans="1:4">
      <c r="A34" s="12" t="s">
        <v>70</v>
      </c>
      <c r="B34" s="23"/>
      <c r="C34" s="187">
        <v>3587554</v>
      </c>
      <c r="D34" s="188">
        <v>2984270</v>
      </c>
    </row>
    <row r="35" spans="1:4">
      <c r="A35" s="12" t="s">
        <v>71</v>
      </c>
      <c r="B35" s="23"/>
      <c r="C35" s="187">
        <v>-1888184</v>
      </c>
      <c r="D35" s="188">
        <v>-5048662</v>
      </c>
    </row>
    <row r="36" spans="1:4">
      <c r="A36" s="12" t="s">
        <v>72</v>
      </c>
      <c r="B36" s="23"/>
      <c r="C36" s="187">
        <v>-8737725</v>
      </c>
      <c r="D36" s="188">
        <v>-17944063</v>
      </c>
    </row>
    <row r="37" spans="1:4" ht="24">
      <c r="A37" s="12" t="s">
        <v>73</v>
      </c>
      <c r="B37" s="23"/>
      <c r="C37" s="187">
        <v>11429</v>
      </c>
      <c r="D37" s="188">
        <v>76948</v>
      </c>
    </row>
    <row r="38" spans="1:4">
      <c r="A38" s="12" t="s">
        <v>74</v>
      </c>
      <c r="B38" s="23"/>
      <c r="C38" s="187">
        <v>-953108</v>
      </c>
      <c r="D38" s="188">
        <v>2099021</v>
      </c>
    </row>
    <row r="39" spans="1:4" ht="15.75" thickBot="1">
      <c r="A39" s="7" t="s">
        <v>75</v>
      </c>
      <c r="B39" s="35"/>
      <c r="C39" s="189">
        <v>8898572</v>
      </c>
      <c r="D39" s="190">
        <v>13305642</v>
      </c>
    </row>
    <row r="40" spans="1:4">
      <c r="A40" s="25" t="s">
        <v>76</v>
      </c>
      <c r="B40" s="23"/>
      <c r="C40" s="184">
        <f>SUM(C29:C39)</f>
        <v>146518506</v>
      </c>
      <c r="D40" s="184">
        <f>SUM(D29:D39)</f>
        <v>130332613</v>
      </c>
    </row>
    <row r="41" spans="1:4">
      <c r="A41" s="25" t="s">
        <v>0</v>
      </c>
      <c r="B41" s="23"/>
      <c r="C41" s="185"/>
      <c r="D41" s="186"/>
    </row>
    <row r="42" spans="1:4">
      <c r="A42" s="12" t="s">
        <v>77</v>
      </c>
      <c r="B42" s="23"/>
      <c r="C42" s="187">
        <v>-13987193</v>
      </c>
      <c r="D42" s="188">
        <v>-15437453</v>
      </c>
    </row>
    <row r="43" spans="1:4">
      <c r="A43" s="12" t="s">
        <v>78</v>
      </c>
      <c r="B43" s="23"/>
      <c r="C43" s="187">
        <v>-26694647</v>
      </c>
      <c r="D43" s="188">
        <v>-16431777</v>
      </c>
    </row>
    <row r="44" spans="1:4" ht="15.75" thickBot="1">
      <c r="A44" s="7" t="s">
        <v>79</v>
      </c>
      <c r="B44" s="35"/>
      <c r="C44" s="189">
        <v>2909005</v>
      </c>
      <c r="D44" s="190">
        <v>5621623</v>
      </c>
    </row>
    <row r="45" spans="1:4" ht="15.75" thickBot="1">
      <c r="A45" s="11" t="s">
        <v>131</v>
      </c>
      <c r="B45" s="35"/>
      <c r="C45" s="189">
        <f>SUM(C40:C44)</f>
        <v>108745671</v>
      </c>
      <c r="D45" s="189">
        <f>SUM(D40:D44)</f>
        <v>104085006</v>
      </c>
    </row>
    <row r="46" spans="1:4">
      <c r="C46" s="191"/>
      <c r="D46" s="191"/>
    </row>
    <row r="47" spans="1:4">
      <c r="A47" s="25" t="s">
        <v>80</v>
      </c>
      <c r="B47" s="23"/>
      <c r="C47" s="192"/>
      <c r="D47" s="193"/>
    </row>
    <row r="48" spans="1:4">
      <c r="A48" s="12" t="s">
        <v>81</v>
      </c>
      <c r="B48" s="23"/>
      <c r="C48" s="187">
        <v>-112758823</v>
      </c>
      <c r="D48" s="188">
        <v>-83750165</v>
      </c>
    </row>
    <row r="49" spans="1:4">
      <c r="A49" s="12" t="s">
        <v>82</v>
      </c>
      <c r="B49" s="23"/>
      <c r="C49" s="187">
        <v>-10788442</v>
      </c>
      <c r="D49" s="188">
        <v>-171629264</v>
      </c>
    </row>
    <row r="50" spans="1:4" ht="26.25" customHeight="1">
      <c r="A50" s="12" t="s">
        <v>173</v>
      </c>
      <c r="B50" s="89"/>
      <c r="C50" s="187">
        <v>79479</v>
      </c>
      <c r="D50" s="188">
        <v>200853</v>
      </c>
    </row>
    <row r="51" spans="1:4" ht="15.75" customHeight="1">
      <c r="A51" s="12" t="s">
        <v>174</v>
      </c>
      <c r="B51" s="124"/>
      <c r="C51" s="188" t="s">
        <v>149</v>
      </c>
      <c r="D51" s="188">
        <v>52</v>
      </c>
    </row>
    <row r="52" spans="1:4">
      <c r="A52" s="12" t="s">
        <v>122</v>
      </c>
      <c r="B52" s="89"/>
      <c r="C52" s="187">
        <v>-219333</v>
      </c>
      <c r="D52" s="188">
        <v>-473832</v>
      </c>
    </row>
    <row r="53" spans="1:4">
      <c r="A53" s="12" t="s">
        <v>175</v>
      </c>
      <c r="B53" s="89">
        <v>9</v>
      </c>
      <c r="C53" s="187">
        <v>250775</v>
      </c>
      <c r="D53" s="188">
        <v>487133</v>
      </c>
    </row>
    <row r="54" spans="1:4" ht="15.75" customHeight="1">
      <c r="A54" s="12" t="s">
        <v>190</v>
      </c>
      <c r="B54" s="23">
        <v>7</v>
      </c>
      <c r="C54" s="187">
        <v>-424918</v>
      </c>
      <c r="D54" s="188" t="s">
        <v>149</v>
      </c>
    </row>
    <row r="55" spans="1:4" ht="24">
      <c r="A55" s="12" t="s">
        <v>176</v>
      </c>
      <c r="B55" s="89"/>
      <c r="C55" s="188" t="s">
        <v>149</v>
      </c>
      <c r="D55" s="188">
        <v>4544676</v>
      </c>
    </row>
    <row r="56" spans="1:4" ht="26.25" customHeight="1">
      <c r="A56" s="12" t="s">
        <v>113</v>
      </c>
      <c r="B56" s="124"/>
      <c r="C56" s="187">
        <v>-18138880</v>
      </c>
      <c r="D56" s="188">
        <v>-34544740</v>
      </c>
    </row>
    <row r="57" spans="1:4" ht="30" customHeight="1">
      <c r="A57" s="12" t="s">
        <v>108</v>
      </c>
      <c r="B57" s="23">
        <v>12</v>
      </c>
      <c r="C57" s="187">
        <v>47839520</v>
      </c>
      <c r="D57" s="188">
        <v>49357750</v>
      </c>
    </row>
    <row r="58" spans="1:4" ht="16.5" customHeight="1">
      <c r="A58" s="12" t="s">
        <v>83</v>
      </c>
      <c r="B58" s="23"/>
      <c r="C58" s="187">
        <v>-1358707</v>
      </c>
      <c r="D58" s="188">
        <v>-3672833</v>
      </c>
    </row>
    <row r="59" spans="1:4" ht="16.5" customHeight="1">
      <c r="A59" s="12" t="s">
        <v>84</v>
      </c>
      <c r="B59" s="23"/>
      <c r="C59" s="187">
        <v>258363</v>
      </c>
      <c r="D59" s="188">
        <v>234176</v>
      </c>
    </row>
    <row r="60" spans="1:4" ht="16.5" customHeight="1" thickBot="1">
      <c r="A60" s="12" t="s">
        <v>177</v>
      </c>
      <c r="B60" s="23"/>
      <c r="C60" s="190" t="s">
        <v>149</v>
      </c>
      <c r="D60" s="190">
        <v>50219</v>
      </c>
    </row>
    <row r="61" spans="1:4" ht="26.25" customHeight="1" thickBot="1">
      <c r="A61" s="10" t="s">
        <v>85</v>
      </c>
      <c r="B61" s="56"/>
      <c r="C61" s="189">
        <f>SUM(C48:C60)</f>
        <v>-95260966</v>
      </c>
      <c r="D61" s="189">
        <f>SUM(D48:D60)</f>
        <v>-239195975</v>
      </c>
    </row>
    <row r="62" spans="1:4" ht="15.75" customHeight="1">
      <c r="A62" s="30" t="s">
        <v>0</v>
      </c>
      <c r="B62" s="23"/>
      <c r="C62" s="192"/>
      <c r="D62" s="193"/>
    </row>
    <row r="63" spans="1:4">
      <c r="A63" s="25" t="s">
        <v>86</v>
      </c>
      <c r="B63" s="23"/>
      <c r="C63" s="192"/>
      <c r="D63" s="193"/>
    </row>
    <row r="64" spans="1:4">
      <c r="A64" s="12" t="s">
        <v>135</v>
      </c>
      <c r="B64" s="23">
        <v>15</v>
      </c>
      <c r="C64" s="187">
        <v>112338550</v>
      </c>
      <c r="D64" s="188">
        <v>18080000</v>
      </c>
    </row>
    <row r="65" spans="1:7">
      <c r="A65" s="12" t="s">
        <v>127</v>
      </c>
      <c r="B65" s="23">
        <v>15</v>
      </c>
      <c r="C65" s="187">
        <v>-120968687</v>
      </c>
      <c r="D65" s="188">
        <v>-13310355</v>
      </c>
    </row>
    <row r="66" spans="1:7">
      <c r="A66" s="12" t="s">
        <v>178</v>
      </c>
      <c r="B66" s="23"/>
      <c r="C66" s="187">
        <v>-6721276</v>
      </c>
      <c r="D66" s="188">
        <v>-6293808</v>
      </c>
    </row>
    <row r="67" spans="1:7" ht="23.25" customHeight="1" thickBot="1">
      <c r="A67" s="12" t="s">
        <v>136</v>
      </c>
      <c r="B67" s="23">
        <v>14</v>
      </c>
      <c r="C67" s="189">
        <v>-23007866</v>
      </c>
      <c r="D67" s="190" t="s">
        <v>149</v>
      </c>
    </row>
    <row r="68" spans="1:7" ht="25.5" customHeight="1" thickBot="1">
      <c r="A68" s="10" t="s">
        <v>129</v>
      </c>
      <c r="B68" s="56"/>
      <c r="C68" s="194">
        <f>SUM(C64:C67)</f>
        <v>-38359279</v>
      </c>
      <c r="D68" s="194">
        <f>SUM(D64:D67)</f>
        <v>-1524163</v>
      </c>
    </row>
    <row r="69" spans="1:7" ht="15.75" customHeight="1">
      <c r="A69" s="12" t="s">
        <v>0</v>
      </c>
      <c r="B69" s="23"/>
      <c r="C69" s="185"/>
      <c r="D69" s="193"/>
    </row>
    <row r="70" spans="1:7" ht="24">
      <c r="A70" s="12" t="s">
        <v>105</v>
      </c>
      <c r="B70" s="57"/>
      <c r="C70" s="187">
        <v>564111</v>
      </c>
      <c r="D70" s="188">
        <v>-3639146</v>
      </c>
    </row>
    <row r="71" spans="1:7" ht="24.75" thickBot="1">
      <c r="A71" s="7" t="s">
        <v>104</v>
      </c>
      <c r="B71" s="35"/>
      <c r="C71" s="189">
        <v>2024</v>
      </c>
      <c r="D71" s="190">
        <v>6007</v>
      </c>
    </row>
    <row r="72" spans="1:7" ht="21" customHeight="1">
      <c r="A72" s="25" t="s">
        <v>87</v>
      </c>
      <c r="B72" s="23"/>
      <c r="C72" s="184">
        <f>SUM(C45+C61+C68+C70+C71)</f>
        <v>-24308439</v>
      </c>
      <c r="D72" s="184">
        <f>SUM(D45+D61+D68+D70+D71)</f>
        <v>-140268271</v>
      </c>
    </row>
    <row r="73" spans="1:7" ht="24.75" customHeight="1">
      <c r="A73" s="25" t="s">
        <v>0</v>
      </c>
      <c r="B73" s="27"/>
      <c r="C73" s="185"/>
      <c r="D73" s="193"/>
      <c r="G73" s="73"/>
    </row>
    <row r="74" spans="1:7" ht="15.75" thickBot="1">
      <c r="A74" s="7" t="s">
        <v>88</v>
      </c>
      <c r="B74" s="35">
        <v>13</v>
      </c>
      <c r="C74" s="195">
        <v>70984738</v>
      </c>
      <c r="D74" s="196">
        <v>242122154</v>
      </c>
    </row>
    <row r="75" spans="1:7" ht="15.75" thickBot="1">
      <c r="A75" s="10" t="s">
        <v>195</v>
      </c>
      <c r="B75" s="56">
        <v>13</v>
      </c>
      <c r="C75" s="197">
        <v>46676299</v>
      </c>
      <c r="D75" s="198">
        <v>101853883</v>
      </c>
    </row>
    <row r="76" spans="1:7">
      <c r="C76" s="199"/>
      <c r="D76" s="199"/>
    </row>
    <row r="77" spans="1:7" ht="26.25" customHeight="1">
      <c r="A77" s="210" t="s">
        <v>194</v>
      </c>
      <c r="B77" s="210"/>
      <c r="C77" s="210"/>
      <c r="D77" s="210"/>
    </row>
    <row r="78" spans="1:7" ht="33" customHeight="1">
      <c r="A78" s="82" t="s">
        <v>186</v>
      </c>
      <c r="C78" s="199"/>
      <c r="D78" s="199"/>
    </row>
    <row r="79" spans="1:7">
      <c r="C79" s="199"/>
      <c r="D79" s="199"/>
    </row>
    <row r="81" spans="1:4" ht="15.75" thickBot="1">
      <c r="A81" s="202" t="s">
        <v>191</v>
      </c>
      <c r="B81" s="202"/>
      <c r="C81" s="203"/>
      <c r="D81" s="203"/>
    </row>
    <row r="82" spans="1:4">
      <c r="A82" s="202"/>
      <c r="B82" s="202"/>
      <c r="C82" s="204" t="s">
        <v>182</v>
      </c>
      <c r="D82" s="204"/>
    </row>
    <row r="83" spans="1:4">
      <c r="A83" s="202" t="s">
        <v>0</v>
      </c>
      <c r="B83" s="202"/>
      <c r="C83" s="202"/>
      <c r="D83" s="202"/>
    </row>
    <row r="84" spans="1:4">
      <c r="A84" s="202"/>
      <c r="B84" s="202"/>
      <c r="C84" s="202"/>
      <c r="D84" s="202"/>
    </row>
    <row r="85" spans="1:4" ht="15.75" thickBot="1">
      <c r="A85" s="202" t="s">
        <v>124</v>
      </c>
      <c r="B85" s="202"/>
      <c r="C85" s="203"/>
      <c r="D85" s="203"/>
    </row>
    <row r="86" spans="1:4">
      <c r="A86" s="202"/>
      <c r="B86" s="202"/>
      <c r="C86" s="204" t="s">
        <v>125</v>
      </c>
      <c r="D86" s="204"/>
    </row>
  </sheetData>
  <mergeCells count="16">
    <mergeCell ref="A86:B86"/>
    <mergeCell ref="C86:D86"/>
    <mergeCell ref="A82:B82"/>
    <mergeCell ref="C82:D82"/>
    <mergeCell ref="A83:B83"/>
    <mergeCell ref="C83:D83"/>
    <mergeCell ref="A84:B84"/>
    <mergeCell ref="C84:D84"/>
    <mergeCell ref="A3:D3"/>
    <mergeCell ref="C1:D1"/>
    <mergeCell ref="A81:B81"/>
    <mergeCell ref="C81:D81"/>
    <mergeCell ref="A85:B85"/>
    <mergeCell ref="C85:D85"/>
    <mergeCell ref="C6:D6"/>
    <mergeCell ref="A77:D77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zoomScale="120" zoomScaleNormal="120" workbookViewId="0">
      <selection activeCell="E10" sqref="E10"/>
    </sheetView>
  </sheetViews>
  <sheetFormatPr defaultRowHeight="15"/>
  <cols>
    <col min="1" max="1" width="44.5703125" style="13" customWidth="1"/>
    <col min="2" max="2" width="11.140625" bestFit="1" customWidth="1"/>
    <col min="3" max="3" width="11.5703125" customWidth="1"/>
    <col min="4" max="4" width="13" customWidth="1"/>
    <col min="5" max="5" width="10.42578125" customWidth="1"/>
    <col min="6" max="7" width="11.85546875" bestFit="1" customWidth="1"/>
    <col min="8" max="8" width="14.42578125" customWidth="1"/>
    <col min="9" max="9" width="13.42578125" customWidth="1"/>
  </cols>
  <sheetData>
    <row r="1" spans="1:9">
      <c r="A1" s="15" t="s">
        <v>1</v>
      </c>
      <c r="B1" s="2"/>
      <c r="I1" s="6" t="s">
        <v>92</v>
      </c>
    </row>
    <row r="2" spans="1:9">
      <c r="A2" s="1"/>
      <c r="B2" s="2"/>
    </row>
    <row r="3" spans="1:9" ht="15.75">
      <c r="A3" s="16" t="s">
        <v>95</v>
      </c>
      <c r="B3" s="14"/>
      <c r="C3" s="14"/>
      <c r="D3" s="14"/>
    </row>
    <row r="4" spans="1:9" ht="15.75">
      <c r="A4" s="3"/>
    </row>
    <row r="5" spans="1:9">
      <c r="A5" s="15" t="s">
        <v>189</v>
      </c>
    </row>
    <row r="7" spans="1:9" ht="15.75" thickBot="1">
      <c r="A7" s="97"/>
      <c r="B7" s="213" t="s">
        <v>89</v>
      </c>
      <c r="C7" s="213"/>
      <c r="D7" s="213"/>
      <c r="E7" s="213"/>
      <c r="F7" s="213"/>
      <c r="G7" s="213"/>
      <c r="H7" s="212"/>
      <c r="I7" s="212"/>
    </row>
    <row r="8" spans="1:9" ht="36.75" thickBot="1">
      <c r="A8" s="66" t="s">
        <v>107</v>
      </c>
      <c r="B8" s="18" t="s">
        <v>123</v>
      </c>
      <c r="C8" s="18" t="s">
        <v>116</v>
      </c>
      <c r="D8" s="18" t="s">
        <v>117</v>
      </c>
      <c r="E8" s="65" t="s">
        <v>118</v>
      </c>
      <c r="F8" s="65" t="s">
        <v>28</v>
      </c>
      <c r="G8" s="65" t="s">
        <v>90</v>
      </c>
      <c r="H8" s="64" t="s">
        <v>29</v>
      </c>
      <c r="I8" s="64" t="s">
        <v>30</v>
      </c>
    </row>
    <row r="9" spans="1:9" ht="15.75" thickBot="1">
      <c r="A9" s="99"/>
      <c r="B9" s="95"/>
      <c r="C9" s="95"/>
      <c r="D9" s="95"/>
      <c r="E9" s="100"/>
      <c r="F9" s="100"/>
      <c r="G9" s="100"/>
      <c r="H9" s="101"/>
      <c r="I9" s="101"/>
    </row>
    <row r="10" spans="1:9" ht="15.75" thickBot="1">
      <c r="A10" s="95" t="s">
        <v>119</v>
      </c>
      <c r="B10" s="110"/>
      <c r="C10" s="110">
        <v>14</v>
      </c>
      <c r="D10" s="110"/>
      <c r="E10" s="110"/>
      <c r="F10" s="91"/>
      <c r="G10" s="91"/>
      <c r="H10" s="91"/>
      <c r="I10" s="91"/>
    </row>
    <row r="11" spans="1:9" ht="15.75" thickBot="1">
      <c r="A11" s="95"/>
      <c r="B11" s="58"/>
      <c r="C11" s="58"/>
      <c r="D11" s="58"/>
      <c r="E11" s="58"/>
      <c r="F11" s="58"/>
      <c r="G11" s="58"/>
      <c r="H11" s="58"/>
      <c r="I11" s="58"/>
    </row>
    <row r="12" spans="1:9" ht="15.75" thickBot="1">
      <c r="A12" s="18" t="s">
        <v>133</v>
      </c>
      <c r="B12" s="94">
        <v>12136529</v>
      </c>
      <c r="C12" s="94">
        <v>-7065614</v>
      </c>
      <c r="D12" s="94">
        <v>26183</v>
      </c>
      <c r="E12" s="94">
        <v>1820479</v>
      </c>
      <c r="F12" s="94">
        <v>641236831</v>
      </c>
      <c r="G12" s="94">
        <v>648154408</v>
      </c>
      <c r="H12" s="94">
        <v>82453415</v>
      </c>
      <c r="I12" s="94">
        <v>730607823</v>
      </c>
    </row>
    <row r="13" spans="1:9">
      <c r="A13" s="19" t="s">
        <v>0</v>
      </c>
      <c r="B13" s="93"/>
      <c r="C13" s="93"/>
      <c r="D13" s="93"/>
      <c r="E13" s="93"/>
      <c r="F13" s="93"/>
      <c r="G13" s="93"/>
      <c r="H13" s="93"/>
      <c r="I13" s="93"/>
    </row>
    <row r="14" spans="1:9">
      <c r="A14" s="19" t="s">
        <v>97</v>
      </c>
      <c r="B14" s="156" t="s">
        <v>149</v>
      </c>
      <c r="C14" s="156" t="s">
        <v>149</v>
      </c>
      <c r="D14" s="156" t="s">
        <v>149</v>
      </c>
      <c r="E14" s="156" t="s">
        <v>149</v>
      </c>
      <c r="F14" s="156">
        <v>52279474</v>
      </c>
      <c r="G14" s="156">
        <v>52279474</v>
      </c>
      <c r="H14" s="156">
        <v>6239721</v>
      </c>
      <c r="I14" s="156">
        <v>58519195</v>
      </c>
    </row>
    <row r="15" spans="1:9" ht="15.75" thickBot="1">
      <c r="A15" s="60" t="s">
        <v>96</v>
      </c>
      <c r="B15" s="156" t="s">
        <v>149</v>
      </c>
      <c r="C15" s="156" t="s">
        <v>149</v>
      </c>
      <c r="D15" s="156">
        <v>3326</v>
      </c>
      <c r="E15" s="156" t="s">
        <v>149</v>
      </c>
      <c r="F15" s="156">
        <v>2275943</v>
      </c>
      <c r="G15" s="156">
        <v>2279269</v>
      </c>
      <c r="H15" s="156" t="s">
        <v>149</v>
      </c>
      <c r="I15" s="156">
        <v>2279269</v>
      </c>
    </row>
    <row r="16" spans="1:9" ht="15.75" thickBot="1">
      <c r="A16" s="18" t="s">
        <v>98</v>
      </c>
      <c r="B16" s="157" t="s">
        <v>149</v>
      </c>
      <c r="C16" s="157" t="s">
        <v>149</v>
      </c>
      <c r="D16" s="157">
        <v>3326</v>
      </c>
      <c r="E16" s="157" t="s">
        <v>149</v>
      </c>
      <c r="F16" s="157">
        <v>54555417</v>
      </c>
      <c r="G16" s="157">
        <v>54558743</v>
      </c>
      <c r="H16" s="157">
        <v>6239721</v>
      </c>
      <c r="I16" s="157">
        <v>60798464</v>
      </c>
    </row>
    <row r="17" spans="1:9" ht="15.75" thickBot="1">
      <c r="A17" s="108"/>
      <c r="B17" s="109"/>
      <c r="C17" s="109"/>
      <c r="D17" s="109"/>
      <c r="E17" s="109"/>
      <c r="F17" s="109"/>
      <c r="G17" s="109"/>
      <c r="H17" s="109"/>
      <c r="I17" s="109"/>
    </row>
    <row r="18" spans="1:9" ht="15.75" thickBot="1">
      <c r="A18" s="95" t="s">
        <v>179</v>
      </c>
      <c r="B18" s="96">
        <f>SUM(B12:B17)</f>
        <v>12136529</v>
      </c>
      <c r="C18" s="96">
        <f t="shared" ref="C18" si="0">SUM(C12:C17)</f>
        <v>-7065614</v>
      </c>
      <c r="D18" s="96">
        <f>SUM(D12+D16)</f>
        <v>29509</v>
      </c>
      <c r="E18" s="96">
        <f>SUM(E12:E17)</f>
        <v>1820479</v>
      </c>
      <c r="F18" s="96">
        <f t="shared" ref="F18:I18" si="1">SUM(F12+F16)</f>
        <v>695792248</v>
      </c>
      <c r="G18" s="96">
        <f t="shared" si="1"/>
        <v>702713151</v>
      </c>
      <c r="H18" s="96">
        <f t="shared" si="1"/>
        <v>88693136</v>
      </c>
      <c r="I18" s="96">
        <f t="shared" si="1"/>
        <v>791406287</v>
      </c>
    </row>
    <row r="19" spans="1:9" ht="15.75" thickBot="1">
      <c r="A19" s="90" t="s">
        <v>0</v>
      </c>
      <c r="B19" s="62"/>
      <c r="C19" s="62"/>
      <c r="D19" s="62"/>
      <c r="E19" s="62"/>
      <c r="F19" s="62"/>
      <c r="G19" s="62"/>
      <c r="H19" s="62"/>
      <c r="I19" s="62"/>
    </row>
    <row r="20" spans="1:9" ht="15.75" thickBot="1">
      <c r="A20" s="59" t="s">
        <v>134</v>
      </c>
      <c r="B20" s="94">
        <v>12136529</v>
      </c>
      <c r="C20" s="94">
        <v>-7065614</v>
      </c>
      <c r="D20" s="94">
        <v>23441</v>
      </c>
      <c r="E20" s="94">
        <v>1820479</v>
      </c>
      <c r="F20" s="94">
        <v>702957922</v>
      </c>
      <c r="G20" s="94">
        <v>709872757</v>
      </c>
      <c r="H20" s="94">
        <v>93789580</v>
      </c>
      <c r="I20" s="94">
        <v>803662337</v>
      </c>
    </row>
    <row r="21" spans="1:9">
      <c r="A21" s="69"/>
      <c r="B21" s="92"/>
      <c r="C21" s="92"/>
      <c r="D21" s="92"/>
      <c r="E21" s="92"/>
      <c r="F21" s="92"/>
      <c r="G21" s="92"/>
      <c r="H21" s="92"/>
      <c r="I21" s="92"/>
    </row>
    <row r="22" spans="1:9">
      <c r="A22" s="19" t="s">
        <v>97</v>
      </c>
      <c r="B22" s="158" t="s">
        <v>149</v>
      </c>
      <c r="C22" s="158" t="s">
        <v>149</v>
      </c>
      <c r="D22" s="158" t="s">
        <v>149</v>
      </c>
      <c r="E22" s="158" t="s">
        <v>149</v>
      </c>
      <c r="F22" s="158">
        <v>48851629</v>
      </c>
      <c r="G22" s="158">
        <v>48851629</v>
      </c>
      <c r="H22" s="158">
        <v>1576601</v>
      </c>
      <c r="I22" s="158">
        <v>50428230</v>
      </c>
    </row>
    <row r="23" spans="1:9" ht="15.75" thickBot="1">
      <c r="A23" s="60" t="s">
        <v>106</v>
      </c>
      <c r="B23" s="159" t="s">
        <v>149</v>
      </c>
      <c r="C23" s="159" t="s">
        <v>149</v>
      </c>
      <c r="D23" s="159">
        <v>15465</v>
      </c>
      <c r="E23" s="159" t="s">
        <v>149</v>
      </c>
      <c r="F23" s="159">
        <v>67909</v>
      </c>
      <c r="G23" s="159">
        <v>83374</v>
      </c>
      <c r="H23" s="159" t="s">
        <v>149</v>
      </c>
      <c r="I23" s="159">
        <v>83374</v>
      </c>
    </row>
    <row r="24" spans="1:9" ht="15.75" thickBot="1">
      <c r="A24" s="18" t="s">
        <v>98</v>
      </c>
      <c r="B24" s="160">
        <f>SUM(B22:B23)</f>
        <v>0</v>
      </c>
      <c r="C24" s="160">
        <f t="shared" ref="C24" si="2">SUM(C22:C23)</f>
        <v>0</v>
      </c>
      <c r="D24" s="159">
        <v>15465</v>
      </c>
      <c r="E24" s="160">
        <f t="shared" ref="E24" si="3">SUM(E22:E23)</f>
        <v>0</v>
      </c>
      <c r="F24" s="159">
        <f>SUM(F22:F23)</f>
        <v>48919538</v>
      </c>
      <c r="G24" s="159">
        <f t="shared" ref="G24:I24" si="4">SUM(G22:G23)</f>
        <v>48935003</v>
      </c>
      <c r="H24" s="159">
        <f t="shared" si="4"/>
        <v>1576601</v>
      </c>
      <c r="I24" s="159">
        <f t="shared" si="4"/>
        <v>50511604</v>
      </c>
    </row>
    <row r="25" spans="1:9">
      <c r="A25" s="108"/>
      <c r="B25" s="161"/>
      <c r="C25" s="161"/>
      <c r="D25" s="162"/>
      <c r="E25" s="161"/>
      <c r="F25" s="162"/>
      <c r="G25" s="162"/>
      <c r="H25" s="162"/>
      <c r="I25" s="162"/>
    </row>
    <row r="26" spans="1:9">
      <c r="A26" s="163" t="s">
        <v>181</v>
      </c>
      <c r="B26" s="158" t="s">
        <v>149</v>
      </c>
      <c r="C26" s="158" t="s">
        <v>149</v>
      </c>
      <c r="D26" s="158" t="s">
        <v>149</v>
      </c>
      <c r="E26" s="158" t="s">
        <v>149</v>
      </c>
      <c r="F26" s="164">
        <v>-22983047</v>
      </c>
      <c r="G26" s="164">
        <v>-22983047</v>
      </c>
      <c r="H26" s="162" t="s">
        <v>149</v>
      </c>
      <c r="I26" s="164">
        <v>-22983047</v>
      </c>
    </row>
    <row r="27" spans="1:9" ht="15.75" thickBot="1">
      <c r="A27" s="61" t="s">
        <v>180</v>
      </c>
      <c r="B27" s="63">
        <f>B20+B24</f>
        <v>12136529</v>
      </c>
      <c r="C27" s="63">
        <f t="shared" ref="C27:D27" si="5">C20+C24</f>
        <v>-7065614</v>
      </c>
      <c r="D27" s="63">
        <f t="shared" si="5"/>
        <v>38906</v>
      </c>
      <c r="E27" s="63">
        <f>E20+E24</f>
        <v>1820479</v>
      </c>
      <c r="F27" s="63">
        <f>SUM(F20+F22+F23+F26)</f>
        <v>728894413</v>
      </c>
      <c r="G27" s="63">
        <f t="shared" ref="G27:I27" si="6">SUM(G20+G22+G23+G26)</f>
        <v>735824713</v>
      </c>
      <c r="H27" s="63">
        <f>H20+H24</f>
        <v>95366181</v>
      </c>
      <c r="I27" s="63">
        <f t="shared" si="6"/>
        <v>831190894</v>
      </c>
    </row>
    <row r="28" spans="1:9" ht="15.75" thickTop="1"/>
    <row r="29" spans="1:9">
      <c r="A29" s="211"/>
      <c r="B29" s="211"/>
      <c r="C29" s="211"/>
      <c r="D29" s="211"/>
      <c r="E29" s="211"/>
      <c r="F29" s="211"/>
      <c r="G29" s="211"/>
      <c r="H29" s="211"/>
      <c r="I29" s="211"/>
    </row>
    <row r="33" spans="1:9" ht="28.5" customHeight="1" thickBot="1">
      <c r="A33" s="202" t="s">
        <v>191</v>
      </c>
      <c r="B33" s="202"/>
      <c r="H33" s="203"/>
      <c r="I33" s="203"/>
    </row>
    <row r="34" spans="1:9">
      <c r="A34" s="202"/>
      <c r="B34" s="202"/>
      <c r="H34" s="204" t="s">
        <v>182</v>
      </c>
      <c r="I34" s="204"/>
    </row>
    <row r="35" spans="1:9">
      <c r="A35" s="202" t="s">
        <v>0</v>
      </c>
      <c r="B35" s="202"/>
      <c r="H35" s="202"/>
      <c r="I35" s="202"/>
    </row>
    <row r="36" spans="1:9">
      <c r="A36" s="202"/>
      <c r="B36" s="202"/>
      <c r="H36" s="202"/>
      <c r="I36" s="202"/>
    </row>
    <row r="37" spans="1:9" ht="15.75" thickBot="1">
      <c r="A37" s="202" t="s">
        <v>124</v>
      </c>
      <c r="B37" s="202"/>
      <c r="H37" s="203"/>
      <c r="I37" s="203"/>
    </row>
    <row r="38" spans="1:9">
      <c r="A38" s="202"/>
      <c r="B38" s="202"/>
      <c r="H38" s="204" t="s">
        <v>125</v>
      </c>
      <c r="I38" s="204"/>
    </row>
  </sheetData>
  <mergeCells count="15">
    <mergeCell ref="A38:B38"/>
    <mergeCell ref="H38:I38"/>
    <mergeCell ref="A35:B35"/>
    <mergeCell ref="H35:I35"/>
    <mergeCell ref="A36:B36"/>
    <mergeCell ref="H36:I36"/>
    <mergeCell ref="A37:B37"/>
    <mergeCell ref="H37:I37"/>
    <mergeCell ref="A29:I29"/>
    <mergeCell ref="H33:I33"/>
    <mergeCell ref="H34:I34"/>
    <mergeCell ref="H7:I7"/>
    <mergeCell ref="B7:G7"/>
    <mergeCell ref="A33:B33"/>
    <mergeCell ref="A34:B34"/>
  </mergeCell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2024-08-29T11:43:24Z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Финансовая отчетность за 2 кв 2020 года (консолидированная).xlsx</vt:lpwstr>
  </property>
</Properties>
</file>