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C3E0FAB3-2847-4E4D-B8B9-B9AB5A6627A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Ф2!$A$1:$F$68</definedName>
  </definedNames>
  <calcPr calcId="191029"/>
</workbook>
</file>

<file path=xl/calcChain.xml><?xml version="1.0" encoding="utf-8"?>
<calcChain xmlns="http://schemas.openxmlformats.org/spreadsheetml/2006/main">
  <c r="G23" i="4" l="1"/>
  <c r="I23" i="4" s="1"/>
  <c r="G22" i="4"/>
  <c r="I22" i="4" s="1"/>
  <c r="I15" i="4"/>
  <c r="I14" i="4"/>
  <c r="G15" i="4"/>
  <c r="G14" i="4"/>
  <c r="G12" i="4"/>
  <c r="I12" i="4" s="1"/>
  <c r="D26" i="3" l="1"/>
  <c r="D55" i="2"/>
  <c r="D50" i="2"/>
  <c r="D44" i="2"/>
  <c r="D43" i="2"/>
  <c r="D39" i="2"/>
  <c r="D16" i="2"/>
  <c r="D25" i="2"/>
  <c r="D31" i="2"/>
  <c r="D34" i="2" s="1"/>
  <c r="D45" i="2" s="1"/>
  <c r="E13" i="2"/>
  <c r="E16" i="2" s="1"/>
  <c r="E25" i="2" s="1"/>
  <c r="E31" i="2" s="1"/>
  <c r="D13" i="2"/>
  <c r="C13" i="2"/>
  <c r="C16" i="2" s="1"/>
  <c r="F55" i="2"/>
  <c r="E55" i="2"/>
  <c r="C55" i="2"/>
  <c r="F50" i="2"/>
  <c r="E50" i="2"/>
  <c r="C50" i="2"/>
  <c r="F43" i="2"/>
  <c r="E43" i="2"/>
  <c r="C43" i="2"/>
  <c r="F39" i="2"/>
  <c r="E39" i="2"/>
  <c r="C39" i="2"/>
  <c r="F13" i="2"/>
  <c r="F16" i="2" s="1"/>
  <c r="F25" i="2" s="1"/>
  <c r="F31" i="2" s="1"/>
  <c r="F34" i="2" s="1"/>
  <c r="D56" i="2" l="1"/>
  <c r="E34" i="2"/>
  <c r="C10" i="3"/>
  <c r="C26" i="3" s="1"/>
  <c r="C25" i="2"/>
  <c r="C31" i="2" s="1"/>
  <c r="C34" i="2" s="1"/>
  <c r="E44" i="2"/>
  <c r="C44" i="2"/>
  <c r="F44" i="2"/>
  <c r="F45" i="2" s="1"/>
  <c r="F56" i="2" s="1"/>
  <c r="E45" i="2" l="1"/>
  <c r="E56" i="2" s="1"/>
  <c r="C45" i="2"/>
  <c r="C56" i="2" s="1"/>
  <c r="D62" i="1"/>
  <c r="C62" i="1"/>
  <c r="D35" i="1"/>
  <c r="C35" i="1"/>
  <c r="C38" i="1" l="1"/>
  <c r="C58" i="3"/>
  <c r="C23" i="1" l="1"/>
  <c r="C39" i="1" l="1"/>
  <c r="H16" i="4"/>
  <c r="G16" i="4"/>
  <c r="F16" i="4"/>
  <c r="E16" i="4"/>
  <c r="D16" i="4"/>
  <c r="C16" i="4"/>
  <c r="B16" i="4"/>
  <c r="I16" i="4"/>
  <c r="D38" i="1"/>
  <c r="D23" i="1"/>
  <c r="D39" i="1" l="1"/>
  <c r="D74" i="1"/>
  <c r="C74" i="1"/>
  <c r="I24" i="4" l="1"/>
  <c r="C24" i="4"/>
  <c r="C26" i="4" s="1"/>
  <c r="D24" i="4"/>
  <c r="D26" i="4" s="1"/>
  <c r="E24" i="4"/>
  <c r="E26" i="4" s="1"/>
  <c r="F24" i="4"/>
  <c r="F26" i="4" s="1"/>
  <c r="G24" i="4"/>
  <c r="G26" i="4" s="1"/>
  <c r="H24" i="4"/>
  <c r="H26" i="4" s="1"/>
  <c r="B24" i="4"/>
  <c r="B26" i="4" s="1"/>
  <c r="C18" i="4"/>
  <c r="D18" i="4"/>
  <c r="E18" i="4"/>
  <c r="F18" i="4"/>
  <c r="H18" i="4"/>
  <c r="B18" i="4"/>
  <c r="G18" i="4" l="1"/>
  <c r="I18" i="4" s="1"/>
  <c r="I26" i="4"/>
  <c r="D64" i="3" l="1"/>
  <c r="C64" i="3"/>
  <c r="D58" i="3"/>
  <c r="D37" i="3"/>
  <c r="D42" i="3" s="1"/>
  <c r="C37" i="3"/>
  <c r="C42" i="3" s="1"/>
  <c r="C47" i="1"/>
  <c r="C50" i="1" s="1"/>
  <c r="D75" i="1" l="1"/>
  <c r="C68" i="3"/>
  <c r="C71" i="3" s="1"/>
  <c r="C72" i="3" s="1"/>
  <c r="D68" i="3"/>
  <c r="C76" i="1"/>
  <c r="C77" i="1" s="1"/>
  <c r="C75" i="1"/>
  <c r="D47" i="1"/>
  <c r="D50" i="1" s="1"/>
  <c r="D76" i="1" s="1"/>
  <c r="D77" i="1" s="1"/>
</calcChain>
</file>

<file path=xl/sharedStrings.xml><?xml version="1.0" encoding="utf-8"?>
<sst xmlns="http://schemas.openxmlformats.org/spreadsheetml/2006/main" count="252" uniqueCount="186">
  <si>
    <t xml:space="preserve"> </t>
  </si>
  <si>
    <t>Interim condensed consolidated financial statements (unaudited)</t>
  </si>
  <si>
    <t>Kazakhtelecom JSC</t>
  </si>
  <si>
    <t xml:space="preserve">INTERIM CONDENSED CONSOLIDATED STATEMENT OF FINANCIAL POSITION </t>
  </si>
  <si>
    <t>In thousands of tenge</t>
  </si>
  <si>
    <t>Note</t>
  </si>
  <si>
    <t>Assets</t>
  </si>
  <si>
    <t>Non-current assets</t>
  </si>
  <si>
    <t>Property and equipment</t>
  </si>
  <si>
    <t>Right-of-use assets</t>
  </si>
  <si>
    <t>Intangible assets</t>
  </si>
  <si>
    <t>Goodwill</t>
  </si>
  <si>
    <t>Advances paid for non-current assets</t>
  </si>
  <si>
    <t>Deferred tax assets</t>
  </si>
  <si>
    <t>Cost to obtain contracts</t>
  </si>
  <si>
    <t>Cost to fulfil contracts</t>
  </si>
  <si>
    <t>Other non-current non-financial assets</t>
  </si>
  <si>
    <t>Other non-current financial assets</t>
  </si>
  <si>
    <t>Total non-current assets</t>
  </si>
  <si>
    <t>Current assets</t>
  </si>
  <si>
    <t>Inventories</t>
  </si>
  <si>
    <t>Trade receivables</t>
  </si>
  <si>
    <t>Advances paid</t>
  </si>
  <si>
    <t>Corporate income tax prepaid</t>
  </si>
  <si>
    <t>Other current non-financial assets</t>
  </si>
  <si>
    <t xml:space="preserve">Other current financial assets </t>
  </si>
  <si>
    <t xml:space="preserve">Cash and cash equivalents </t>
  </si>
  <si>
    <t>Total current assets</t>
  </si>
  <si>
    <t>Total assets</t>
  </si>
  <si>
    <t xml:space="preserve">Equity </t>
  </si>
  <si>
    <t>Share capital</t>
  </si>
  <si>
    <t>Treasury shares</t>
  </si>
  <si>
    <t>Foreign currency translation reserve</t>
  </si>
  <si>
    <t>Other reserves</t>
  </si>
  <si>
    <t>Retained earnings</t>
  </si>
  <si>
    <t>Non-controlling interests</t>
  </si>
  <si>
    <t>Total equity</t>
  </si>
  <si>
    <t>Non-current liabilities</t>
  </si>
  <si>
    <t xml:space="preserve">Borrowings: non-current portion </t>
  </si>
  <si>
    <t>Lease liabilities: non-current portion</t>
  </si>
  <si>
    <t>Other non-current financial liabilities</t>
  </si>
  <si>
    <t>Deferred tax liabilities</t>
  </si>
  <si>
    <t>Employee benefit obligations</t>
  </si>
  <si>
    <t>Debt component of preferred shares</t>
  </si>
  <si>
    <t xml:space="preserve">Non-current contract liabilities </t>
  </si>
  <si>
    <t>Asset retirement obligations</t>
  </si>
  <si>
    <t>Total non-current liabilities</t>
  </si>
  <si>
    <t>Current liabilities</t>
  </si>
  <si>
    <t>Borrowings: current portion</t>
  </si>
  <si>
    <t>Lease liabilities: current portion</t>
  </si>
  <si>
    <t>Other current financial liabilities</t>
  </si>
  <si>
    <t>Employee benefit obligations: current portion</t>
  </si>
  <si>
    <t>Trade payables</t>
  </si>
  <si>
    <t>Current corporate income tax payable</t>
  </si>
  <si>
    <r>
      <t>Current</t>
    </r>
    <r>
      <rPr>
        <sz val="9"/>
        <color theme="1"/>
        <rFont val="Arial"/>
        <family val="2"/>
        <charset val="204"/>
      </rPr>
      <t xml:space="preserve"> contract liabilities</t>
    </r>
    <r>
      <rPr>
        <sz val="9"/>
        <color rgb="FF000000"/>
        <rFont val="Arial"/>
        <family val="2"/>
        <charset val="204"/>
      </rPr>
      <t xml:space="preserve"> </t>
    </r>
  </si>
  <si>
    <t>Other current non-financial liabilities</t>
  </si>
  <si>
    <t>Total current liabilities</t>
  </si>
  <si>
    <t>Total liabilities</t>
  </si>
  <si>
    <r>
      <t>Total equity and liabilities</t>
    </r>
    <r>
      <rPr>
        <sz val="9"/>
        <color theme="1"/>
        <rFont val="Arial"/>
        <family val="2"/>
        <charset val="204"/>
      </rPr>
      <t xml:space="preserve"> </t>
    </r>
  </si>
  <si>
    <t>Chief financial officer</t>
  </si>
  <si>
    <t>INTERIM CONDENSED CONSOLIDATED STATEMENT OF COMPREHENSIVE INCOME</t>
  </si>
  <si>
    <t>Revenue from contracts with customers</t>
  </si>
  <si>
    <t>Cost of sales</t>
  </si>
  <si>
    <t>Gross profit</t>
  </si>
  <si>
    <t>General and administrative expenses</t>
  </si>
  <si>
    <t>Impairment losses on financial assets</t>
  </si>
  <si>
    <t>Selling expenses</t>
  </si>
  <si>
    <t>Operating profit</t>
  </si>
  <si>
    <t>Finance costs</t>
  </si>
  <si>
    <t>Finance income</t>
  </si>
  <si>
    <t xml:space="preserve">Profit before tax </t>
  </si>
  <si>
    <t>Income tax expenses</t>
  </si>
  <si>
    <t>Profit for the period</t>
  </si>
  <si>
    <t>Equity holders of the Parent</t>
  </si>
  <si>
    <t>Earnings per share</t>
  </si>
  <si>
    <t>Foreign exchange differences from translation of financial statements of foreign subsidiaries</t>
  </si>
  <si>
    <t>INTERIM CONDENSED CONSOLIDATED STATEMENT OF CASH FLOWS</t>
  </si>
  <si>
    <t>Operating activities</t>
  </si>
  <si>
    <t>Profit before tax for the period</t>
  </si>
  <si>
    <t>Adjustment for:</t>
  </si>
  <si>
    <t>Depreciation of property and equipment and right of use assets</t>
  </si>
  <si>
    <t xml:space="preserve">Amortisation of intangible assets </t>
  </si>
  <si>
    <t>Impairment loss on financial assets</t>
  </si>
  <si>
    <t xml:space="preserve">Changes in employee benefit obligations </t>
  </si>
  <si>
    <t>Share in profits of associates</t>
  </si>
  <si>
    <t xml:space="preserve">Finance costs </t>
  </si>
  <si>
    <t xml:space="preserve">Finance income </t>
  </si>
  <si>
    <t>Operating cash flows before changes in operating assets and liabilities</t>
  </si>
  <si>
    <t>Changes in operating assets and liabilities</t>
  </si>
  <si>
    <t>Change in trade receivables</t>
  </si>
  <si>
    <t>Change in inventories</t>
  </si>
  <si>
    <t>Change in other current assets</t>
  </si>
  <si>
    <t>Change in advances paid</t>
  </si>
  <si>
    <t>Change in trade payables</t>
  </si>
  <si>
    <t>Change in cost to obtain contracts and cost to fulfil contracts</t>
  </si>
  <si>
    <t>Change in contract liabilities</t>
  </si>
  <si>
    <t>Changes in other current liabilities</t>
  </si>
  <si>
    <t>Cash flows from operating activities</t>
  </si>
  <si>
    <t>Income tax paid</t>
  </si>
  <si>
    <t>Interest paid</t>
  </si>
  <si>
    <t>Interest received</t>
  </si>
  <si>
    <t>Investing activities</t>
  </si>
  <si>
    <t xml:space="preserve">Purchase of property and equipment </t>
  </si>
  <si>
    <t>Purchase of intangible assets</t>
  </si>
  <si>
    <t>Purchase of financial assets at amortized cost</t>
  </si>
  <si>
    <t>Issue of long-term loans to employees</t>
  </si>
  <si>
    <t>Repayment of loans to employees</t>
  </si>
  <si>
    <t>Financing activities</t>
  </si>
  <si>
    <t>Borrowings repaid</t>
  </si>
  <si>
    <t>Effect of exchange rate changes on cash and cash equivalents</t>
  </si>
  <si>
    <t>Effect of changes in expected credit losses</t>
  </si>
  <si>
    <t>Net change in cash and cash equivalents</t>
  </si>
  <si>
    <t>Cash and cash equivalents, as at 1 January</t>
  </si>
  <si>
    <t>Attributable to equity holders of the Parent</t>
  </si>
  <si>
    <t>INTERIM CONDENSED CONSOLIDATED STATEMENT OF CHANGES IN EQUITY</t>
  </si>
  <si>
    <t>Total</t>
  </si>
  <si>
    <t>Net profit for the period (unaudited)</t>
  </si>
  <si>
    <t>Total comprehensive income (unaudited)</t>
  </si>
  <si>
    <t>Other operating income</t>
  </si>
  <si>
    <t>Other operating expenses</t>
  </si>
  <si>
    <t>Basic and diluted, profit for the period attributable to ordinary equity holders of the parent</t>
  </si>
  <si>
    <t>Write-down of inventories to net realizable value</t>
  </si>
  <si>
    <t>Proceeds from redemption of financial assets at amortized cost</t>
  </si>
  <si>
    <t>Shares outstanding</t>
  </si>
  <si>
    <t>Placement of deposits</t>
  </si>
  <si>
    <t>Government grants: current portion</t>
  </si>
  <si>
    <t>Government grants: non-current portion</t>
  </si>
  <si>
    <t>Chief accountant</t>
  </si>
  <si>
    <t>Urazimanova M.M.</t>
  </si>
  <si>
    <t>Income from government grants</t>
  </si>
  <si>
    <t>At 1 January 2022 (audited)</t>
  </si>
  <si>
    <t>Other comprehensive income (unaudited)</t>
  </si>
  <si>
    <t>Repayment of lease liabilities</t>
  </si>
  <si>
    <t>31 December 2022 (audited)</t>
  </si>
  <si>
    <t>Investment properties</t>
  </si>
  <si>
    <t>Financial assets carried at amortised cost</t>
  </si>
  <si>
    <t>Assets held for sale</t>
  </si>
  <si>
    <t>Total curent assets</t>
  </si>
  <si>
    <t>Atamuratova L.V.</t>
  </si>
  <si>
    <t>Compensation for provision of universal services in rural areas</t>
  </si>
  <si>
    <t xml:space="preserve">
Income from government grants</t>
  </si>
  <si>
    <t>At 1 January 2023 (audited)</t>
  </si>
  <si>
    <t>As at 30 June 2023</t>
  </si>
  <si>
    <t>30 June 2023 (unaudited)</t>
  </si>
  <si>
    <t>30 June 2022 (unaudited)</t>
  </si>
  <si>
    <t>For three months ended 30 June</t>
  </si>
  <si>
    <t>For six months ended 30 June</t>
  </si>
  <si>
    <t>Net other comprehensive income not to be reclassified to profit or loss in subsequent periods</t>
  </si>
  <si>
    <t xml:space="preserve">Other comprehensive income for the period, net of tax </t>
  </si>
  <si>
    <t>Total comprehensive income for the period, net of tax</t>
  </si>
  <si>
    <t>Profit attributable to:</t>
  </si>
  <si>
    <t>1492.45</t>
  </si>
  <si>
    <t>3853.42</t>
  </si>
  <si>
    <t>For three months and six period ended 30 June 2023</t>
  </si>
  <si>
    <t>2023 (unaudited)</t>
  </si>
  <si>
    <t>2022(unaudited)</t>
  </si>
  <si>
    <t>Gain from reversal of impairment / (Loss from impairment) on non-financial assets</t>
  </si>
  <si>
    <t>Loss / (gain) on disposal of property and equipment, net</t>
  </si>
  <si>
    <t xml:space="preserve">Net foreign exchange (loss)/gain </t>
  </si>
  <si>
    <t>Other comprehensive income</t>
  </si>
  <si>
    <t>Other comprehensive income to be reclassified to profit or loss in subsequent periods (net of tax)</t>
  </si>
  <si>
    <t>Net other comprehensive loss/(income) to be reclassified to profit or loss in subsequent periods</t>
  </si>
  <si>
    <t>Other comprehensive incomenot to be reclassified to profit or loss in subsequent periods (net of tax)</t>
  </si>
  <si>
    <t>Actuarial profit on defined benefits plans, net of tax</t>
  </si>
  <si>
    <t>Total comprehensive income attributable to:</t>
  </si>
  <si>
    <t>2183.03</t>
  </si>
  <si>
    <t>4754.67</t>
  </si>
  <si>
    <t>(Gain from reversal of impairment) / loss from impairment on non-financial assets</t>
  </si>
  <si>
    <t>Net foreign exchange gain</t>
  </si>
  <si>
    <t>Loss/(gain) on disposal of property and equipment, net</t>
  </si>
  <si>
    <t xml:space="preserve">Proceeds from sale of property and equipment and intangible assets </t>
  </si>
  <si>
    <t>Proceeds from sale of intangible assets</t>
  </si>
  <si>
    <t>Withdrawal of deposits</t>
  </si>
  <si>
    <t xml:space="preserve">Proceeds from the sale of a 49% stake in an associated organization </t>
  </si>
  <si>
    <t>Repayment of funds under REPO transactions</t>
  </si>
  <si>
    <t>Dividends received</t>
  </si>
  <si>
    <t>Borrowings received</t>
  </si>
  <si>
    <t>Cash and cash equivalents, as at 30 June</t>
  </si>
  <si>
    <t>Disclosure of significant non-cash transactions is presented in Note 29</t>
  </si>
  <si>
    <t>For six months period ended 30 June 2023</t>
  </si>
  <si>
    <t>At 30 June 2022 (unaudited)</t>
  </si>
  <si>
    <t>At 30 June 2023 (unaudited)</t>
  </si>
  <si>
    <t>Net cash flows (used in) / from investing activities</t>
  </si>
  <si>
    <t>Iincome from disposal of an associate</t>
  </si>
  <si>
    <t>Net cash flows used in from financing activities</t>
  </si>
  <si>
    <t>Net cash flows from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</si>
</sst>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8.5"/>
      <name val="Arial"/>
      <family val="2"/>
      <charset val="204"/>
    </font>
    <font>
      <sz val="8.5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/>
    <xf numFmtId="0" fontId="16" fillId="0" borderId="4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0" fontId="20" fillId="0" borderId="0" xfId="0" applyFont="1"/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6" fontId="6" fillId="0" borderId="0" xfId="3" applyNumberFormat="1" applyFont="1" applyAlignment="1">
      <alignment horizontal="right" vertical="center" wrapText="1"/>
    </xf>
    <xf numFmtId="166" fontId="7" fillId="0" borderId="0" xfId="3" applyNumberFormat="1" applyFont="1" applyAlignment="1">
      <alignment horizontal="center" vertical="center" wrapText="1"/>
    </xf>
    <xf numFmtId="166" fontId="6" fillId="0" borderId="0" xfId="1" applyNumberFormat="1" applyFont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6" fontId="8" fillId="0" borderId="4" xfId="1" applyNumberFormat="1" applyFont="1" applyBorder="1" applyAlignment="1">
      <alignment horizontal="left" vertical="center" wrapText="1"/>
    </xf>
    <xf numFmtId="166" fontId="21" fillId="0" borderId="0" xfId="1" applyNumberFormat="1" applyFont="1" applyAlignment="1">
      <alignment horizontal="right" vertical="center" wrapText="1"/>
    </xf>
    <xf numFmtId="165" fontId="21" fillId="0" borderId="0" xfId="0" applyNumberFormat="1" applyFont="1" applyAlignment="1">
      <alignment horizontal="right" vertical="center"/>
    </xf>
    <xf numFmtId="165" fontId="21" fillId="0" borderId="4" xfId="0" applyNumberFormat="1" applyFont="1" applyBorder="1" applyAlignment="1">
      <alignment horizontal="right" vertical="center"/>
    </xf>
    <xf numFmtId="165" fontId="21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0" fontId="0" fillId="0" borderId="0" xfId="0" applyFill="1"/>
    <xf numFmtId="165" fontId="22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65" fontId="22" fillId="0" borderId="4" xfId="0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24" fillId="0" borderId="1" xfId="0" applyFont="1" applyBorder="1"/>
    <xf numFmtId="0" fontId="2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166" fontId="21" fillId="0" borderId="0" xfId="1" applyNumberFormat="1" applyFont="1" applyAlignment="1">
      <alignment horizontal="left" vertical="center" wrapText="1"/>
    </xf>
    <xf numFmtId="166" fontId="22" fillId="0" borderId="0" xfId="1" applyNumberFormat="1" applyFont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21" fillId="0" borderId="1" xfId="1" applyNumberFormat="1" applyFont="1" applyBorder="1" applyAlignment="1">
      <alignment horizontal="left" vertical="center" wrapText="1"/>
    </xf>
    <xf numFmtId="166" fontId="22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21" fillId="0" borderId="0" xfId="1" applyNumberFormat="1" applyFont="1" applyFill="1" applyAlignment="1">
      <alignment horizontal="left" vertical="center" wrapText="1"/>
    </xf>
    <xf numFmtId="166" fontId="7" fillId="0" borderId="0" xfId="1" applyNumberFormat="1" applyFont="1" applyFill="1" applyAlignment="1">
      <alignment horizontal="left" vertical="center" wrapText="1"/>
    </xf>
    <xf numFmtId="165" fontId="21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21" fillId="0" borderId="5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6" fontId="21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left" vertical="center" wrapText="1"/>
    </xf>
    <xf numFmtId="166" fontId="26" fillId="0" borderId="1" xfId="1" applyNumberFormat="1" applyFont="1" applyBorder="1" applyAlignment="1">
      <alignment vertical="center" wrapText="1"/>
    </xf>
    <xf numFmtId="166" fontId="27" fillId="0" borderId="1" xfId="1" applyNumberFormat="1" applyFont="1" applyBorder="1" applyAlignment="1">
      <alignment vertical="center" wrapText="1"/>
    </xf>
    <xf numFmtId="166" fontId="26" fillId="0" borderId="1" xfId="1" applyNumberFormat="1" applyFont="1" applyFill="1" applyBorder="1" applyAlignment="1">
      <alignment vertical="center" wrapText="1"/>
    </xf>
    <xf numFmtId="165" fontId="22" fillId="0" borderId="4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165" fontId="6" fillId="0" borderId="2" xfId="0" applyNumberFormat="1" applyFont="1" applyBorder="1" applyAlignment="1">
      <alignment horizontal="right" vertical="center"/>
    </xf>
    <xf numFmtId="165" fontId="0" fillId="0" borderId="0" xfId="0" applyNumberFormat="1" applyFill="1"/>
    <xf numFmtId="164" fontId="21" fillId="0" borderId="3" xfId="1" applyFont="1" applyBorder="1" applyAlignment="1">
      <alignment horizontal="right" vertical="center"/>
    </xf>
    <xf numFmtId="164" fontId="22" fillId="0" borderId="3" xfId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5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3" xr:uid="{00000000-0005-0000-0000-000002000000}"/>
    <cellStyle name="Финансовый 3" xfId="4" xr:uid="{00000000-0005-0000-0000-000003000000}"/>
    <cellStyle name="Финансовый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10" zoomScaleNormal="110" workbookViewId="0">
      <selection activeCell="A2" sqref="A2"/>
    </sheetView>
  </sheetViews>
  <sheetFormatPr defaultRowHeight="15"/>
  <cols>
    <col min="1" max="1" width="55.7109375" customWidth="1"/>
    <col min="2" max="2" width="9.28515625" customWidth="1"/>
    <col min="3" max="4" width="18.28515625" customWidth="1"/>
    <col min="6" max="6" width="15" customWidth="1"/>
    <col min="7" max="7" width="14.7109375" customWidth="1"/>
  </cols>
  <sheetData>
    <row r="1" spans="1:7" ht="25.5" customHeight="1">
      <c r="A1" s="13" t="s">
        <v>2</v>
      </c>
      <c r="B1" s="180" t="s">
        <v>1</v>
      </c>
      <c r="C1" s="180"/>
      <c r="D1" s="180"/>
    </row>
    <row r="2" spans="1:7">
      <c r="A2" s="1"/>
      <c r="B2" s="2"/>
    </row>
    <row r="3" spans="1:7" ht="15.75">
      <c r="A3" s="181" t="s">
        <v>3</v>
      </c>
      <c r="B3" s="181"/>
      <c r="C3" s="181"/>
      <c r="D3" s="181"/>
    </row>
    <row r="4" spans="1:7" ht="15.75">
      <c r="A4" s="3"/>
    </row>
    <row r="5" spans="1:7" ht="15.75" thickBot="1">
      <c r="A5" s="85" t="s">
        <v>142</v>
      </c>
      <c r="B5" s="50"/>
      <c r="C5" s="50"/>
      <c r="D5" s="50"/>
    </row>
    <row r="8" spans="1:7" ht="30.75" thickBot="1">
      <c r="A8" s="86" t="s">
        <v>4</v>
      </c>
      <c r="B8" s="88" t="s">
        <v>5</v>
      </c>
      <c r="C8" s="43" t="s">
        <v>143</v>
      </c>
      <c r="D8" s="26" t="s">
        <v>133</v>
      </c>
    </row>
    <row r="9" spans="1:7">
      <c r="A9" s="18" t="s">
        <v>0</v>
      </c>
      <c r="B9" s="16"/>
      <c r="C9" s="18"/>
      <c r="D9" s="21"/>
    </row>
    <row r="10" spans="1:7">
      <c r="A10" s="5" t="s">
        <v>6</v>
      </c>
      <c r="B10" s="16"/>
      <c r="C10" s="18"/>
      <c r="D10" s="21"/>
    </row>
    <row r="11" spans="1:7">
      <c r="A11" s="5" t="s">
        <v>7</v>
      </c>
      <c r="B11" s="20"/>
      <c r="C11" s="18"/>
      <c r="D11" s="10"/>
    </row>
    <row r="12" spans="1:7" s="138" customFormat="1">
      <c r="A12" s="134" t="s">
        <v>8</v>
      </c>
      <c r="B12" s="135">
        <v>5</v>
      </c>
      <c r="C12" s="136">
        <v>529163540</v>
      </c>
      <c r="D12" s="137">
        <v>501991438</v>
      </c>
      <c r="F12" s="177"/>
      <c r="G12" s="177"/>
    </row>
    <row r="13" spans="1:7" s="138" customFormat="1">
      <c r="A13" s="134" t="s">
        <v>134</v>
      </c>
      <c r="B13" s="135">
        <v>5</v>
      </c>
      <c r="C13" s="136">
        <v>1943830</v>
      </c>
      <c r="D13" s="137">
        <v>1976652</v>
      </c>
      <c r="F13" s="177"/>
      <c r="G13" s="177"/>
    </row>
    <row r="14" spans="1:7" s="138" customFormat="1">
      <c r="A14" s="134" t="s">
        <v>10</v>
      </c>
      <c r="B14" s="135">
        <v>6</v>
      </c>
      <c r="C14" s="136">
        <v>351654576</v>
      </c>
      <c r="D14" s="137">
        <v>195141499</v>
      </c>
      <c r="F14" s="177"/>
      <c r="G14" s="177"/>
    </row>
    <row r="15" spans="1:7" s="138" customFormat="1">
      <c r="A15" s="134" t="s">
        <v>11</v>
      </c>
      <c r="B15" s="135">
        <v>8</v>
      </c>
      <c r="C15" s="136">
        <v>152402245</v>
      </c>
      <c r="D15" s="137">
        <v>152402245</v>
      </c>
      <c r="F15" s="177"/>
      <c r="G15" s="177"/>
    </row>
    <row r="16" spans="1:7" s="138" customFormat="1">
      <c r="A16" s="134" t="s">
        <v>9</v>
      </c>
      <c r="B16" s="135">
        <v>16</v>
      </c>
      <c r="C16" s="136">
        <v>68308689</v>
      </c>
      <c r="D16" s="137">
        <v>63294805</v>
      </c>
      <c r="F16" s="177"/>
      <c r="G16" s="177"/>
    </row>
    <row r="17" spans="1:7" s="138" customFormat="1">
      <c r="A17" s="134" t="s">
        <v>12</v>
      </c>
      <c r="B17" s="135"/>
      <c r="C17" s="136">
        <v>2091359</v>
      </c>
      <c r="D17" s="137">
        <v>6830659</v>
      </c>
      <c r="F17" s="177"/>
      <c r="G17" s="177"/>
    </row>
    <row r="18" spans="1:7" s="138" customFormat="1">
      <c r="A18" s="134" t="s">
        <v>14</v>
      </c>
      <c r="B18" s="135"/>
      <c r="C18" s="136">
        <v>2805213</v>
      </c>
      <c r="D18" s="137">
        <v>2781123</v>
      </c>
      <c r="F18" s="177"/>
      <c r="G18" s="177"/>
    </row>
    <row r="19" spans="1:7" s="138" customFormat="1">
      <c r="A19" s="134" t="s">
        <v>15</v>
      </c>
      <c r="B19" s="135"/>
      <c r="C19" s="136">
        <v>65801</v>
      </c>
      <c r="D19" s="137">
        <v>80103</v>
      </c>
      <c r="F19" s="177"/>
      <c r="G19" s="177"/>
    </row>
    <row r="20" spans="1:7" s="138" customFormat="1">
      <c r="A20" s="134" t="s">
        <v>16</v>
      </c>
      <c r="B20" s="135"/>
      <c r="C20" s="136">
        <v>5851617</v>
      </c>
      <c r="D20" s="137">
        <v>6624903</v>
      </c>
      <c r="F20" s="177"/>
      <c r="G20" s="177"/>
    </row>
    <row r="21" spans="1:7" s="138" customFormat="1">
      <c r="A21" s="134" t="s">
        <v>17</v>
      </c>
      <c r="B21" s="135">
        <v>9</v>
      </c>
      <c r="C21" s="136">
        <v>4385636</v>
      </c>
      <c r="D21" s="137">
        <v>6973300</v>
      </c>
      <c r="F21" s="177"/>
      <c r="G21" s="177"/>
    </row>
    <row r="22" spans="1:7" s="138" customFormat="1" ht="15.75" thickBot="1">
      <c r="A22" s="134" t="s">
        <v>13</v>
      </c>
      <c r="B22" s="135"/>
      <c r="C22" s="136">
        <v>149774</v>
      </c>
      <c r="D22" s="137">
        <v>1470763</v>
      </c>
      <c r="F22" s="177"/>
      <c r="G22" s="177"/>
    </row>
    <row r="23" spans="1:7" ht="15.75" thickBot="1">
      <c r="A23" s="36" t="s">
        <v>18</v>
      </c>
      <c r="B23" s="22"/>
      <c r="C23" s="27">
        <f>SUM(C12:C22)</f>
        <v>1118822280</v>
      </c>
      <c r="D23" s="28">
        <f>SUM(D12:D22)</f>
        <v>939567490</v>
      </c>
      <c r="F23" s="177"/>
      <c r="G23" s="177"/>
    </row>
    <row r="24" spans="1:7">
      <c r="A24" s="23" t="s">
        <v>0</v>
      </c>
      <c r="B24" s="22"/>
      <c r="C24" s="17"/>
      <c r="D24" s="23"/>
      <c r="F24" s="177"/>
      <c r="G24" s="177"/>
    </row>
    <row r="25" spans="1:7">
      <c r="A25" s="5" t="s">
        <v>19</v>
      </c>
      <c r="B25" s="19"/>
      <c r="C25" s="5"/>
      <c r="D25" s="21"/>
      <c r="F25" s="177"/>
      <c r="G25" s="177"/>
    </row>
    <row r="26" spans="1:7">
      <c r="A26" s="4" t="s">
        <v>20</v>
      </c>
      <c r="B26" s="44"/>
      <c r="C26" s="8">
        <v>18575300</v>
      </c>
      <c r="D26" s="7">
        <v>13857314</v>
      </c>
      <c r="F26" s="177"/>
      <c r="G26" s="177"/>
    </row>
    <row r="27" spans="1:7">
      <c r="A27" s="4" t="s">
        <v>21</v>
      </c>
      <c r="B27" s="44">
        <v>10</v>
      </c>
      <c r="C27" s="8">
        <v>55712758</v>
      </c>
      <c r="D27" s="7">
        <v>45305186</v>
      </c>
      <c r="F27" s="177"/>
      <c r="G27" s="177"/>
    </row>
    <row r="28" spans="1:7">
      <c r="A28" s="4" t="s">
        <v>22</v>
      </c>
      <c r="B28" s="44"/>
      <c r="C28" s="8">
        <v>11423509</v>
      </c>
      <c r="D28" s="7">
        <v>6206238</v>
      </c>
      <c r="F28" s="177"/>
      <c r="G28" s="177"/>
    </row>
    <row r="29" spans="1:7">
      <c r="A29" s="4" t="s">
        <v>23</v>
      </c>
      <c r="B29" s="44"/>
      <c r="C29" s="8">
        <v>3262116</v>
      </c>
      <c r="D29" s="7">
        <v>3944275</v>
      </c>
      <c r="F29" s="177"/>
      <c r="G29" s="177"/>
    </row>
    <row r="30" spans="1:7">
      <c r="A30" s="4" t="s">
        <v>15</v>
      </c>
      <c r="B30" s="44"/>
      <c r="C30" s="8">
        <v>618401</v>
      </c>
      <c r="D30" s="7">
        <v>690565</v>
      </c>
      <c r="F30" s="177"/>
      <c r="G30" s="177"/>
    </row>
    <row r="31" spans="1:7">
      <c r="A31" s="4" t="s">
        <v>24</v>
      </c>
      <c r="B31" s="44"/>
      <c r="C31" s="8">
        <v>11146402</v>
      </c>
      <c r="D31" s="7">
        <v>12070418</v>
      </c>
      <c r="F31" s="177"/>
      <c r="G31" s="177"/>
    </row>
    <row r="32" spans="1:7">
      <c r="A32" s="4" t="s">
        <v>25</v>
      </c>
      <c r="B32" s="44">
        <v>11</v>
      </c>
      <c r="C32" s="8">
        <v>5927397</v>
      </c>
      <c r="D32" s="7">
        <v>4374070</v>
      </c>
      <c r="F32" s="177"/>
      <c r="G32" s="177"/>
    </row>
    <row r="33" spans="1:7" s="103" customFormat="1">
      <c r="A33" s="4" t="s">
        <v>135</v>
      </c>
      <c r="B33" s="44">
        <v>12</v>
      </c>
      <c r="C33" s="8">
        <v>0</v>
      </c>
      <c r="D33" s="7">
        <v>14832821</v>
      </c>
      <c r="F33" s="177"/>
      <c r="G33" s="177"/>
    </row>
    <row r="34" spans="1:7" ht="15.75" thickBot="1">
      <c r="A34" s="37" t="s">
        <v>26</v>
      </c>
      <c r="B34" s="46">
        <v>13</v>
      </c>
      <c r="C34" s="66">
        <v>101853883</v>
      </c>
      <c r="D34" s="67">
        <v>242122154</v>
      </c>
      <c r="F34" s="177"/>
      <c r="G34" s="177"/>
    </row>
    <row r="35" spans="1:7" ht="15.75" thickBot="1">
      <c r="A35" s="38" t="s">
        <v>27</v>
      </c>
      <c r="B35" s="47"/>
      <c r="C35" s="31">
        <f>C26+C27+C28+C29+C30+C31+C32+C34+C33</f>
        <v>208519766</v>
      </c>
      <c r="D35" s="31">
        <f>D26+D27+D28+D29+D30+D31+D32+D34+D33</f>
        <v>343403041</v>
      </c>
      <c r="F35" s="177"/>
      <c r="G35" s="177"/>
    </row>
    <row r="36" spans="1:7">
      <c r="A36" s="18" t="s">
        <v>0</v>
      </c>
      <c r="B36" s="16"/>
      <c r="C36" s="18"/>
      <c r="D36" s="10"/>
      <c r="F36" s="177"/>
      <c r="G36" s="177"/>
    </row>
    <row r="37" spans="1:7" s="103" customFormat="1" ht="15.75" thickBot="1">
      <c r="A37" s="122" t="s">
        <v>136</v>
      </c>
      <c r="B37" s="25"/>
      <c r="C37" s="66">
        <v>0</v>
      </c>
      <c r="D37" s="67">
        <v>3763284</v>
      </c>
      <c r="F37" s="177"/>
      <c r="G37" s="177"/>
    </row>
    <row r="38" spans="1:7" s="103" customFormat="1" ht="15.75" thickBot="1">
      <c r="A38" s="122" t="s">
        <v>137</v>
      </c>
      <c r="B38" s="25"/>
      <c r="C38" s="31">
        <f>SUM(C35)</f>
        <v>208519766</v>
      </c>
      <c r="D38" s="67">
        <f>D35+D37</f>
        <v>347166325</v>
      </c>
      <c r="F38" s="177"/>
      <c r="G38" s="177"/>
    </row>
    <row r="39" spans="1:7" s="103" customFormat="1" ht="15.75" thickBot="1">
      <c r="A39" s="122" t="s">
        <v>28</v>
      </c>
      <c r="B39" s="25"/>
      <c r="C39" s="31">
        <f>SUM(C23+C38)</f>
        <v>1327342046</v>
      </c>
      <c r="D39" s="67">
        <f>D23+D38</f>
        <v>1286733815</v>
      </c>
      <c r="F39" s="177"/>
      <c r="G39" s="177"/>
    </row>
    <row r="40" spans="1:7" s="103" customFormat="1">
      <c r="A40" s="18"/>
      <c r="B40" s="16"/>
      <c r="C40" s="18"/>
      <c r="D40" s="10"/>
      <c r="F40" s="177"/>
      <c r="G40" s="177"/>
    </row>
    <row r="41" spans="1:7">
      <c r="A41" s="5" t="s">
        <v>29</v>
      </c>
      <c r="B41" s="19"/>
      <c r="C41" s="5"/>
      <c r="D41" s="21"/>
      <c r="F41" s="177"/>
      <c r="G41" s="177"/>
    </row>
    <row r="42" spans="1:7">
      <c r="A42" s="4" t="s">
        <v>30</v>
      </c>
      <c r="B42" s="44">
        <v>14</v>
      </c>
      <c r="C42" s="8">
        <v>12136529</v>
      </c>
      <c r="D42" s="7">
        <v>12136529</v>
      </c>
      <c r="F42" s="177"/>
      <c r="G42" s="177"/>
    </row>
    <row r="43" spans="1:7">
      <c r="A43" s="4" t="s">
        <v>31</v>
      </c>
      <c r="B43" s="44">
        <v>14</v>
      </c>
      <c r="C43" s="110">
        <v>-7065614</v>
      </c>
      <c r="D43" s="111">
        <v>-7065614</v>
      </c>
      <c r="F43" s="177"/>
      <c r="G43" s="177"/>
    </row>
    <row r="44" spans="1:7">
      <c r="A44" s="4" t="s">
        <v>32</v>
      </c>
      <c r="B44" s="44">
        <v>14</v>
      </c>
      <c r="C44" s="110">
        <v>29509</v>
      </c>
      <c r="D44" s="111">
        <v>26183</v>
      </c>
      <c r="F44" s="177"/>
      <c r="G44" s="177"/>
    </row>
    <row r="45" spans="1:7">
      <c r="A45" s="4" t="s">
        <v>33</v>
      </c>
      <c r="B45" s="44">
        <v>14</v>
      </c>
      <c r="C45" s="8">
        <v>1820479</v>
      </c>
      <c r="D45" s="7">
        <v>1820479</v>
      </c>
      <c r="F45" s="177"/>
      <c r="G45" s="177"/>
    </row>
    <row r="46" spans="1:7" ht="15.75" thickBot="1">
      <c r="A46" s="37" t="s">
        <v>34</v>
      </c>
      <c r="B46" s="46"/>
      <c r="C46" s="31">
        <v>695792248</v>
      </c>
      <c r="D46" s="32">
        <v>641236831</v>
      </c>
      <c r="F46" s="177"/>
      <c r="G46" s="177"/>
    </row>
    <row r="47" spans="1:7">
      <c r="A47" s="10"/>
      <c r="B47" s="24"/>
      <c r="C47" s="29">
        <f>SUM(C42:C46)</f>
        <v>702713151</v>
      </c>
      <c r="D47" s="30">
        <f>SUM(D42:D46)</f>
        <v>648154408</v>
      </c>
      <c r="F47" s="177"/>
      <c r="G47" s="177"/>
    </row>
    <row r="48" spans="1:7">
      <c r="A48" s="5"/>
      <c r="B48" s="24"/>
      <c r="C48" s="18"/>
      <c r="D48" s="10"/>
      <c r="F48" s="177"/>
      <c r="G48" s="177"/>
    </row>
    <row r="49" spans="1:7" ht="15.75" thickBot="1">
      <c r="A49" s="37" t="s">
        <v>35</v>
      </c>
      <c r="B49" s="46"/>
      <c r="C49" s="31">
        <v>88693136</v>
      </c>
      <c r="D49" s="32">
        <v>82453415</v>
      </c>
      <c r="F49" s="177"/>
      <c r="G49" s="177"/>
    </row>
    <row r="50" spans="1:7" ht="15.75" thickBot="1">
      <c r="A50" s="49" t="s">
        <v>36</v>
      </c>
      <c r="B50" s="25"/>
      <c r="C50" s="31">
        <f>C47+C49</f>
        <v>791406287</v>
      </c>
      <c r="D50" s="32">
        <f>D47+D49</f>
        <v>730607823</v>
      </c>
      <c r="F50" s="177"/>
      <c r="G50" s="177"/>
    </row>
    <row r="51" spans="1:7">
      <c r="A51" s="36"/>
      <c r="B51" s="51"/>
      <c r="C51" s="52"/>
      <c r="D51" s="53"/>
      <c r="F51" s="177"/>
      <c r="G51" s="177"/>
    </row>
    <row r="52" spans="1:7">
      <c r="A52" s="5" t="s">
        <v>37</v>
      </c>
      <c r="B52" s="54"/>
      <c r="C52" s="55"/>
      <c r="D52" s="56"/>
      <c r="F52" s="177"/>
      <c r="G52" s="177"/>
    </row>
    <row r="53" spans="1:7">
      <c r="A53" s="4" t="s">
        <v>38</v>
      </c>
      <c r="B53" s="44">
        <v>15</v>
      </c>
      <c r="C53" s="8">
        <v>227004677</v>
      </c>
      <c r="D53" s="7">
        <v>222858631</v>
      </c>
      <c r="F53" s="177"/>
      <c r="G53" s="177"/>
    </row>
    <row r="54" spans="1:7">
      <c r="A54" s="4" t="s">
        <v>39</v>
      </c>
      <c r="B54" s="44">
        <v>16</v>
      </c>
      <c r="C54" s="8">
        <v>32835109</v>
      </c>
      <c r="D54" s="7">
        <v>28360505</v>
      </c>
      <c r="F54" s="177"/>
      <c r="G54" s="177"/>
    </row>
    <row r="55" spans="1:7">
      <c r="A55" s="4" t="s">
        <v>40</v>
      </c>
      <c r="B55" s="44"/>
      <c r="C55" s="8">
        <v>268</v>
      </c>
      <c r="D55" s="7">
        <v>414</v>
      </c>
      <c r="F55" s="177"/>
      <c r="G55" s="177"/>
    </row>
    <row r="56" spans="1:7">
      <c r="A56" s="4" t="s">
        <v>42</v>
      </c>
      <c r="B56" s="44"/>
      <c r="C56" s="8">
        <v>14305064</v>
      </c>
      <c r="D56" s="7">
        <v>16687529</v>
      </c>
      <c r="F56" s="177"/>
      <c r="G56" s="177"/>
    </row>
    <row r="57" spans="1:7">
      <c r="A57" s="4" t="s">
        <v>43</v>
      </c>
      <c r="B57" s="44">
        <v>14</v>
      </c>
      <c r="C57" s="8">
        <v>814868</v>
      </c>
      <c r="D57" s="7">
        <v>814868</v>
      </c>
      <c r="F57" s="177"/>
      <c r="G57" s="177"/>
    </row>
    <row r="58" spans="1:7">
      <c r="A58" s="4" t="s">
        <v>44</v>
      </c>
      <c r="B58" s="44">
        <v>17</v>
      </c>
      <c r="C58" s="8">
        <v>7552644</v>
      </c>
      <c r="D58" s="7">
        <v>7554205</v>
      </c>
      <c r="F58" s="177"/>
      <c r="G58" s="177"/>
    </row>
    <row r="59" spans="1:7" s="103" customFormat="1">
      <c r="A59" s="4" t="s">
        <v>126</v>
      </c>
      <c r="B59" s="44">
        <v>21</v>
      </c>
      <c r="C59" s="8">
        <v>26449009</v>
      </c>
      <c r="D59" s="7">
        <v>20690473</v>
      </c>
      <c r="F59" s="177"/>
      <c r="G59" s="177"/>
    </row>
    <row r="60" spans="1:7">
      <c r="A60" s="128" t="s">
        <v>45</v>
      </c>
      <c r="B60" s="129"/>
      <c r="C60" s="130">
        <v>6596569</v>
      </c>
      <c r="D60" s="131">
        <v>6595165</v>
      </c>
      <c r="F60" s="177"/>
      <c r="G60" s="177"/>
    </row>
    <row r="61" spans="1:7" ht="15.75" thickBot="1">
      <c r="A61" s="37" t="s">
        <v>41</v>
      </c>
      <c r="B61" s="46"/>
      <c r="C61" s="66">
        <v>28760116</v>
      </c>
      <c r="D61" s="67">
        <v>31521131</v>
      </c>
      <c r="F61" s="177"/>
      <c r="G61" s="177"/>
    </row>
    <row r="62" spans="1:7" ht="15.75" thickBot="1">
      <c r="A62" s="5" t="s">
        <v>46</v>
      </c>
      <c r="B62" s="132"/>
      <c r="C62" s="130">
        <f>SUM(C53:C61)</f>
        <v>344318324</v>
      </c>
      <c r="D62" s="131">
        <f>SUM(D53:D61)</f>
        <v>335082921</v>
      </c>
      <c r="F62" s="177"/>
      <c r="G62" s="177"/>
    </row>
    <row r="63" spans="1:7">
      <c r="A63" s="23" t="s">
        <v>0</v>
      </c>
      <c r="B63" s="22"/>
      <c r="C63" s="17"/>
      <c r="D63" s="23"/>
      <c r="F63" s="177"/>
      <c r="G63" s="177"/>
    </row>
    <row r="64" spans="1:7">
      <c r="A64" s="5" t="s">
        <v>47</v>
      </c>
      <c r="B64" s="19"/>
      <c r="C64" s="5"/>
      <c r="D64" s="10"/>
      <c r="F64" s="177"/>
      <c r="G64" s="177"/>
    </row>
    <row r="65" spans="1:7">
      <c r="A65" s="40" t="s">
        <v>48</v>
      </c>
      <c r="B65" s="44">
        <v>15</v>
      </c>
      <c r="C65" s="8">
        <v>25815767</v>
      </c>
      <c r="D65" s="7">
        <v>25018246</v>
      </c>
      <c r="F65" s="177"/>
      <c r="G65" s="177"/>
    </row>
    <row r="66" spans="1:7">
      <c r="A66" s="40" t="s">
        <v>49</v>
      </c>
      <c r="B66" s="44">
        <v>16</v>
      </c>
      <c r="C66" s="8">
        <v>13969846</v>
      </c>
      <c r="D66" s="7">
        <v>12465379</v>
      </c>
      <c r="F66" s="177"/>
      <c r="G66" s="177"/>
    </row>
    <row r="67" spans="1:7">
      <c r="A67" s="40" t="s">
        <v>50</v>
      </c>
      <c r="B67" s="44">
        <v>18</v>
      </c>
      <c r="C67" s="8">
        <v>20914473</v>
      </c>
      <c r="D67" s="7">
        <v>27616881</v>
      </c>
      <c r="F67" s="177"/>
      <c r="G67" s="177"/>
    </row>
    <row r="68" spans="1:7">
      <c r="A68" s="40" t="s">
        <v>51</v>
      </c>
      <c r="B68" s="44"/>
      <c r="C68" s="8">
        <v>1510846</v>
      </c>
      <c r="D68" s="7">
        <v>1562857</v>
      </c>
      <c r="F68" s="177"/>
      <c r="G68" s="177"/>
    </row>
    <row r="69" spans="1:7">
      <c r="A69" s="40" t="s">
        <v>52</v>
      </c>
      <c r="B69" s="44"/>
      <c r="C69" s="8">
        <v>63899589</v>
      </c>
      <c r="D69" s="7">
        <v>104832254</v>
      </c>
      <c r="F69" s="177"/>
      <c r="G69" s="177"/>
    </row>
    <row r="70" spans="1:7">
      <c r="A70" s="40" t="s">
        <v>53</v>
      </c>
      <c r="B70" s="44"/>
      <c r="C70" s="8">
        <v>6139237</v>
      </c>
      <c r="D70" s="7">
        <v>2131847</v>
      </c>
      <c r="F70" s="177"/>
      <c r="G70" s="177"/>
    </row>
    <row r="71" spans="1:7" s="103" customFormat="1">
      <c r="A71" s="40" t="s">
        <v>54</v>
      </c>
      <c r="B71" s="44">
        <v>19</v>
      </c>
      <c r="C71" s="8">
        <v>28842689</v>
      </c>
      <c r="D71" s="7">
        <v>26742107</v>
      </c>
      <c r="F71" s="177"/>
      <c r="G71" s="177"/>
    </row>
    <row r="72" spans="1:7">
      <c r="A72" s="4" t="s">
        <v>125</v>
      </c>
      <c r="B72" s="44">
        <v>21</v>
      </c>
      <c r="C72" s="8">
        <v>6388451</v>
      </c>
      <c r="D72" s="7">
        <v>6167493</v>
      </c>
      <c r="F72" s="177"/>
      <c r="G72" s="177"/>
    </row>
    <row r="73" spans="1:7" ht="15.75" thickBot="1">
      <c r="A73" s="37" t="s">
        <v>55</v>
      </c>
      <c r="B73" s="46">
        <v>20</v>
      </c>
      <c r="C73" s="31">
        <v>24136537</v>
      </c>
      <c r="D73" s="32">
        <v>14506007</v>
      </c>
      <c r="F73" s="177"/>
      <c r="G73" s="177"/>
    </row>
    <row r="74" spans="1:7" ht="15.75" thickBot="1">
      <c r="A74" s="38" t="s">
        <v>56</v>
      </c>
      <c r="B74" s="15"/>
      <c r="C74" s="31">
        <f>C65+C66+C67+C68+C69+C70+C71+C72+C73</f>
        <v>191617435</v>
      </c>
      <c r="D74" s="31">
        <f>D65+D66+D67+D68+D69+D70+D71+D72+D73</f>
        <v>221043071</v>
      </c>
      <c r="F74" s="177"/>
      <c r="G74" s="177"/>
    </row>
    <row r="75" spans="1:7" ht="15.75" thickBot="1">
      <c r="A75" s="41" t="s">
        <v>57</v>
      </c>
      <c r="B75" s="15"/>
      <c r="C75" s="31">
        <f>C62+C74</f>
        <v>535935759</v>
      </c>
      <c r="D75" s="32">
        <f>D62+D74</f>
        <v>556125992</v>
      </c>
      <c r="F75" s="177"/>
      <c r="G75" s="177"/>
    </row>
    <row r="76" spans="1:7" ht="15.75" thickBot="1">
      <c r="A76" s="39" t="s">
        <v>58</v>
      </c>
      <c r="B76" s="35"/>
      <c r="C76" s="33">
        <f>C50+C62+C74</f>
        <v>1327342046</v>
      </c>
      <c r="D76" s="34">
        <f>D50+D62+D74</f>
        <v>1286733815</v>
      </c>
      <c r="F76" s="177"/>
      <c r="G76" s="177"/>
    </row>
    <row r="77" spans="1:7" ht="15.75" thickTop="1">
      <c r="C77" s="9">
        <f>C39-C76</f>
        <v>0</v>
      </c>
      <c r="D77" s="9">
        <f>D39-D76</f>
        <v>0</v>
      </c>
    </row>
    <row r="80" spans="1:7" ht="15.75" thickBot="1">
      <c r="A80" s="182" t="s">
        <v>59</v>
      </c>
      <c r="B80" s="182"/>
      <c r="C80" s="183"/>
      <c r="D80" s="183"/>
    </row>
    <row r="81" spans="1:4">
      <c r="A81" s="182"/>
      <c r="B81" s="182"/>
      <c r="C81" s="184" t="s">
        <v>138</v>
      </c>
      <c r="D81" s="184"/>
    </row>
    <row r="82" spans="1:4">
      <c r="A82" s="182" t="s">
        <v>0</v>
      </c>
      <c r="B82" s="182"/>
      <c r="C82" s="182"/>
      <c r="D82" s="182"/>
    </row>
    <row r="83" spans="1:4">
      <c r="A83" s="182"/>
      <c r="B83" s="182"/>
      <c r="C83" s="182"/>
      <c r="D83" s="182"/>
    </row>
    <row r="84" spans="1:4" ht="15.75" thickBot="1">
      <c r="A84" s="182" t="s">
        <v>127</v>
      </c>
      <c r="B84" s="182"/>
      <c r="C84" s="183"/>
      <c r="D84" s="183"/>
    </row>
    <row r="85" spans="1:4">
      <c r="A85" s="182"/>
      <c r="B85" s="182"/>
      <c r="C85" s="184" t="s">
        <v>128</v>
      </c>
      <c r="D85" s="184"/>
    </row>
  </sheetData>
  <mergeCells count="14">
    <mergeCell ref="B1:D1"/>
    <mergeCell ref="A3:D3"/>
    <mergeCell ref="A84:B84"/>
    <mergeCell ref="C84:D84"/>
    <mergeCell ref="A85:B85"/>
    <mergeCell ref="C85:D85"/>
    <mergeCell ref="A83:B83"/>
    <mergeCell ref="C83:D83"/>
    <mergeCell ref="A80:B80"/>
    <mergeCell ref="C80:D80"/>
    <mergeCell ref="A81:B81"/>
    <mergeCell ref="C81:D81"/>
    <mergeCell ref="A82:B82"/>
    <mergeCell ref="C82:D8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topLeftCell="A28" zoomScale="90" zoomScaleNormal="90" workbookViewId="0">
      <selection activeCell="A39" sqref="A39"/>
    </sheetView>
  </sheetViews>
  <sheetFormatPr defaultRowHeight="15"/>
  <cols>
    <col min="1" max="1" width="54.140625" style="133" customWidth="1"/>
    <col min="2" max="2" width="9.7109375" style="103" bestFit="1" customWidth="1"/>
    <col min="3" max="4" width="17" style="144" customWidth="1"/>
    <col min="5" max="5" width="18.140625" style="144" customWidth="1"/>
    <col min="6" max="6" width="18.28515625" style="103" customWidth="1"/>
    <col min="7" max="16384" width="9.140625" style="103"/>
  </cols>
  <sheetData>
    <row r="1" spans="1:6" ht="30.75" customHeight="1">
      <c r="A1" s="13" t="s">
        <v>2</v>
      </c>
      <c r="B1" s="98"/>
      <c r="C1" s="143"/>
      <c r="D1" s="143"/>
      <c r="E1" s="188" t="s">
        <v>1</v>
      </c>
      <c r="F1" s="188"/>
    </row>
    <row r="2" spans="1:6">
      <c r="A2" s="1"/>
      <c r="B2" s="2"/>
    </row>
    <row r="3" spans="1:6" ht="15.75" customHeight="1">
      <c r="A3" s="189" t="s">
        <v>60</v>
      </c>
      <c r="B3" s="189"/>
      <c r="C3" s="189"/>
      <c r="D3" s="189"/>
    </row>
    <row r="4" spans="1:6" ht="15.75" customHeight="1">
      <c r="A4" s="3"/>
    </row>
    <row r="5" spans="1:6" ht="15.75" thickBot="1">
      <c r="A5" s="85" t="s">
        <v>153</v>
      </c>
      <c r="B5" s="50"/>
      <c r="C5" s="145"/>
      <c r="D5" s="145"/>
    </row>
    <row r="7" spans="1:6" ht="23.25" customHeight="1" thickBot="1">
      <c r="C7" s="192" t="s">
        <v>145</v>
      </c>
      <c r="D7" s="192"/>
      <c r="E7" s="190" t="s">
        <v>146</v>
      </c>
      <c r="F7" s="190"/>
    </row>
    <row r="8" spans="1:6" ht="15.75" thickBot="1">
      <c r="A8" s="87" t="s">
        <v>4</v>
      </c>
      <c r="B8" s="88" t="s">
        <v>5</v>
      </c>
      <c r="C8" s="146" t="s">
        <v>154</v>
      </c>
      <c r="D8" s="147" t="s">
        <v>155</v>
      </c>
      <c r="E8" s="146" t="s">
        <v>154</v>
      </c>
      <c r="F8" s="117" t="s">
        <v>155</v>
      </c>
    </row>
    <row r="9" spans="1:6">
      <c r="A9" s="99"/>
      <c r="B9" s="100"/>
      <c r="C9" s="148"/>
      <c r="D9" s="149"/>
      <c r="E9" s="148"/>
      <c r="F9" s="101"/>
    </row>
    <row r="10" spans="1:6">
      <c r="A10" s="102" t="s">
        <v>61</v>
      </c>
      <c r="B10" s="104">
        <v>22</v>
      </c>
      <c r="C10" s="150">
        <v>158739409</v>
      </c>
      <c r="D10" s="151">
        <v>155308955</v>
      </c>
      <c r="E10" s="150">
        <v>322159986</v>
      </c>
      <c r="F10" s="152">
        <v>298415638</v>
      </c>
    </row>
    <row r="11" spans="1:6">
      <c r="A11" s="102" t="s">
        <v>139</v>
      </c>
      <c r="B11" s="104">
        <v>23</v>
      </c>
      <c r="C11" s="150">
        <v>1993471</v>
      </c>
      <c r="D11" s="150">
        <v>0</v>
      </c>
      <c r="E11" s="150">
        <v>4206946</v>
      </c>
      <c r="F11" s="152">
        <v>0</v>
      </c>
    </row>
    <row r="12" spans="1:6" ht="15.75" thickBot="1">
      <c r="A12" s="102" t="s">
        <v>129</v>
      </c>
      <c r="B12" s="44">
        <v>21</v>
      </c>
      <c r="C12" s="153">
        <v>2231799</v>
      </c>
      <c r="D12" s="154">
        <v>1421711</v>
      </c>
      <c r="E12" s="153">
        <v>4075579</v>
      </c>
      <c r="F12" s="155">
        <v>2783270</v>
      </c>
    </row>
    <row r="13" spans="1:6">
      <c r="A13" s="59"/>
      <c r="B13" s="60"/>
      <c r="C13" s="125">
        <f>SUM(C10:C12)</f>
        <v>162964679</v>
      </c>
      <c r="D13" s="139">
        <f>SUM(D10:D12)</f>
        <v>156730666</v>
      </c>
      <c r="E13" s="125">
        <f>SUM(E10:E12)</f>
        <v>330442511</v>
      </c>
      <c r="F13" s="7">
        <f>SUM(F10:F12)</f>
        <v>301198908</v>
      </c>
    </row>
    <row r="14" spans="1:6">
      <c r="A14" s="4" t="s">
        <v>0</v>
      </c>
      <c r="B14" s="44"/>
      <c r="C14" s="125"/>
      <c r="D14" s="139"/>
      <c r="E14" s="125"/>
      <c r="F14" s="7"/>
    </row>
    <row r="15" spans="1:6" ht="15.75" thickBot="1">
      <c r="A15" s="37" t="s">
        <v>62</v>
      </c>
      <c r="B15" s="46">
        <v>24</v>
      </c>
      <c r="C15" s="153">
        <v>-104112393</v>
      </c>
      <c r="D15" s="154">
        <v>-100001856</v>
      </c>
      <c r="E15" s="153">
        <v>-204947226</v>
      </c>
      <c r="F15" s="155">
        <v>-191682637</v>
      </c>
    </row>
    <row r="16" spans="1:6">
      <c r="A16" s="5" t="s">
        <v>63</v>
      </c>
      <c r="B16" s="61"/>
      <c r="C16" s="125">
        <f>C13+C15</f>
        <v>58852286</v>
      </c>
      <c r="D16" s="139">
        <f>D13+D15</f>
        <v>56728810</v>
      </c>
      <c r="E16" s="125">
        <f>E13+E15</f>
        <v>125495285</v>
      </c>
      <c r="F16" s="7">
        <f>F13+F15</f>
        <v>109516271</v>
      </c>
    </row>
    <row r="17" spans="1:6">
      <c r="A17" s="4" t="s">
        <v>0</v>
      </c>
      <c r="B17" s="44"/>
      <c r="C17" s="125"/>
      <c r="D17" s="139"/>
      <c r="E17" s="125"/>
      <c r="F17" s="7"/>
    </row>
    <row r="18" spans="1:6">
      <c r="A18" s="4" t="s">
        <v>64</v>
      </c>
      <c r="B18" s="44"/>
      <c r="C18" s="150">
        <v>-10265887</v>
      </c>
      <c r="D18" s="151">
        <v>-13786111</v>
      </c>
      <c r="E18" s="150">
        <v>-21094988</v>
      </c>
      <c r="F18" s="152">
        <v>-23728942</v>
      </c>
    </row>
    <row r="19" spans="1:6">
      <c r="A19" s="4" t="s">
        <v>65</v>
      </c>
      <c r="B19" s="104">
        <v>31</v>
      </c>
      <c r="C19" s="150">
        <v>-3420152</v>
      </c>
      <c r="D19" s="151">
        <v>-1574165</v>
      </c>
      <c r="E19" s="150">
        <v>-4551101</v>
      </c>
      <c r="F19" s="152">
        <v>-2712424</v>
      </c>
    </row>
    <row r="20" spans="1:6" ht="24">
      <c r="A20" s="10" t="s">
        <v>156</v>
      </c>
      <c r="B20" s="44">
        <v>31</v>
      </c>
      <c r="C20" s="150">
        <v>165276</v>
      </c>
      <c r="D20" s="151">
        <v>-451767</v>
      </c>
      <c r="E20" s="150">
        <v>191579</v>
      </c>
      <c r="F20" s="152">
        <v>-288323</v>
      </c>
    </row>
    <row r="21" spans="1:6">
      <c r="A21" s="4" t="s">
        <v>66</v>
      </c>
      <c r="B21" s="44">
        <v>25</v>
      </c>
      <c r="C21" s="150">
        <v>-5583141</v>
      </c>
      <c r="D21" s="151">
        <v>-1798833</v>
      </c>
      <c r="E21" s="150">
        <v>-9341500</v>
      </c>
      <c r="F21" s="152">
        <v>-4091637</v>
      </c>
    </row>
    <row r="22" spans="1:6">
      <c r="A22" s="4" t="s">
        <v>157</v>
      </c>
      <c r="B22" s="44"/>
      <c r="C22" s="150">
        <v>-68752</v>
      </c>
      <c r="D22" s="151">
        <v>77182</v>
      </c>
      <c r="E22" s="150">
        <v>-203907</v>
      </c>
      <c r="F22" s="152">
        <v>90184</v>
      </c>
    </row>
    <row r="23" spans="1:6">
      <c r="A23" s="4" t="s">
        <v>118</v>
      </c>
      <c r="B23" s="44">
        <v>27</v>
      </c>
      <c r="C23" s="150">
        <v>886170</v>
      </c>
      <c r="D23" s="151">
        <v>633217</v>
      </c>
      <c r="E23" s="150">
        <v>2550092</v>
      </c>
      <c r="F23" s="152">
        <v>1270041</v>
      </c>
    </row>
    <row r="24" spans="1:6" ht="15.75" thickBot="1">
      <c r="A24" s="37" t="s">
        <v>119</v>
      </c>
      <c r="B24" s="46"/>
      <c r="C24" s="153">
        <v>-881046</v>
      </c>
      <c r="D24" s="154">
        <v>-145799</v>
      </c>
      <c r="E24" s="153">
        <v>-1061036</v>
      </c>
      <c r="F24" s="155">
        <v>-785241</v>
      </c>
    </row>
    <row r="25" spans="1:6">
      <c r="A25" s="5" t="s">
        <v>67</v>
      </c>
      <c r="B25" s="61"/>
      <c r="C25" s="125">
        <f>SUM(C16:C24)</f>
        <v>39684754</v>
      </c>
      <c r="D25" s="139">
        <f>SUM(D16:D24)</f>
        <v>39682534</v>
      </c>
      <c r="E25" s="125">
        <f>SUM(E16:E24)</f>
        <v>91984424</v>
      </c>
      <c r="F25" s="7">
        <f>SUM(F16:F24)</f>
        <v>79269929</v>
      </c>
    </row>
    <row r="26" spans="1:6">
      <c r="A26" s="4" t="s">
        <v>0</v>
      </c>
      <c r="B26" s="44"/>
      <c r="C26" s="125"/>
      <c r="D26" s="139"/>
      <c r="E26" s="125"/>
      <c r="F26" s="7"/>
    </row>
    <row r="27" spans="1:6">
      <c r="A27" s="4" t="s">
        <v>84</v>
      </c>
      <c r="B27" s="44">
        <v>7</v>
      </c>
      <c r="C27" s="150">
        <v>0</v>
      </c>
      <c r="D27" s="150">
        <v>21811</v>
      </c>
      <c r="E27" s="156">
        <v>0</v>
      </c>
      <c r="F27" s="157">
        <v>44172</v>
      </c>
    </row>
    <row r="28" spans="1:6">
      <c r="A28" s="4" t="s">
        <v>68</v>
      </c>
      <c r="B28" s="44">
        <v>26</v>
      </c>
      <c r="C28" s="150">
        <v>-9702208</v>
      </c>
      <c r="D28" s="150">
        <v>-10762482</v>
      </c>
      <c r="E28" s="156">
        <v>-19500648</v>
      </c>
      <c r="F28" s="157">
        <v>-21299992</v>
      </c>
    </row>
    <row r="29" spans="1:6">
      <c r="A29" s="4" t="s">
        <v>69</v>
      </c>
      <c r="B29" s="44"/>
      <c r="C29" s="150">
        <v>2650285</v>
      </c>
      <c r="D29" s="150">
        <v>3402678</v>
      </c>
      <c r="E29" s="156">
        <v>7179129</v>
      </c>
      <c r="F29" s="157">
        <v>6583904</v>
      </c>
    </row>
    <row r="30" spans="1:6" ht="15.75" thickBot="1">
      <c r="A30" s="4" t="s">
        <v>158</v>
      </c>
      <c r="B30" s="44"/>
      <c r="C30" s="153">
        <v>-167750</v>
      </c>
      <c r="D30" s="153">
        <v>1776532</v>
      </c>
      <c r="E30" s="153">
        <v>-3704434</v>
      </c>
      <c r="F30" s="155">
        <v>7745023</v>
      </c>
    </row>
    <row r="31" spans="1:6">
      <c r="A31" s="36" t="s">
        <v>70</v>
      </c>
      <c r="B31" s="45"/>
      <c r="C31" s="125">
        <f>SUM(C25:C30)</f>
        <v>32465081</v>
      </c>
      <c r="D31" s="139">
        <f>SUM(D25:D30)</f>
        <v>34121073</v>
      </c>
      <c r="E31" s="125">
        <f>SUM(E25:E30)</f>
        <v>75958471</v>
      </c>
      <c r="F31" s="7">
        <f>SUM(F25:F30)</f>
        <v>72343036</v>
      </c>
    </row>
    <row r="32" spans="1:6">
      <c r="A32" s="4" t="s">
        <v>0</v>
      </c>
      <c r="B32" s="44"/>
      <c r="C32" s="125"/>
      <c r="D32" s="139"/>
      <c r="E32" s="125"/>
      <c r="F32" s="7"/>
    </row>
    <row r="33" spans="1:13" ht="15.75" thickBot="1">
      <c r="A33" s="37" t="s">
        <v>71</v>
      </c>
      <c r="B33" s="46">
        <v>28</v>
      </c>
      <c r="C33" s="158">
        <v>-7240671</v>
      </c>
      <c r="D33" s="159">
        <v>-13305109</v>
      </c>
      <c r="E33" s="158">
        <v>-17439276</v>
      </c>
      <c r="F33" s="67">
        <v>-21809045</v>
      </c>
    </row>
    <row r="34" spans="1:13" ht="15.75" thickBot="1">
      <c r="A34" s="39" t="s">
        <v>72</v>
      </c>
      <c r="B34" s="63"/>
      <c r="C34" s="160">
        <f>SUM(C31:C33)</f>
        <v>25224410</v>
      </c>
      <c r="D34" s="161">
        <f>SUM(D31:D33)</f>
        <v>20815964</v>
      </c>
      <c r="E34" s="160">
        <f>SUM(E31:E33)</f>
        <v>58519195</v>
      </c>
      <c r="F34" s="71">
        <f>SUM(F31:F33)</f>
        <v>50533991</v>
      </c>
    </row>
    <row r="35" spans="1:13" ht="15.75" thickTop="1">
      <c r="A35" s="5" t="s">
        <v>0</v>
      </c>
      <c r="B35" s="104"/>
      <c r="C35" s="125"/>
      <c r="D35" s="139"/>
      <c r="E35" s="125"/>
      <c r="F35" s="7"/>
    </row>
    <row r="36" spans="1:13">
      <c r="A36" s="5" t="s">
        <v>159</v>
      </c>
      <c r="B36" s="104"/>
      <c r="C36" s="125"/>
      <c r="D36" s="139"/>
      <c r="E36" s="125"/>
      <c r="F36" s="7"/>
    </row>
    <row r="37" spans="1:13" ht="24">
      <c r="A37" s="74" t="s">
        <v>160</v>
      </c>
      <c r="B37" s="104"/>
      <c r="C37" s="125"/>
      <c r="D37" s="139"/>
      <c r="E37" s="125"/>
      <c r="F37" s="7"/>
    </row>
    <row r="38" spans="1:13" ht="24.75" thickBot="1">
      <c r="A38" s="10" t="s">
        <v>75</v>
      </c>
      <c r="B38" s="104"/>
      <c r="C38" s="158">
        <v>-25743</v>
      </c>
      <c r="D38" s="159">
        <v>1738478</v>
      </c>
      <c r="E38" s="158">
        <v>3326</v>
      </c>
      <c r="F38" s="67">
        <v>2998574</v>
      </c>
    </row>
    <row r="39" spans="1:13" ht="24.75" thickBot="1">
      <c r="A39" s="75" t="s">
        <v>161</v>
      </c>
      <c r="B39" s="65"/>
      <c r="C39" s="126">
        <f>SUM(C38)</f>
        <v>-25743</v>
      </c>
      <c r="D39" s="171">
        <f>SUM(D38)</f>
        <v>1738478</v>
      </c>
      <c r="E39" s="126">
        <f>SUM(E38)</f>
        <v>3326</v>
      </c>
      <c r="F39" s="69">
        <f>SUM(F38)</f>
        <v>2998574</v>
      </c>
    </row>
    <row r="40" spans="1:13">
      <c r="A40" s="64" t="s">
        <v>0</v>
      </c>
      <c r="B40" s="104"/>
      <c r="C40" s="125"/>
      <c r="D40" s="139"/>
      <c r="E40" s="125"/>
      <c r="F40" s="7"/>
    </row>
    <row r="41" spans="1:13" ht="24">
      <c r="A41" s="74" t="s">
        <v>162</v>
      </c>
      <c r="B41" s="104"/>
      <c r="C41" s="125"/>
      <c r="D41" s="139"/>
      <c r="E41" s="125"/>
      <c r="F41" s="7"/>
      <c r="K41" s="180"/>
      <c r="L41" s="180"/>
      <c r="M41" s="180"/>
    </row>
    <row r="42" spans="1:13" ht="15.75" thickBot="1">
      <c r="A42" s="10" t="s">
        <v>163</v>
      </c>
      <c r="B42" s="104"/>
      <c r="C42" s="153">
        <v>2651637</v>
      </c>
      <c r="D42" s="154">
        <v>0</v>
      </c>
      <c r="E42" s="162">
        <v>2275943</v>
      </c>
      <c r="F42" s="163">
        <v>2992341</v>
      </c>
    </row>
    <row r="43" spans="1:13" ht="24.75" thickBot="1">
      <c r="A43" s="75" t="s">
        <v>147</v>
      </c>
      <c r="B43" s="65"/>
      <c r="C43" s="126">
        <f>SUM(C42)</f>
        <v>2651637</v>
      </c>
      <c r="D43" s="126">
        <f>SUM(D42)</f>
        <v>0</v>
      </c>
      <c r="E43" s="126">
        <f>SUM(E42)</f>
        <v>2275943</v>
      </c>
      <c r="F43" s="69">
        <f>SUM(F42)</f>
        <v>2992341</v>
      </c>
    </row>
    <row r="44" spans="1:13" ht="15.75" thickBot="1">
      <c r="A44" s="38" t="s">
        <v>148</v>
      </c>
      <c r="B44" s="47"/>
      <c r="C44" s="126">
        <f>C39+C43</f>
        <v>2625894</v>
      </c>
      <c r="D44" s="141">
        <f>D39+D43</f>
        <v>1738478</v>
      </c>
      <c r="E44" s="126">
        <f>E39+E43</f>
        <v>2279269</v>
      </c>
      <c r="F44" s="69">
        <f>F39+F43</f>
        <v>5990915</v>
      </c>
    </row>
    <row r="45" spans="1:13" ht="15.75" thickBot="1">
      <c r="A45" s="39" t="s">
        <v>149</v>
      </c>
      <c r="B45" s="48"/>
      <c r="C45" s="127">
        <f>C34+C44</f>
        <v>27850304</v>
      </c>
      <c r="D45" s="142">
        <f>D34+D44</f>
        <v>22554442</v>
      </c>
      <c r="E45" s="127">
        <f>E34+E44</f>
        <v>60798464</v>
      </c>
      <c r="F45" s="73">
        <f>F34+F44</f>
        <v>56524906</v>
      </c>
    </row>
    <row r="46" spans="1:13" ht="15.75" thickTop="1">
      <c r="A46" s="107"/>
      <c r="B46" s="108"/>
      <c r="C46" s="164"/>
      <c r="D46" s="165"/>
      <c r="E46" s="164"/>
      <c r="F46" s="106"/>
    </row>
    <row r="47" spans="1:13">
      <c r="A47" s="107" t="s">
        <v>150</v>
      </c>
      <c r="B47" s="108"/>
      <c r="C47" s="164"/>
      <c r="D47" s="165"/>
      <c r="E47" s="164"/>
      <c r="F47" s="106"/>
    </row>
    <row r="48" spans="1:13">
      <c r="A48" s="4" t="s">
        <v>73</v>
      </c>
      <c r="B48" s="104"/>
      <c r="C48" s="166">
        <v>24001401</v>
      </c>
      <c r="D48" s="151">
        <v>16401716</v>
      </c>
      <c r="E48" s="167">
        <v>52279474</v>
      </c>
      <c r="F48" s="172">
        <v>42361342</v>
      </c>
    </row>
    <row r="49" spans="1:6" ht="15.75" thickBot="1">
      <c r="A49" s="37" t="s">
        <v>35</v>
      </c>
      <c r="B49" s="47"/>
      <c r="C49" s="168">
        <v>1223009</v>
      </c>
      <c r="D49" s="169">
        <v>4414248</v>
      </c>
      <c r="E49" s="170">
        <v>6239721</v>
      </c>
      <c r="F49" s="173">
        <v>8172649</v>
      </c>
    </row>
    <row r="50" spans="1:6" ht="15.75" thickBot="1">
      <c r="A50" s="39"/>
      <c r="B50" s="48"/>
      <c r="C50" s="127">
        <f>SUM(C48:C49)</f>
        <v>25224410</v>
      </c>
      <c r="D50" s="142">
        <f>SUM(D48:D49)</f>
        <v>20815964</v>
      </c>
      <c r="E50" s="127">
        <f>SUM(E48:E49)</f>
        <v>58519195</v>
      </c>
      <c r="F50" s="72">
        <f>SUM(F48:F49)</f>
        <v>50533991</v>
      </c>
    </row>
    <row r="51" spans="1:6" ht="15.75" thickTop="1">
      <c r="A51" s="107"/>
      <c r="B51" s="108"/>
      <c r="C51" s="164"/>
      <c r="D51" s="165"/>
      <c r="E51" s="164"/>
      <c r="F51" s="106"/>
    </row>
    <row r="52" spans="1:6">
      <c r="A52" s="5" t="s">
        <v>164</v>
      </c>
      <c r="B52" s="104"/>
      <c r="C52" s="125"/>
      <c r="D52" s="139"/>
      <c r="E52" s="125"/>
      <c r="F52" s="8"/>
    </row>
    <row r="53" spans="1:6">
      <c r="A53" s="4" t="s">
        <v>73</v>
      </c>
      <c r="B53" s="104"/>
      <c r="C53" s="166">
        <v>26627295</v>
      </c>
      <c r="D53" s="151">
        <v>18140194</v>
      </c>
      <c r="E53" s="167">
        <v>54558743</v>
      </c>
      <c r="F53" s="172">
        <v>48352257</v>
      </c>
    </row>
    <row r="54" spans="1:6" ht="15.75" thickBot="1">
      <c r="A54" s="37" t="s">
        <v>35</v>
      </c>
      <c r="B54" s="47"/>
      <c r="C54" s="168">
        <v>1223009</v>
      </c>
      <c r="D54" s="169">
        <v>4414248</v>
      </c>
      <c r="E54" s="170">
        <v>6239721</v>
      </c>
      <c r="F54" s="173">
        <v>8172649</v>
      </c>
    </row>
    <row r="55" spans="1:6" ht="15.75" thickBot="1">
      <c r="A55" s="39"/>
      <c r="B55" s="48"/>
      <c r="C55" s="127">
        <f>SUM(C53:C54)</f>
        <v>27850304</v>
      </c>
      <c r="D55" s="142">
        <f>SUM(D53:D54)</f>
        <v>22554442</v>
      </c>
      <c r="E55" s="127">
        <f>SUM(E53:E54)</f>
        <v>60798464</v>
      </c>
      <c r="F55" s="72">
        <f>SUM(F53:F54)</f>
        <v>56524906</v>
      </c>
    </row>
    <row r="56" spans="1:6" ht="15.75" thickTop="1">
      <c r="A56" s="5" t="s">
        <v>0</v>
      </c>
      <c r="B56" s="104"/>
      <c r="C56" s="125">
        <f>C55-C45</f>
        <v>0</v>
      </c>
      <c r="D56" s="125">
        <f t="shared" ref="D56:F56" si="0">D55-D45</f>
        <v>0</v>
      </c>
      <c r="E56" s="125">
        <f t="shared" si="0"/>
        <v>0</v>
      </c>
      <c r="F56" s="125">
        <f t="shared" si="0"/>
        <v>0</v>
      </c>
    </row>
    <row r="57" spans="1:6">
      <c r="A57" s="5" t="s">
        <v>74</v>
      </c>
      <c r="B57" s="104"/>
      <c r="C57" s="125"/>
      <c r="D57" s="139"/>
      <c r="E57" s="125"/>
      <c r="F57" s="8"/>
    </row>
    <row r="58" spans="1:6" ht="15.75" thickBot="1">
      <c r="A58" s="140" t="s">
        <v>120</v>
      </c>
      <c r="B58" s="48">
        <v>14</v>
      </c>
      <c r="C58" s="178" t="s">
        <v>165</v>
      </c>
      <c r="D58" s="179" t="s">
        <v>151</v>
      </c>
      <c r="E58" s="178" t="s">
        <v>166</v>
      </c>
      <c r="F58" s="178" t="s">
        <v>152</v>
      </c>
    </row>
    <row r="59" spans="1:6" ht="15.75" thickTop="1"/>
    <row r="60" spans="1:6">
      <c r="A60" s="191"/>
      <c r="B60" s="191"/>
      <c r="C60" s="191"/>
      <c r="D60" s="191"/>
    </row>
    <row r="63" spans="1:6" ht="15.75" thickBot="1">
      <c r="A63" s="182" t="s">
        <v>59</v>
      </c>
      <c r="B63" s="182"/>
      <c r="C63" s="186"/>
      <c r="D63" s="186"/>
      <c r="E63" s="103"/>
    </row>
    <row r="64" spans="1:6" ht="29.25" customHeight="1">
      <c r="A64" s="182"/>
      <c r="B64" s="182"/>
      <c r="C64" s="187" t="s">
        <v>138</v>
      </c>
      <c r="D64" s="187"/>
      <c r="E64" s="103"/>
    </row>
    <row r="65" spans="1:5">
      <c r="A65" s="182" t="s">
        <v>0</v>
      </c>
      <c r="B65" s="182"/>
      <c r="C65" s="185"/>
      <c r="D65" s="185"/>
      <c r="E65" s="103"/>
    </row>
    <row r="66" spans="1:5">
      <c r="A66" s="182"/>
      <c r="B66" s="182"/>
      <c r="C66" s="185"/>
      <c r="D66" s="185"/>
      <c r="E66" s="103"/>
    </row>
    <row r="67" spans="1:5" ht="15.75" thickBot="1">
      <c r="A67" s="182" t="s">
        <v>127</v>
      </c>
      <c r="B67" s="182"/>
      <c r="C67" s="186"/>
      <c r="D67" s="186"/>
      <c r="E67" s="103"/>
    </row>
    <row r="68" spans="1:5">
      <c r="A68" s="182"/>
      <c r="B68" s="182"/>
      <c r="C68" s="187" t="s">
        <v>128</v>
      </c>
      <c r="D68" s="187"/>
      <c r="E68" s="103"/>
    </row>
  </sheetData>
  <mergeCells count="18">
    <mergeCell ref="A65:B65"/>
    <mergeCell ref="A63:B63"/>
    <mergeCell ref="A64:B64"/>
    <mergeCell ref="C63:D63"/>
    <mergeCell ref="C64:D64"/>
    <mergeCell ref="C65:D65"/>
    <mergeCell ref="E1:F1"/>
    <mergeCell ref="A3:D3"/>
    <mergeCell ref="E7:F7"/>
    <mergeCell ref="K41:M41"/>
    <mergeCell ref="A60:D60"/>
    <mergeCell ref="C7:D7"/>
    <mergeCell ref="A66:B66"/>
    <mergeCell ref="C66:D66"/>
    <mergeCell ref="A67:B67"/>
    <mergeCell ref="C67:D67"/>
    <mergeCell ref="A68:B68"/>
    <mergeCell ref="C68:D68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2"/>
  <sheetViews>
    <sheetView zoomScaleNormal="100" workbookViewId="0">
      <selection activeCell="A6" sqref="A6"/>
    </sheetView>
  </sheetViews>
  <sheetFormatPr defaultRowHeight="15"/>
  <cols>
    <col min="1" max="1" width="51.85546875" bestFit="1" customWidth="1"/>
    <col min="2" max="2" width="9.7109375" bestFit="1" customWidth="1"/>
    <col min="3" max="3" width="19.85546875" customWidth="1"/>
    <col min="4" max="4" width="19.28515625" customWidth="1"/>
    <col min="5" max="5" width="12.28515625" bestFit="1" customWidth="1"/>
  </cols>
  <sheetData>
    <row r="1" spans="1:4" ht="23.45" customHeight="1">
      <c r="A1" s="13" t="s">
        <v>2</v>
      </c>
      <c r="B1" s="2"/>
      <c r="C1" s="180" t="s">
        <v>1</v>
      </c>
      <c r="D1" s="180"/>
    </row>
    <row r="2" spans="1:4">
      <c r="A2" s="1"/>
      <c r="B2" s="2"/>
    </row>
    <row r="3" spans="1:4" ht="31.5" customHeight="1">
      <c r="A3" s="193" t="s">
        <v>76</v>
      </c>
      <c r="B3" s="193"/>
      <c r="C3" s="193"/>
      <c r="D3" s="193"/>
    </row>
    <row r="4" spans="1:4" ht="15.75">
      <c r="A4" s="3"/>
    </row>
    <row r="5" spans="1:4">
      <c r="A5" s="1" t="s">
        <v>179</v>
      </c>
    </row>
    <row r="6" spans="1:4">
      <c r="A6" s="1"/>
    </row>
    <row r="7" spans="1:4" ht="24.75" thickBot="1">
      <c r="A7" s="87" t="s">
        <v>4</v>
      </c>
      <c r="B7" s="88" t="s">
        <v>5</v>
      </c>
      <c r="C7" s="118" t="s">
        <v>143</v>
      </c>
      <c r="D7" s="117" t="s">
        <v>144</v>
      </c>
    </row>
    <row r="8" spans="1:4">
      <c r="A8" s="5" t="s">
        <v>0</v>
      </c>
      <c r="B8" s="19"/>
      <c r="C8" s="5"/>
      <c r="D8" s="4"/>
    </row>
    <row r="9" spans="1:4">
      <c r="A9" s="5" t="s">
        <v>77</v>
      </c>
      <c r="B9" s="19"/>
      <c r="C9" s="5"/>
      <c r="D9" s="4"/>
    </row>
    <row r="10" spans="1:4">
      <c r="A10" s="4" t="s">
        <v>78</v>
      </c>
      <c r="B10" s="19"/>
      <c r="C10" s="112">
        <f>Ф2!E31</f>
        <v>75958471</v>
      </c>
      <c r="D10" s="113">
        <v>72343036</v>
      </c>
    </row>
    <row r="11" spans="1:4">
      <c r="A11" s="4" t="s">
        <v>0</v>
      </c>
      <c r="B11" s="19"/>
      <c r="C11" s="112"/>
      <c r="D11" s="113"/>
    </row>
    <row r="12" spans="1:4">
      <c r="A12" s="5" t="s">
        <v>79</v>
      </c>
      <c r="B12" s="19"/>
      <c r="C12" s="119"/>
      <c r="D12" s="116"/>
    </row>
    <row r="13" spans="1:4">
      <c r="A13" s="4" t="s">
        <v>80</v>
      </c>
      <c r="B13" s="104">
        <v>5.16</v>
      </c>
      <c r="C13" s="112">
        <v>46610936</v>
      </c>
      <c r="D13" s="113">
        <v>46023869</v>
      </c>
    </row>
    <row r="14" spans="1:4">
      <c r="A14" s="4" t="s">
        <v>81</v>
      </c>
      <c r="B14" s="104">
        <v>6</v>
      </c>
      <c r="C14" s="112">
        <v>15999678</v>
      </c>
      <c r="D14" s="113">
        <v>14108502</v>
      </c>
    </row>
    <row r="15" spans="1:4" ht="24.75">
      <c r="A15" s="175" t="s">
        <v>167</v>
      </c>
      <c r="B15" s="104">
        <v>31</v>
      </c>
      <c r="C15" s="112">
        <v>-191579</v>
      </c>
      <c r="D15" s="113">
        <v>288323</v>
      </c>
    </row>
    <row r="16" spans="1:4">
      <c r="A16" s="4" t="s">
        <v>82</v>
      </c>
      <c r="B16" s="104">
        <v>31</v>
      </c>
      <c r="C16" s="112">
        <v>4551101</v>
      </c>
      <c r="D16" s="113">
        <v>2712424</v>
      </c>
    </row>
    <row r="17" spans="1:6">
      <c r="A17" s="174" t="s">
        <v>168</v>
      </c>
      <c r="B17" s="104"/>
      <c r="C17" s="112">
        <v>3704434</v>
      </c>
      <c r="D17" s="113">
        <v>-7745023</v>
      </c>
    </row>
    <row r="18" spans="1:6">
      <c r="A18" s="4" t="s">
        <v>83</v>
      </c>
      <c r="B18" s="104"/>
      <c r="C18" s="112">
        <v>385794</v>
      </c>
      <c r="D18" s="113">
        <v>719628</v>
      </c>
    </row>
    <row r="19" spans="1:6">
      <c r="A19" s="4" t="s">
        <v>121</v>
      </c>
      <c r="B19" s="104"/>
      <c r="C19" s="112">
        <v>32101</v>
      </c>
      <c r="D19" s="113">
        <v>143869</v>
      </c>
    </row>
    <row r="20" spans="1:6">
      <c r="A20" s="4" t="s">
        <v>84</v>
      </c>
      <c r="B20" s="104">
        <v>7</v>
      </c>
      <c r="C20" s="112">
        <v>0</v>
      </c>
      <c r="D20" s="113">
        <v>-44172</v>
      </c>
    </row>
    <row r="21" spans="1:6">
      <c r="A21" s="4" t="s">
        <v>85</v>
      </c>
      <c r="B21" s="104">
        <v>26</v>
      </c>
      <c r="C21" s="112">
        <v>19500648</v>
      </c>
      <c r="D21" s="113">
        <v>21299992</v>
      </c>
    </row>
    <row r="22" spans="1:6">
      <c r="A22" s="4" t="s">
        <v>86</v>
      </c>
      <c r="B22" s="104"/>
      <c r="C22" s="112">
        <v>-7179129</v>
      </c>
      <c r="D22" s="113">
        <v>-6583904</v>
      </c>
    </row>
    <row r="23" spans="1:6" s="103" customFormat="1">
      <c r="A23" s="4" t="s">
        <v>183</v>
      </c>
      <c r="B23" s="104">
        <v>7.27</v>
      </c>
      <c r="C23" s="112">
        <v>-876945</v>
      </c>
      <c r="D23" s="113">
        <v>0</v>
      </c>
    </row>
    <row r="24" spans="1:6" s="103" customFormat="1" ht="15.75" customHeight="1">
      <c r="A24" s="109" t="s">
        <v>140</v>
      </c>
      <c r="B24" s="104"/>
      <c r="C24" s="112">
        <v>-4075579</v>
      </c>
      <c r="D24" s="113">
        <v>-2783270</v>
      </c>
    </row>
    <row r="25" spans="1:6" ht="15.75" thickBot="1">
      <c r="A25" s="4" t="s">
        <v>169</v>
      </c>
      <c r="B25" s="19"/>
      <c r="C25" s="114">
        <v>203907</v>
      </c>
      <c r="D25" s="115">
        <v>-90184</v>
      </c>
    </row>
    <row r="26" spans="1:6" ht="24">
      <c r="A26" s="17" t="s">
        <v>87</v>
      </c>
      <c r="B26" s="51"/>
      <c r="C26" s="8">
        <f>SUM(C10:C25)</f>
        <v>154623838</v>
      </c>
      <c r="D26" s="7">
        <f>SUM(D10:D25)</f>
        <v>140393090</v>
      </c>
      <c r="E26" s="9"/>
      <c r="F26" s="9"/>
    </row>
    <row r="27" spans="1:6">
      <c r="A27" s="5" t="s">
        <v>0</v>
      </c>
      <c r="B27" s="19"/>
      <c r="C27" s="8"/>
      <c r="D27" s="7"/>
    </row>
    <row r="28" spans="1:6">
      <c r="A28" s="5" t="s">
        <v>88</v>
      </c>
      <c r="B28" s="19"/>
      <c r="C28" s="8"/>
      <c r="D28" s="7"/>
    </row>
    <row r="29" spans="1:6">
      <c r="A29" s="4" t="s">
        <v>89</v>
      </c>
      <c r="B29" s="19"/>
      <c r="C29" s="112">
        <v>-15014294</v>
      </c>
      <c r="D29" s="113">
        <v>-16453832</v>
      </c>
    </row>
    <row r="30" spans="1:6">
      <c r="A30" s="4" t="s">
        <v>90</v>
      </c>
      <c r="B30" s="19"/>
      <c r="C30" s="112">
        <v>-4750087</v>
      </c>
      <c r="D30" s="113">
        <v>-4549856</v>
      </c>
    </row>
    <row r="31" spans="1:6">
      <c r="A31" s="4" t="s">
        <v>91</v>
      </c>
      <c r="B31" s="19"/>
      <c r="C31" s="112">
        <v>2984270</v>
      </c>
      <c r="D31" s="113">
        <v>-198208</v>
      </c>
    </row>
    <row r="32" spans="1:6">
      <c r="A32" s="4" t="s">
        <v>92</v>
      </c>
      <c r="B32" s="19"/>
      <c r="C32" s="112">
        <v>-5048662</v>
      </c>
      <c r="D32" s="113">
        <v>-1523322</v>
      </c>
    </row>
    <row r="33" spans="1:4">
      <c r="A33" s="4" t="s">
        <v>93</v>
      </c>
      <c r="B33" s="19"/>
      <c r="C33" s="112">
        <v>-17944063</v>
      </c>
      <c r="D33" s="113">
        <v>-10345293</v>
      </c>
    </row>
    <row r="34" spans="1:4">
      <c r="A34" s="4" t="s">
        <v>94</v>
      </c>
      <c r="B34" s="19"/>
      <c r="C34" s="112">
        <v>76948</v>
      </c>
      <c r="D34" s="113">
        <v>-193567</v>
      </c>
    </row>
    <row r="35" spans="1:4">
      <c r="A35" s="4" t="s">
        <v>95</v>
      </c>
      <c r="B35" s="19"/>
      <c r="C35" s="112">
        <v>2099021</v>
      </c>
      <c r="D35" s="113">
        <v>-1168951</v>
      </c>
    </row>
    <row r="36" spans="1:4" ht="15.75" thickBot="1">
      <c r="A36" s="37" t="s">
        <v>96</v>
      </c>
      <c r="B36" s="47"/>
      <c r="C36" s="114">
        <v>13305642</v>
      </c>
      <c r="D36" s="115">
        <v>24866383</v>
      </c>
    </row>
    <row r="37" spans="1:4">
      <c r="A37" s="5" t="s">
        <v>97</v>
      </c>
      <c r="B37" s="19"/>
      <c r="C37" s="8">
        <f>SUM(C26:C36)</f>
        <v>130332613</v>
      </c>
      <c r="D37" s="7">
        <f>SUM(D26:D36)</f>
        <v>130826444</v>
      </c>
    </row>
    <row r="38" spans="1:4">
      <c r="A38" s="4" t="s">
        <v>0</v>
      </c>
      <c r="B38" s="19"/>
      <c r="C38" s="8"/>
      <c r="D38" s="7"/>
    </row>
    <row r="39" spans="1:4">
      <c r="A39" s="4" t="s">
        <v>98</v>
      </c>
      <c r="B39" s="19"/>
      <c r="C39" s="112">
        <v>-15437453</v>
      </c>
      <c r="D39" s="113">
        <v>-11065976</v>
      </c>
    </row>
    <row r="40" spans="1:4">
      <c r="A40" s="4" t="s">
        <v>99</v>
      </c>
      <c r="B40" s="19"/>
      <c r="C40" s="112">
        <v>-16431777</v>
      </c>
      <c r="D40" s="113">
        <v>-19700086</v>
      </c>
    </row>
    <row r="41" spans="1:4" ht="15.75" thickBot="1">
      <c r="A41" s="37" t="s">
        <v>100</v>
      </c>
      <c r="B41" s="47"/>
      <c r="C41" s="114">
        <v>5621623</v>
      </c>
      <c r="D41" s="115">
        <v>5618474</v>
      </c>
    </row>
    <row r="42" spans="1:4" ht="15.75" thickBot="1">
      <c r="A42" s="38" t="s">
        <v>185</v>
      </c>
      <c r="B42" s="47"/>
      <c r="C42" s="68">
        <f>SUM(C37:C41)</f>
        <v>104085006</v>
      </c>
      <c r="D42" s="69">
        <f>SUM(D37:D41)</f>
        <v>105678856</v>
      </c>
    </row>
    <row r="43" spans="1:4">
      <c r="A43" s="1"/>
      <c r="C43" s="8"/>
      <c r="D43" s="7"/>
    </row>
    <row r="44" spans="1:4">
      <c r="A44" s="5" t="s">
        <v>101</v>
      </c>
      <c r="B44" s="19"/>
      <c r="C44" s="8"/>
      <c r="D44" s="7"/>
    </row>
    <row r="45" spans="1:4">
      <c r="A45" s="4" t="s">
        <v>102</v>
      </c>
      <c r="B45" s="19"/>
      <c r="C45" s="112">
        <v>-83750165</v>
      </c>
      <c r="D45" s="113">
        <v>-43901821</v>
      </c>
    </row>
    <row r="46" spans="1:4">
      <c r="A46" s="4" t="s">
        <v>103</v>
      </c>
      <c r="B46" s="19"/>
      <c r="C46" s="112">
        <v>-171629264</v>
      </c>
      <c r="D46" s="113">
        <v>-9049228</v>
      </c>
    </row>
    <row r="47" spans="1:4" ht="24.75">
      <c r="A47" s="175" t="s">
        <v>170</v>
      </c>
      <c r="B47" s="19"/>
      <c r="C47" s="112">
        <v>200853</v>
      </c>
      <c r="D47" s="113">
        <v>183468</v>
      </c>
    </row>
    <row r="48" spans="1:4">
      <c r="A48" s="174" t="s">
        <v>171</v>
      </c>
      <c r="B48" s="104"/>
      <c r="C48" s="112">
        <v>52</v>
      </c>
      <c r="D48" s="113">
        <v>0</v>
      </c>
    </row>
    <row r="49" spans="1:4">
      <c r="A49" s="4" t="s">
        <v>124</v>
      </c>
      <c r="B49" s="104"/>
      <c r="C49" s="112">
        <v>-473832</v>
      </c>
      <c r="D49" s="113">
        <v>-649440</v>
      </c>
    </row>
    <row r="50" spans="1:4" s="103" customFormat="1">
      <c r="A50" s="4" t="s">
        <v>172</v>
      </c>
      <c r="B50" s="104"/>
      <c r="C50" s="112">
        <v>487133</v>
      </c>
      <c r="D50" s="113">
        <v>6919972</v>
      </c>
    </row>
    <row r="51" spans="1:4" s="103" customFormat="1" ht="24">
      <c r="A51" s="10" t="s">
        <v>173</v>
      </c>
      <c r="B51" s="104"/>
      <c r="C51" s="112">
        <v>4544676</v>
      </c>
      <c r="D51" s="113">
        <v>0</v>
      </c>
    </row>
    <row r="52" spans="1:4" s="103" customFormat="1">
      <c r="A52" s="174" t="s">
        <v>104</v>
      </c>
      <c r="B52" s="104">
        <v>12</v>
      </c>
      <c r="C52" s="124">
        <v>-34544740</v>
      </c>
      <c r="D52" s="113">
        <v>-39671950</v>
      </c>
    </row>
    <row r="53" spans="1:4" s="103" customFormat="1">
      <c r="A53" s="4" t="s">
        <v>122</v>
      </c>
      <c r="B53" s="104">
        <v>12</v>
      </c>
      <c r="C53" s="112">
        <v>49357750</v>
      </c>
      <c r="D53" s="113">
        <v>39671950</v>
      </c>
    </row>
    <row r="54" spans="1:4">
      <c r="A54" s="4" t="s">
        <v>174</v>
      </c>
      <c r="B54" s="104"/>
      <c r="C54" s="112">
        <v>0</v>
      </c>
      <c r="D54" s="113">
        <v>49999824</v>
      </c>
    </row>
    <row r="55" spans="1:4" s="103" customFormat="1">
      <c r="A55" s="4" t="s">
        <v>105</v>
      </c>
      <c r="B55" s="104"/>
      <c r="C55" s="112">
        <v>-3672833</v>
      </c>
      <c r="D55" s="113">
        <v>-23553</v>
      </c>
    </row>
    <row r="56" spans="1:4" s="103" customFormat="1">
      <c r="A56" s="4" t="s">
        <v>106</v>
      </c>
      <c r="B56" s="104"/>
      <c r="C56" s="112">
        <v>234176</v>
      </c>
      <c r="D56" s="113">
        <v>263618</v>
      </c>
    </row>
    <row r="57" spans="1:4" ht="15.75" thickBot="1">
      <c r="A57" s="4" t="s">
        <v>175</v>
      </c>
      <c r="B57" s="104"/>
      <c r="C57" s="112">
        <v>50219</v>
      </c>
      <c r="D57" s="113">
        <v>76855</v>
      </c>
    </row>
    <row r="58" spans="1:4" ht="15.75" thickBot="1">
      <c r="A58" s="41" t="s">
        <v>182</v>
      </c>
      <c r="B58" s="65"/>
      <c r="C58" s="68">
        <f>SUM(C45:C57)</f>
        <v>-239195975</v>
      </c>
      <c r="D58" s="69">
        <f>SUM(D45:D57)</f>
        <v>3819695</v>
      </c>
    </row>
    <row r="59" spans="1:4">
      <c r="A59" s="5" t="s">
        <v>0</v>
      </c>
      <c r="B59" s="19"/>
      <c r="C59" s="8"/>
      <c r="D59" s="7"/>
    </row>
    <row r="60" spans="1:4">
      <c r="A60" s="5" t="s">
        <v>107</v>
      </c>
      <c r="B60" s="19"/>
      <c r="C60" s="8"/>
      <c r="D60" s="7"/>
    </row>
    <row r="61" spans="1:4">
      <c r="A61" s="4" t="s">
        <v>176</v>
      </c>
      <c r="B61" s="104">
        <v>15</v>
      </c>
      <c r="C61" s="112">
        <v>18080000</v>
      </c>
      <c r="D61" s="113">
        <v>0</v>
      </c>
    </row>
    <row r="62" spans="1:4" s="103" customFormat="1">
      <c r="A62" s="4" t="s">
        <v>108</v>
      </c>
      <c r="B62" s="104">
        <v>15</v>
      </c>
      <c r="C62" s="112">
        <v>-13310355</v>
      </c>
      <c r="D62" s="113">
        <v>-13362735</v>
      </c>
    </row>
    <row r="63" spans="1:4" ht="15.75" thickBot="1">
      <c r="A63" s="4" t="s">
        <v>132</v>
      </c>
      <c r="B63" s="104">
        <v>16</v>
      </c>
      <c r="C63" s="120">
        <v>-6293808</v>
      </c>
      <c r="D63" s="121">
        <v>-6559155</v>
      </c>
    </row>
    <row r="64" spans="1:4" ht="15.75" thickBot="1">
      <c r="A64" s="41" t="s">
        <v>184</v>
      </c>
      <c r="B64" s="65"/>
      <c r="C64" s="68">
        <f>SUM(C61:C63)</f>
        <v>-1524163</v>
      </c>
      <c r="D64" s="69">
        <f>SUM(D61:D63)</f>
        <v>-19921890</v>
      </c>
    </row>
    <row r="65" spans="1:5">
      <c r="A65" s="4" t="s">
        <v>0</v>
      </c>
      <c r="B65" s="19"/>
      <c r="C65" s="8"/>
      <c r="D65" s="7"/>
      <c r="E65" s="9"/>
    </row>
    <row r="66" spans="1:5">
      <c r="A66" s="4" t="s">
        <v>109</v>
      </c>
      <c r="B66" s="19"/>
      <c r="C66" s="112">
        <v>-3639146</v>
      </c>
      <c r="D66" s="113">
        <v>7631411</v>
      </c>
    </row>
    <row r="67" spans="1:5" ht="15.75" thickBot="1">
      <c r="A67" s="37" t="s">
        <v>110</v>
      </c>
      <c r="B67" s="47">
        <v>13</v>
      </c>
      <c r="C67" s="114">
        <v>6007</v>
      </c>
      <c r="D67" s="115">
        <v>-1666</v>
      </c>
    </row>
    <row r="68" spans="1:5">
      <c r="A68" s="5" t="s">
        <v>111</v>
      </c>
      <c r="B68" s="58"/>
      <c r="C68" s="8">
        <f>C42+C58+C64+C66+C67</f>
        <v>-140268271</v>
      </c>
      <c r="D68" s="7">
        <f>D42+D58+D64+D66+D67</f>
        <v>97206406</v>
      </c>
    </row>
    <row r="69" spans="1:5">
      <c r="A69" s="4" t="s">
        <v>0</v>
      </c>
      <c r="B69" s="19"/>
      <c r="C69" s="8"/>
      <c r="D69" s="7"/>
    </row>
    <row r="70" spans="1:5" ht="15.75" thickBot="1">
      <c r="A70" s="37" t="s">
        <v>112</v>
      </c>
      <c r="B70" s="47">
        <v>13</v>
      </c>
      <c r="C70" s="66">
        <v>242122154</v>
      </c>
      <c r="D70" s="67">
        <v>167109839</v>
      </c>
    </row>
    <row r="71" spans="1:5" ht="18" customHeight="1" thickBot="1">
      <c r="A71" s="42" t="s">
        <v>177</v>
      </c>
      <c r="B71" s="76">
        <v>13</v>
      </c>
      <c r="C71" s="70">
        <f>C68+C70</f>
        <v>101853883</v>
      </c>
      <c r="D71" s="71">
        <v>264316245</v>
      </c>
    </row>
    <row r="72" spans="1:5" ht="15.75" thickTop="1">
      <c r="C72" s="9">
        <f>C71-Ф1!C34</f>
        <v>0</v>
      </c>
      <c r="D72" s="9"/>
    </row>
    <row r="73" spans="1:5">
      <c r="A73" s="191"/>
      <c r="B73" s="191"/>
      <c r="C73" s="191"/>
      <c r="D73" s="191"/>
    </row>
    <row r="74" spans="1:5">
      <c r="A74" s="191" t="s">
        <v>178</v>
      </c>
      <c r="B74" s="191"/>
      <c r="C74" s="191"/>
      <c r="D74" s="191"/>
    </row>
    <row r="77" spans="1:5" ht="15.75" thickBot="1">
      <c r="A77" s="182" t="s">
        <v>59</v>
      </c>
      <c r="B77" s="182"/>
      <c r="C77" s="183"/>
      <c r="D77" s="183"/>
    </row>
    <row r="78" spans="1:5">
      <c r="A78" s="182"/>
      <c r="B78" s="182"/>
      <c r="C78" s="184" t="s">
        <v>138</v>
      </c>
      <c r="D78" s="184"/>
    </row>
    <row r="79" spans="1:5">
      <c r="A79" s="182" t="s">
        <v>0</v>
      </c>
      <c r="B79" s="182"/>
      <c r="C79" s="182"/>
      <c r="D79" s="182"/>
    </row>
    <row r="80" spans="1:5">
      <c r="A80" s="182"/>
      <c r="B80" s="182"/>
      <c r="C80" s="182"/>
      <c r="D80" s="182"/>
    </row>
    <row r="81" spans="1:4" ht="15.75" thickBot="1">
      <c r="A81" s="182" t="s">
        <v>127</v>
      </c>
      <c r="B81" s="182"/>
      <c r="C81" s="183"/>
      <c r="D81" s="183"/>
    </row>
    <row r="82" spans="1:4">
      <c r="A82" s="182"/>
      <c r="B82" s="182"/>
      <c r="C82" s="184" t="s">
        <v>128</v>
      </c>
      <c r="D82" s="184"/>
    </row>
  </sheetData>
  <mergeCells count="16">
    <mergeCell ref="C82:D82"/>
    <mergeCell ref="C81:D81"/>
    <mergeCell ref="C80:D80"/>
    <mergeCell ref="C79:D79"/>
    <mergeCell ref="C78:D78"/>
    <mergeCell ref="A3:D3"/>
    <mergeCell ref="C1:D1"/>
    <mergeCell ref="A77:B77"/>
    <mergeCell ref="C77:D77"/>
    <mergeCell ref="A73:D73"/>
    <mergeCell ref="A74:D74"/>
    <mergeCell ref="A81:B81"/>
    <mergeCell ref="A82:B82"/>
    <mergeCell ref="A78:B78"/>
    <mergeCell ref="A79:B79"/>
    <mergeCell ref="A80:B80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zoomScaleNormal="100" workbookViewId="0">
      <selection activeCell="I26" sqref="I26"/>
    </sheetView>
  </sheetViews>
  <sheetFormatPr defaultRowHeight="15"/>
  <cols>
    <col min="1" max="1" width="56.5703125" style="11" customWidth="1"/>
    <col min="2" max="9" width="12.42578125" customWidth="1"/>
  </cols>
  <sheetData>
    <row r="1" spans="1:9">
      <c r="A1" s="13" t="s">
        <v>2</v>
      </c>
      <c r="B1" s="2"/>
      <c r="I1" s="6" t="s">
        <v>1</v>
      </c>
    </row>
    <row r="2" spans="1:9">
      <c r="A2" s="1"/>
      <c r="B2" s="2"/>
    </row>
    <row r="3" spans="1:9" ht="15.75">
      <c r="A3" s="14" t="s">
        <v>114</v>
      </c>
      <c r="B3" s="12"/>
      <c r="C3" s="12"/>
      <c r="D3" s="12"/>
    </row>
    <row r="4" spans="1:9" ht="15.75">
      <c r="A4" s="3"/>
    </row>
    <row r="5" spans="1:9" ht="15.75" thickBot="1">
      <c r="A5" s="89" t="s">
        <v>179</v>
      </c>
      <c r="B5" s="50"/>
      <c r="C5" s="50"/>
      <c r="D5" s="50"/>
      <c r="E5" s="50"/>
      <c r="F5" s="50"/>
      <c r="G5" s="50"/>
      <c r="H5" s="50"/>
      <c r="I5" s="50"/>
    </row>
    <row r="7" spans="1:9" ht="15.75" thickBot="1">
      <c r="A7" s="57"/>
      <c r="B7" s="194" t="s">
        <v>113</v>
      </c>
      <c r="C7" s="194"/>
      <c r="D7" s="194"/>
      <c r="E7" s="194"/>
      <c r="F7" s="194"/>
      <c r="G7" s="194"/>
      <c r="H7" s="77"/>
      <c r="I7" s="78"/>
    </row>
    <row r="8" spans="1:9" ht="46.5" thickBot="1">
      <c r="A8" s="90" t="s">
        <v>4</v>
      </c>
      <c r="B8" s="91" t="s">
        <v>123</v>
      </c>
      <c r="C8" s="92" t="s">
        <v>31</v>
      </c>
      <c r="D8" s="92" t="s">
        <v>32</v>
      </c>
      <c r="E8" s="92" t="s">
        <v>33</v>
      </c>
      <c r="F8" s="92" t="s">
        <v>34</v>
      </c>
      <c r="G8" s="92" t="s">
        <v>115</v>
      </c>
      <c r="H8" s="93" t="s">
        <v>35</v>
      </c>
      <c r="I8" s="93" t="s">
        <v>36</v>
      </c>
    </row>
    <row r="9" spans="1:9" ht="15.75" thickBot="1">
      <c r="A9" s="83" t="s">
        <v>0</v>
      </c>
      <c r="B9" s="94"/>
      <c r="C9" s="94"/>
      <c r="D9" s="94"/>
      <c r="E9" s="94"/>
      <c r="F9" s="94"/>
      <c r="G9" s="94"/>
      <c r="H9" s="94"/>
      <c r="I9" s="94"/>
    </row>
    <row r="10" spans="1:9" ht="15.75" thickBot="1">
      <c r="A10" s="80" t="s">
        <v>5</v>
      </c>
      <c r="B10" s="84">
        <v>14</v>
      </c>
      <c r="C10" s="84">
        <v>14</v>
      </c>
      <c r="D10" s="84">
        <v>14</v>
      </c>
      <c r="E10" s="84">
        <v>14</v>
      </c>
      <c r="F10" s="84"/>
      <c r="G10" s="84"/>
      <c r="H10" s="84"/>
      <c r="I10" s="84"/>
    </row>
    <row r="11" spans="1:9">
      <c r="A11" s="77" t="s">
        <v>0</v>
      </c>
      <c r="B11" s="62"/>
      <c r="C11" s="62"/>
      <c r="D11" s="62"/>
      <c r="E11" s="62"/>
      <c r="F11" s="62"/>
      <c r="G11" s="62"/>
      <c r="H11" s="62"/>
      <c r="I11" s="62"/>
    </row>
    <row r="12" spans="1:9" ht="15.75" thickBot="1">
      <c r="A12" s="80" t="s">
        <v>130</v>
      </c>
      <c r="B12" s="67">
        <v>12136529</v>
      </c>
      <c r="C12" s="97">
        <v>-7065614</v>
      </c>
      <c r="D12" s="97">
        <v>-18338</v>
      </c>
      <c r="E12" s="67">
        <v>1820479</v>
      </c>
      <c r="F12" s="67">
        <v>569486063</v>
      </c>
      <c r="G12" s="67">
        <f>SUM(B12:F12)</f>
        <v>576359119</v>
      </c>
      <c r="H12" s="67">
        <v>67818247</v>
      </c>
      <c r="I12" s="67">
        <f>G12+H12</f>
        <v>644177366</v>
      </c>
    </row>
    <row r="13" spans="1:9">
      <c r="A13" s="79"/>
      <c r="B13" s="8"/>
      <c r="C13" s="176"/>
      <c r="D13" s="176"/>
      <c r="E13" s="8"/>
      <c r="F13" s="8"/>
      <c r="G13" s="8"/>
      <c r="H13" s="8"/>
      <c r="I13" s="8"/>
    </row>
    <row r="14" spans="1:9">
      <c r="A14" s="79" t="s">
        <v>116</v>
      </c>
      <c r="B14" s="7">
        <v>0</v>
      </c>
      <c r="C14" s="7">
        <v>0</v>
      </c>
      <c r="D14" s="7">
        <v>0</v>
      </c>
      <c r="E14" s="7">
        <v>0</v>
      </c>
      <c r="F14" s="7">
        <v>42361342</v>
      </c>
      <c r="G14" s="7">
        <f>SUM(B14:F14)</f>
        <v>42361342</v>
      </c>
      <c r="H14" s="7">
        <v>8172649</v>
      </c>
      <c r="I14" s="7">
        <f>G14+H14</f>
        <v>50533991</v>
      </c>
    </row>
    <row r="15" spans="1:9" ht="15.75" thickBot="1">
      <c r="A15" s="81" t="s">
        <v>131</v>
      </c>
      <c r="B15" s="67">
        <v>0</v>
      </c>
      <c r="C15" s="67">
        <v>0</v>
      </c>
      <c r="D15" s="67">
        <v>2998574</v>
      </c>
      <c r="E15" s="67">
        <v>0</v>
      </c>
      <c r="F15" s="67">
        <v>2992341</v>
      </c>
      <c r="G15" s="67">
        <f>SUM(B15:F15)</f>
        <v>5990915</v>
      </c>
      <c r="H15" s="67">
        <v>0</v>
      </c>
      <c r="I15" s="7">
        <f>G15+H15</f>
        <v>5990915</v>
      </c>
    </row>
    <row r="16" spans="1:9" ht="15.75" thickBot="1">
      <c r="A16" s="83" t="s">
        <v>117</v>
      </c>
      <c r="B16" s="69">
        <f>SUM(B14:B15)</f>
        <v>0</v>
      </c>
      <c r="C16" s="69">
        <f t="shared" ref="C16:H16" si="0">SUM(C14:C15)</f>
        <v>0</v>
      </c>
      <c r="D16" s="69">
        <f t="shared" si="0"/>
        <v>2998574</v>
      </c>
      <c r="E16" s="69">
        <f t="shared" si="0"/>
        <v>0</v>
      </c>
      <c r="F16" s="69">
        <f t="shared" si="0"/>
        <v>45353683</v>
      </c>
      <c r="G16" s="69">
        <f t="shared" si="0"/>
        <v>48352257</v>
      </c>
      <c r="H16" s="69">
        <f t="shared" si="0"/>
        <v>8172649</v>
      </c>
      <c r="I16" s="69">
        <f>SUM(I14:I15)</f>
        <v>56524906</v>
      </c>
    </row>
    <row r="17" spans="1:9" s="103" customFormat="1">
      <c r="A17" s="182"/>
      <c r="B17" s="182"/>
      <c r="H17" s="182"/>
      <c r="I17" s="182"/>
    </row>
    <row r="18" spans="1:9" ht="15.75" thickBot="1">
      <c r="A18" s="80" t="s">
        <v>180</v>
      </c>
      <c r="B18" s="67">
        <f>SUM(B12+B16)</f>
        <v>12136529</v>
      </c>
      <c r="C18" s="67">
        <f>SUM(C12+C16)</f>
        <v>-7065614</v>
      </c>
      <c r="D18" s="67">
        <f>SUM(D12+D16)</f>
        <v>2980236</v>
      </c>
      <c r="E18" s="67">
        <f>SUM(E12+E16)</f>
        <v>1820479</v>
      </c>
      <c r="F18" s="67">
        <f>SUM(F12+F16)</f>
        <v>614839746</v>
      </c>
      <c r="G18" s="67">
        <f>SUM(B17:F18)</f>
        <v>624711376</v>
      </c>
      <c r="H18" s="67">
        <f>H12+H16</f>
        <v>75990896</v>
      </c>
      <c r="I18" s="67">
        <f>SUM(G17:H18)</f>
        <v>700702272</v>
      </c>
    </row>
    <row r="19" spans="1:9" ht="15.75" thickBot="1">
      <c r="A19" s="95" t="s">
        <v>0</v>
      </c>
      <c r="B19" s="69"/>
      <c r="C19" s="69"/>
      <c r="D19" s="69"/>
      <c r="E19" s="69"/>
      <c r="F19" s="69"/>
      <c r="G19" s="69"/>
      <c r="H19" s="69"/>
      <c r="I19" s="69"/>
    </row>
    <row r="20" spans="1:9" ht="15.75" thickBot="1">
      <c r="A20" s="83" t="s">
        <v>141</v>
      </c>
      <c r="B20" s="123">
        <v>12136529</v>
      </c>
      <c r="C20" s="123">
        <v>-7065614</v>
      </c>
      <c r="D20" s="123">
        <v>26183</v>
      </c>
      <c r="E20" s="123">
        <v>1820479</v>
      </c>
      <c r="F20" s="123">
        <v>641236831</v>
      </c>
      <c r="G20" s="123">
        <v>648154408</v>
      </c>
      <c r="H20" s="123">
        <v>82453415</v>
      </c>
      <c r="I20" s="123">
        <v>730607823</v>
      </c>
    </row>
    <row r="21" spans="1:9">
      <c r="A21" s="79"/>
      <c r="B21" s="8"/>
      <c r="C21" s="8"/>
      <c r="D21" s="8"/>
      <c r="E21" s="8"/>
      <c r="F21" s="8"/>
      <c r="G21" s="8"/>
      <c r="H21" s="8"/>
      <c r="I21" s="8"/>
    </row>
    <row r="22" spans="1:9">
      <c r="A22" s="79" t="s">
        <v>116</v>
      </c>
      <c r="B22" s="8">
        <v>0</v>
      </c>
      <c r="C22" s="8">
        <v>0</v>
      </c>
      <c r="D22" s="8">
        <v>0</v>
      </c>
      <c r="E22" s="8">
        <v>0</v>
      </c>
      <c r="F22" s="8">
        <v>52279474</v>
      </c>
      <c r="G22" s="8">
        <f>SUM(B22:F22)</f>
        <v>52279474</v>
      </c>
      <c r="H22" s="8">
        <v>6239721</v>
      </c>
      <c r="I22" s="8">
        <f>G22+H22</f>
        <v>58519195</v>
      </c>
    </row>
    <row r="23" spans="1:9" ht="15.75" thickBot="1">
      <c r="A23" s="81" t="s">
        <v>131</v>
      </c>
      <c r="B23" s="66">
        <v>0</v>
      </c>
      <c r="C23" s="66">
        <v>0</v>
      </c>
      <c r="D23" s="66">
        <v>3326</v>
      </c>
      <c r="E23" s="66">
        <v>0</v>
      </c>
      <c r="F23" s="66">
        <v>2275943</v>
      </c>
      <c r="G23" s="66">
        <f>SUM(B23:F23)</f>
        <v>2279269</v>
      </c>
      <c r="H23" s="66">
        <v>0</v>
      </c>
      <c r="I23" s="8">
        <f>G23+H23</f>
        <v>2279269</v>
      </c>
    </row>
    <row r="24" spans="1:9" ht="15.75" thickBot="1">
      <c r="A24" s="80" t="s">
        <v>117</v>
      </c>
      <c r="B24" s="68">
        <f>SUM(B22:B23)</f>
        <v>0</v>
      </c>
      <c r="C24" s="68">
        <f t="shared" ref="C24:H24" si="1">SUM(C22:C23)</f>
        <v>0</v>
      </c>
      <c r="D24" s="68">
        <f t="shared" si="1"/>
        <v>3326</v>
      </c>
      <c r="E24" s="68">
        <f t="shared" si="1"/>
        <v>0</v>
      </c>
      <c r="F24" s="68">
        <f t="shared" si="1"/>
        <v>54555417</v>
      </c>
      <c r="G24" s="68">
        <f t="shared" si="1"/>
        <v>54558743</v>
      </c>
      <c r="H24" s="68">
        <f t="shared" si="1"/>
        <v>6239721</v>
      </c>
      <c r="I24" s="68">
        <f>SUM(I22:I23)</f>
        <v>60798464</v>
      </c>
    </row>
    <row r="25" spans="1:9" s="103" customFormat="1">
      <c r="A25" s="96"/>
      <c r="B25" s="106"/>
      <c r="C25" s="106"/>
      <c r="D25" s="106"/>
      <c r="E25" s="106"/>
      <c r="F25" s="106"/>
      <c r="G25" s="106"/>
      <c r="H25" s="106"/>
      <c r="I25" s="106"/>
    </row>
    <row r="26" spans="1:9" ht="15.75" thickBot="1">
      <c r="A26" s="82" t="s">
        <v>181</v>
      </c>
      <c r="B26" s="72">
        <f t="shared" ref="B26:G26" si="2">B20+B24</f>
        <v>12136529</v>
      </c>
      <c r="C26" s="72">
        <f t="shared" si="2"/>
        <v>-7065614</v>
      </c>
      <c r="D26" s="72">
        <f t="shared" si="2"/>
        <v>29509</v>
      </c>
      <c r="E26" s="72">
        <f t="shared" si="2"/>
        <v>1820479</v>
      </c>
      <c r="F26" s="72">
        <f t="shared" si="2"/>
        <v>695792248</v>
      </c>
      <c r="G26" s="72">
        <f t="shared" si="2"/>
        <v>702713151</v>
      </c>
      <c r="H26" s="72">
        <f t="shared" ref="H26:I26" si="3">H20+H24</f>
        <v>88693136</v>
      </c>
      <c r="I26" s="72">
        <f t="shared" si="3"/>
        <v>791406287</v>
      </c>
    </row>
    <row r="27" spans="1:9" ht="15.75" thickTop="1"/>
    <row r="28" spans="1:9" ht="32.25" customHeight="1">
      <c r="A28" s="191"/>
      <c r="B28" s="191"/>
      <c r="C28" s="191"/>
      <c r="D28" s="191"/>
      <c r="E28" s="191"/>
      <c r="F28" s="191"/>
      <c r="G28" s="191"/>
      <c r="H28" s="191"/>
      <c r="I28" s="191"/>
    </row>
    <row r="31" spans="1:9" ht="15.75" thickBot="1">
      <c r="A31" s="182" t="s">
        <v>59</v>
      </c>
      <c r="B31" s="182"/>
      <c r="H31" s="183"/>
      <c r="I31" s="183"/>
    </row>
    <row r="32" spans="1:9">
      <c r="A32" s="182"/>
      <c r="B32" s="182"/>
      <c r="H32" s="184" t="s">
        <v>138</v>
      </c>
      <c r="I32" s="184"/>
    </row>
    <row r="33" spans="1:9">
      <c r="A33" s="182" t="s">
        <v>0</v>
      </c>
      <c r="B33" s="182"/>
      <c r="H33" s="182"/>
      <c r="I33" s="182"/>
    </row>
    <row r="34" spans="1:9">
      <c r="A34" s="182"/>
      <c r="B34" s="182"/>
      <c r="H34" s="182"/>
      <c r="I34" s="182"/>
    </row>
    <row r="35" spans="1:9" ht="15.75" thickBot="1">
      <c r="A35" s="182" t="s">
        <v>127</v>
      </c>
      <c r="B35" s="182"/>
      <c r="C35" s="103"/>
      <c r="D35" s="103"/>
      <c r="H35" s="183"/>
      <c r="I35" s="183"/>
    </row>
    <row r="36" spans="1:9">
      <c r="A36" s="182"/>
      <c r="B36" s="182"/>
      <c r="C36" s="103"/>
      <c r="D36" s="103"/>
      <c r="H36" s="184" t="s">
        <v>128</v>
      </c>
      <c r="I36" s="184"/>
    </row>
    <row r="40" spans="1:9">
      <c r="B40" s="105"/>
    </row>
  </sheetData>
  <mergeCells count="16">
    <mergeCell ref="A28:I28"/>
    <mergeCell ref="H31:I31"/>
    <mergeCell ref="H32:I32"/>
    <mergeCell ref="B7:G7"/>
    <mergeCell ref="A31:B31"/>
    <mergeCell ref="A32:B32"/>
    <mergeCell ref="A17:B17"/>
    <mergeCell ref="H17:I17"/>
    <mergeCell ref="A36:B36"/>
    <mergeCell ref="H36:I36"/>
    <mergeCell ref="A33:B33"/>
    <mergeCell ref="H33:I33"/>
    <mergeCell ref="A34:B34"/>
    <mergeCell ref="H34:I34"/>
    <mergeCell ref="A35:B35"/>
    <mergeCell ref="H35:I3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2023-09-04T04:10:04Z</dcterms:modified>
</cp:coreProperties>
</file>