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filterPrivacy="1"/>
  <xr:revisionPtr revIDLastSave="0" documentId="8_{5EB3DC08-9E97-45FB-AEF6-B5C2B27B9E89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Ф1" sheetId="1" r:id="rId1"/>
    <sheet name="Ф2" sheetId="2" r:id="rId2"/>
    <sheet name="Ф3" sheetId="3" r:id="rId3"/>
    <sheet name="Ф4" sheetId="4" r:id="rId4"/>
  </sheets>
  <definedNames>
    <definedName name="_Hlk31968479" localSheetId="0">Ф1!#REF!</definedName>
    <definedName name="_Hlk31971137" localSheetId="0">Ф1!#REF!</definedName>
    <definedName name="_Hlk32235699" localSheetId="0">Ф1!#REF!</definedName>
    <definedName name="_Hlk33473736" localSheetId="1">Ф2!#REF!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3" i="4" l="1"/>
  <c r="I22" i="4"/>
  <c r="G20" i="4"/>
  <c r="I20" i="4" s="1"/>
  <c r="C10" i="4"/>
  <c r="D10" i="4" s="1"/>
  <c r="E10" i="4" s="1"/>
  <c r="C73" i="2"/>
  <c r="C82" i="3" s="1"/>
  <c r="H34" i="4" s="1"/>
  <c r="A72" i="2"/>
  <c r="A81" i="3" s="1"/>
  <c r="A33" i="4" s="1"/>
  <c r="C70" i="2"/>
  <c r="C79" i="3" s="1"/>
  <c r="H31" i="4" s="1"/>
  <c r="A69" i="2"/>
  <c r="A78" i="3" s="1"/>
  <c r="A30" i="4" s="1"/>
  <c r="C70" i="3"/>
  <c r="D40" i="1" l="1"/>
  <c r="C40" i="1"/>
  <c r="C61" i="2" l="1"/>
  <c r="D61" i="2"/>
  <c r="D64" i="3" l="1"/>
  <c r="C64" i="3"/>
  <c r="D57" i="3" l="1"/>
  <c r="C57" i="3"/>
  <c r="D26" i="3" l="1"/>
  <c r="D37" i="3" s="1"/>
  <c r="D42" i="3" s="1"/>
  <c r="C26" i="3"/>
  <c r="C37" i="3" s="1"/>
  <c r="C42" i="3" s="1"/>
  <c r="C68" i="3" s="1"/>
  <c r="C71" i="3" s="1"/>
  <c r="D50" i="2"/>
  <c r="C50" i="2"/>
  <c r="D76" i="1" l="1"/>
  <c r="D79" i="1" s="1"/>
  <c r="C76" i="1"/>
  <c r="D64" i="1"/>
  <c r="C64" i="1"/>
  <c r="D80" i="1" l="1"/>
  <c r="C79" i="1"/>
  <c r="C80" i="1" s="1"/>
  <c r="D49" i="1" l="1"/>
  <c r="D52" i="1" s="1"/>
  <c r="D81" i="1" s="1"/>
  <c r="C49" i="1"/>
  <c r="C52" i="1" s="1"/>
  <c r="C81" i="1" s="1"/>
  <c r="D37" i="1"/>
  <c r="C37" i="1"/>
  <c r="C24" i="1" l="1"/>
  <c r="C41" i="1" s="1"/>
  <c r="I16" i="4" l="1"/>
  <c r="I18" i="4" s="1"/>
  <c r="H16" i="4"/>
  <c r="H18" i="4" s="1"/>
  <c r="G16" i="4"/>
  <c r="G18" i="4" s="1"/>
  <c r="F16" i="4"/>
  <c r="F18" i="4" s="1"/>
  <c r="E16" i="4"/>
  <c r="E18" i="4" s="1"/>
  <c r="D16" i="4"/>
  <c r="D18" i="4" s="1"/>
  <c r="C16" i="4"/>
  <c r="C18" i="4" s="1"/>
  <c r="B16" i="4"/>
  <c r="B18" i="4" s="1"/>
  <c r="D24" i="1"/>
  <c r="D41" i="1" s="1"/>
  <c r="D57" i="2" l="1"/>
  <c r="C57" i="2"/>
  <c r="D13" i="2" l="1"/>
  <c r="C13" i="2"/>
  <c r="D45" i="2"/>
  <c r="C45" i="2"/>
  <c r="C20" i="2" l="1"/>
  <c r="C17" i="2"/>
  <c r="D20" i="2"/>
  <c r="D30" i="2" s="1"/>
  <c r="D36" i="2" s="1"/>
  <c r="D39" i="2" s="1"/>
  <c r="D17" i="2"/>
  <c r="C30" i="2"/>
  <c r="C36" i="2" s="1"/>
  <c r="C39" i="2" s="1"/>
  <c r="D51" i="2"/>
  <c r="C51" i="2"/>
  <c r="I24" i="4"/>
  <c r="C24" i="4"/>
  <c r="C26" i="4" s="1"/>
  <c r="D24" i="4"/>
  <c r="D26" i="4" s="1"/>
  <c r="E24" i="4"/>
  <c r="E26" i="4" s="1"/>
  <c r="F24" i="4"/>
  <c r="F26" i="4" s="1"/>
  <c r="G24" i="4"/>
  <c r="G26" i="4" s="1"/>
  <c r="H24" i="4"/>
  <c r="H26" i="4" s="1"/>
  <c r="B24" i="4"/>
  <c r="B26" i="4" s="1"/>
  <c r="C52" i="2" l="1"/>
  <c r="D52" i="2"/>
  <c r="I26" i="4"/>
  <c r="D68" i="3" l="1"/>
  <c r="D71" i="3" s="1"/>
</calcChain>
</file>

<file path=xl/sharedStrings.xml><?xml version="1.0" encoding="utf-8"?>
<sst xmlns="http://schemas.openxmlformats.org/spreadsheetml/2006/main" count="242" uniqueCount="182">
  <si>
    <t xml:space="preserve"> </t>
  </si>
  <si>
    <t>Interim condensed consolidated financial statements (unaudited)</t>
  </si>
  <si>
    <t>Kazakhtelecom JSC</t>
  </si>
  <si>
    <t xml:space="preserve">INTERIM CONDENSED CONSOLIDATED STATEMENT OF FINANCIAL POSITION </t>
  </si>
  <si>
    <t>In thousands of tenge</t>
  </si>
  <si>
    <t>Note</t>
  </si>
  <si>
    <t>Assets</t>
  </si>
  <si>
    <t>Non-current assets</t>
  </si>
  <si>
    <t>Property and equipment</t>
  </si>
  <si>
    <t>Right-of-use assets</t>
  </si>
  <si>
    <t>Intangible assets</t>
  </si>
  <si>
    <t>Goodwill</t>
  </si>
  <si>
    <t>Advances paid for non-current assets</t>
  </si>
  <si>
    <t>Cost to obtain contracts</t>
  </si>
  <si>
    <t>Cost to fulfil contracts</t>
  </si>
  <si>
    <t>Other non-current non-financial assets</t>
  </si>
  <si>
    <t>Other non-current financial assets</t>
  </si>
  <si>
    <t>Total non-current assets</t>
  </si>
  <si>
    <t>Current assets</t>
  </si>
  <si>
    <t>Inventories</t>
  </si>
  <si>
    <t>Trade receivables</t>
  </si>
  <si>
    <t>Advances paid</t>
  </si>
  <si>
    <t>Corporate income tax prepaid</t>
  </si>
  <si>
    <t xml:space="preserve">Cash and cash equivalents </t>
  </si>
  <si>
    <t>Total current assets</t>
  </si>
  <si>
    <t>Total assets</t>
  </si>
  <si>
    <t xml:space="preserve">Equity </t>
  </si>
  <si>
    <t>Share capital</t>
  </si>
  <si>
    <t>Treasury shares</t>
  </si>
  <si>
    <t>Foreign currency translation reserve</t>
  </si>
  <si>
    <t>Other reserves</t>
  </si>
  <si>
    <t>Retained earnings</t>
  </si>
  <si>
    <t>Non-controlling interests</t>
  </si>
  <si>
    <t>Total equity</t>
  </si>
  <si>
    <t>Non-current liabilities</t>
  </si>
  <si>
    <t>Other non-current financial liabilities</t>
  </si>
  <si>
    <t>Deferred tax liabilities</t>
  </si>
  <si>
    <t>Employee benefit obligations</t>
  </si>
  <si>
    <t>Debt component of preferred shares</t>
  </si>
  <si>
    <t>Total non-current liabilities</t>
  </si>
  <si>
    <t>Current liabilities</t>
  </si>
  <si>
    <t>Other current financial liabilities</t>
  </si>
  <si>
    <t>Trade payables</t>
  </si>
  <si>
    <t>Other current non-financial liabilities</t>
  </si>
  <si>
    <t>Total current liabilities</t>
  </si>
  <si>
    <t>Total liabilities</t>
  </si>
  <si>
    <r>
      <t>Total equity and liabilities</t>
    </r>
    <r>
      <rPr>
        <sz val="9"/>
        <color theme="1"/>
        <rFont val="Arial"/>
        <family val="2"/>
        <charset val="204"/>
      </rPr>
      <t xml:space="preserve"> </t>
    </r>
  </si>
  <si>
    <t>INTERIM CONDENSED CONSOLIDATED STATEMENT OF COMPREHENSIVE INCOME</t>
  </si>
  <si>
    <t>Revenue from contracts with customers</t>
  </si>
  <si>
    <t>Cost of sales</t>
  </si>
  <si>
    <t>Gross profit</t>
  </si>
  <si>
    <t>General and administrative expenses</t>
  </si>
  <si>
    <t>Selling expenses</t>
  </si>
  <si>
    <t>Operating profit</t>
  </si>
  <si>
    <t>Finance costs</t>
  </si>
  <si>
    <t>Finance income</t>
  </si>
  <si>
    <t>Income tax expenses</t>
  </si>
  <si>
    <t>Equity holders of the Parent</t>
  </si>
  <si>
    <t>Earnings per share</t>
  </si>
  <si>
    <t>Foreign exchange differences from translation of financial statements of foreign subsidiaries</t>
  </si>
  <si>
    <t>INTERIM CONDENSED CONSOLIDATED STATEMENT OF CASH FLOWS</t>
  </si>
  <si>
    <t>Operating activities</t>
  </si>
  <si>
    <t>Adjustment for:</t>
  </si>
  <si>
    <t xml:space="preserve">Amortisation of intangible assets </t>
  </si>
  <si>
    <t>Impairment loss on financial assets</t>
  </si>
  <si>
    <t xml:space="preserve">Changes in employee benefit obligations </t>
  </si>
  <si>
    <t xml:space="preserve">Finance income </t>
  </si>
  <si>
    <t>Operating cash flows before changes in operating assets and liabilities</t>
  </si>
  <si>
    <t>Changes in operating assets and liabilities</t>
  </si>
  <si>
    <t>Change in trade receivables</t>
  </si>
  <si>
    <t>Change in inventories</t>
  </si>
  <si>
    <t>Change in other current assets</t>
  </si>
  <si>
    <t>Change in advances paid</t>
  </si>
  <si>
    <t>Change in trade payables</t>
  </si>
  <si>
    <t>Change in cost to obtain contracts and cost to fulfil contracts</t>
  </si>
  <si>
    <t>Change in contract liabilities</t>
  </si>
  <si>
    <t>Changes in other current liabilities</t>
  </si>
  <si>
    <t>Cash flows from operating activities</t>
  </si>
  <si>
    <t>Income tax paid</t>
  </si>
  <si>
    <t>Interest paid</t>
  </si>
  <si>
    <t>Interest received</t>
  </si>
  <si>
    <t>Net cash flows received from operating activities</t>
  </si>
  <si>
    <t>Investing activities</t>
  </si>
  <si>
    <t xml:space="preserve">Purchase of property and equipment </t>
  </si>
  <si>
    <t>Purchase of intangible assets</t>
  </si>
  <si>
    <t>Proceeds from sale of property and equipment</t>
  </si>
  <si>
    <t>Purchase of financial assets at amortized cost</t>
  </si>
  <si>
    <t>Issue of long-term loans to employees</t>
  </si>
  <si>
    <t>Repayment of loans to employees</t>
  </si>
  <si>
    <t>Financing activities</t>
  </si>
  <si>
    <t>Net change in cash and cash equivalents</t>
  </si>
  <si>
    <t>Cash and cash equivalents, as at 1 January</t>
  </si>
  <si>
    <t>Attributable to equity holders of the Parent</t>
  </si>
  <si>
    <t>INTERIM CONDENSED CONSOLIDATED STATEMENT OF CHANGES IN EQUITY</t>
  </si>
  <si>
    <t>Total</t>
  </si>
  <si>
    <t>Net profit for the period (unaudited)</t>
  </si>
  <si>
    <t>Other operating income</t>
  </si>
  <si>
    <t>Other operating expenses</t>
  </si>
  <si>
    <t>Shares outstanding</t>
  </si>
  <si>
    <t>Placement of deposits</t>
  </si>
  <si>
    <t>Return of cash on deposits</t>
  </si>
  <si>
    <t>Income from government grants</t>
  </si>
  <si>
    <t>Other comprehensive income not to be reclassified to profit or loss in subsequent periods (net of tax)</t>
  </si>
  <si>
    <t>Cash and cash equivalents, as at 31 March</t>
  </si>
  <si>
    <t>Financial assets carried at amortised cost</t>
  </si>
  <si>
    <t>Compensation for provision of universal services in rural areas</t>
  </si>
  <si>
    <t>Other comprehensive income/(loss)</t>
  </si>
  <si>
    <t>Net other comprehensive income/(loss) to be reclassified to profit or loss in subsequent periods</t>
  </si>
  <si>
    <t>Investments in associates</t>
  </si>
  <si>
    <t>Loss on disposal of property and equipment, net</t>
  </si>
  <si>
    <t>Net foreign exchange loss</t>
  </si>
  <si>
    <t>Equity instruments at fair value through profit or loss</t>
  </si>
  <si>
    <t>Other current financial assets</t>
  </si>
  <si>
    <t xml:space="preserve">Other current non-financial assets </t>
  </si>
  <si>
    <t>Assets held for sale</t>
  </si>
  <si>
    <t xml:space="preserve">Borrowings </t>
  </si>
  <si>
    <t>Lease liabilities</t>
  </si>
  <si>
    <t>Contract liabilities</t>
  </si>
  <si>
    <t>Government grants</t>
  </si>
  <si>
    <t>Asset retirement obligation</t>
  </si>
  <si>
    <t xml:space="preserve">Lease liabilities </t>
  </si>
  <si>
    <t>Corporate income tax payable</t>
  </si>
  <si>
    <t xml:space="preserve">Contract liabilities </t>
  </si>
  <si>
    <t xml:space="preserve">Government grants </t>
  </si>
  <si>
    <t>Liabilities directly associated with assets held for sale</t>
  </si>
  <si>
    <t>31 March 2025 (unaudited)</t>
  </si>
  <si>
    <t xml:space="preserve">Tax effect </t>
  </si>
  <si>
    <t>Profit attributable to:</t>
  </si>
  <si>
    <t>Depreciation of property and equipment and right-of-use assets</t>
  </si>
  <si>
    <t xml:space="preserve">Net expenses from revaluation of foreign currency items </t>
  </si>
  <si>
    <t xml:space="preserve">Finance costs  </t>
  </si>
  <si>
    <t>−</t>
  </si>
  <si>
    <t>Proceeds from sale of financial assets at amortized cost</t>
  </si>
  <si>
    <t>Proceeds from borrowings</t>
  </si>
  <si>
    <t xml:space="preserve">Repayment of borrowings </t>
  </si>
  <si>
    <t>Repayment of principal portion of deferred tax liabilities</t>
  </si>
  <si>
    <t>Repayment of principal portion lease liabilities</t>
  </si>
  <si>
    <t>Effect of foreign exchange differences on cash and cash equivalents</t>
  </si>
  <si>
    <t>Expected credit losses on cash and cash equivalents</t>
  </si>
  <si>
    <t>At 1 January 2025 (audited)</t>
  </si>
  <si>
    <t>At 31 March 2025 (unaudited)</t>
  </si>
  <si>
    <t>Profit before tax from continuing operations</t>
  </si>
  <si>
    <t>Total comprehensive income attributable to:</t>
  </si>
  <si>
    <t>Non controlling interests</t>
  </si>
  <si>
    <t>Other comprehensive (loss)/income (unaudited)</t>
  </si>
  <si>
    <t>Total comprehensive (loss)/income (unaudited)</t>
  </si>
  <si>
    <t>Net cash flows from/(used in) investing activities</t>
  </si>
  <si>
    <t>Net cash flows (used in) /from financing activities</t>
  </si>
  <si>
    <t>As at 31 March 2026</t>
  </si>
  <si>
    <t>31 March 2026 (unaudited)</t>
  </si>
  <si>
    <t>31 December 2025 (audited)</t>
  </si>
  <si>
    <t>Financial assets at fair value through profit or loss</t>
  </si>
  <si>
    <t>Chief Financial Officer</t>
  </si>
  <si>
    <t>Y. K. Korabayev</t>
  </si>
  <si>
    <t>For three months period ended 31 March 2026</t>
  </si>
  <si>
    <t>31 March 2026 (unaudited)</t>
  </si>
  <si>
    <t>Rental income</t>
  </si>
  <si>
    <t>Income from lease of propety</t>
  </si>
  <si>
    <t>Impairment loss on non-financial assets</t>
  </si>
  <si>
    <t>Gain on revaluation of financial instruments at fair value through profit or loss</t>
  </si>
  <si>
    <t>Group's share in loss of a joint venture</t>
  </si>
  <si>
    <t>(Loss)/profit for the period from continuing operations</t>
  </si>
  <si>
    <t>Other comprehensive (loss)/income to be reclassified to profit or loss in subsequent periods (net of tax)</t>
  </si>
  <si>
    <t>Actuarial (loss)/income on defined benefits plans</t>
  </si>
  <si>
    <t>Net other comprehensive (loss)/income not to be reclassified to profit or loss in subsequent periods</t>
  </si>
  <si>
    <t xml:space="preserve">Other comprehensive (loss)/income for the period, net of income tax </t>
  </si>
  <si>
    <t>Other comprehensive (loss)/income for the period, net of income tax</t>
  </si>
  <si>
    <t>Basic, net profit for the period attributable to ordinary equity holders of the Parent, tenge</t>
  </si>
  <si>
    <t>Diluted, net profit for the period attributable to ordinary equity holders of the Parent, tenge</t>
  </si>
  <si>
    <t>Profit before tax for the year</t>
  </si>
  <si>
    <t>Group’s share of  loss in joint ventures</t>
  </si>
  <si>
    <t>Income from write-off of payables</t>
  </si>
  <si>
    <t>Proceeds from sale of discontinued operations, net of disposed cash</t>
  </si>
  <si>
    <t>Repayment of investment in Phoenix Fund Limited Partnership</t>
  </si>
  <si>
    <t>Issue of loans</t>
  </si>
  <si>
    <t>Significant non-cash transactions are disclosed in Note 33</t>
  </si>
  <si>
    <t>At 1 January 2026 (audited)</t>
  </si>
  <si>
    <t>Other comprehensive loss (unaudited)</t>
  </si>
  <si>
    <t>Total comprehensive loss (unaudited)</t>
  </si>
  <si>
    <t>At 31 March 2026 (unaudited)</t>
  </si>
  <si>
    <t>Acting Chief Accountant</t>
  </si>
  <si>
    <t>B.K. Yermenbayev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</si>
</sst>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(* #,##0_);_(* \(#,##0\);_(* &quot;-&quot;_);_(@_)"/>
    <numFmt numFmtId="166" formatCode="_-* #,##0\ _₽_-;\-* #,##0\ _₽_-;_-* &quot;-&quot;??\ _₽_-;_-@_-"/>
  </numFmts>
  <fonts count="2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 Bold"/>
    </font>
    <font>
      <b/>
      <sz val="12"/>
      <color theme="1"/>
      <name val="Times New Roman"/>
      <family val="1"/>
      <charset val="204"/>
    </font>
    <font>
      <i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10"/>
      <color theme="1"/>
      <name val="Times New Roman"/>
      <family val="1"/>
      <charset val="204"/>
    </font>
    <font>
      <i/>
      <sz val="7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7.5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D0D0D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65" fontId="0" fillId="0" borderId="0" xfId="0" applyNumberFormat="1"/>
    <xf numFmtId="0" fontId="7" fillId="0" borderId="0" xfId="0" applyFont="1" applyAlignment="1">
      <alignment horizontal="left" vertical="center" wrapText="1"/>
    </xf>
    <xf numFmtId="0" fontId="0" fillId="0" borderId="0" xfId="0" applyAlignment="1"/>
    <xf numFmtId="0" fontId="4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6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/>
    <xf numFmtId="0" fontId="0" fillId="0" borderId="1" xfId="0" applyBorder="1"/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7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7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11" fillId="0" borderId="1" xfId="0" applyFont="1" applyBorder="1" applyAlignment="1"/>
    <xf numFmtId="0" fontId="16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17" fillId="0" borderId="4" xfId="0" applyFont="1" applyBorder="1" applyAlignment="1">
      <alignment horizontal="right" vertical="center"/>
    </xf>
    <xf numFmtId="0" fontId="17" fillId="0" borderId="4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165" fontId="7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5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17" fillId="0" borderId="0" xfId="0" applyFont="1"/>
    <xf numFmtId="0" fontId="0" fillId="0" borderId="0" xfId="0"/>
    <xf numFmtId="0" fontId="7" fillId="0" borderId="0" xfId="0" applyFont="1" applyAlignment="1">
      <alignment horizontal="center" vertical="center"/>
    </xf>
    <xf numFmtId="0" fontId="19" fillId="0" borderId="0" xfId="0" applyFont="1"/>
    <xf numFmtId="165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166" fontId="6" fillId="0" borderId="0" xfId="1" applyNumberFormat="1" applyFont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vertical="center" wrapText="1"/>
    </xf>
    <xf numFmtId="166" fontId="8" fillId="0" borderId="0" xfId="1" applyNumberFormat="1" applyFont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66" fontId="9" fillId="0" borderId="0" xfId="1" applyNumberFormat="1" applyFont="1" applyAlignment="1">
      <alignment horizontal="right" vertical="center" wrapText="1"/>
    </xf>
    <xf numFmtId="166" fontId="8" fillId="0" borderId="4" xfId="1" applyNumberFormat="1" applyFont="1" applyBorder="1" applyAlignment="1">
      <alignment horizontal="left" vertical="center" wrapText="1"/>
    </xf>
    <xf numFmtId="166" fontId="20" fillId="0" borderId="0" xfId="1" applyNumberFormat="1" applyFont="1" applyAlignment="1">
      <alignment horizontal="right" vertical="center" wrapText="1"/>
    </xf>
    <xf numFmtId="166" fontId="20" fillId="0" borderId="1" xfId="1" applyNumberFormat="1" applyFont="1" applyBorder="1" applyAlignment="1">
      <alignment horizontal="right" vertical="center" wrapText="1"/>
    </xf>
    <xf numFmtId="165" fontId="20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0" fillId="0" borderId="0" xfId="0" applyBorder="1"/>
    <xf numFmtId="166" fontId="7" fillId="0" borderId="2" xfId="1" applyNumberFormat="1" applyFont="1" applyBorder="1" applyAlignment="1">
      <alignment horizontal="left" vertical="center" wrapText="1"/>
    </xf>
    <xf numFmtId="166" fontId="6" fillId="0" borderId="2" xfId="1" applyNumberFormat="1" applyFont="1" applyBorder="1" applyAlignment="1">
      <alignment horizontal="left" vertical="center" wrapText="1"/>
    </xf>
    <xf numFmtId="166" fontId="8" fillId="0" borderId="1" xfId="1" applyNumberFormat="1" applyFont="1" applyBorder="1" applyAlignment="1">
      <alignment horizontal="left" vertical="center" wrapText="1"/>
    </xf>
    <xf numFmtId="166" fontId="9" fillId="0" borderId="1" xfId="1" applyNumberFormat="1" applyFont="1" applyBorder="1" applyAlignment="1">
      <alignment horizontal="left" vertical="center" wrapText="1"/>
    </xf>
    <xf numFmtId="0" fontId="0" fillId="0" borderId="4" xfId="0" applyBorder="1"/>
    <xf numFmtId="0" fontId="13" fillId="0" borderId="4" xfId="0" applyFont="1" applyBorder="1" applyAlignment="1">
      <alignment horizontal="left" vertical="center"/>
    </xf>
    <xf numFmtId="166" fontId="9" fillId="0" borderId="0" xfId="1" applyNumberFormat="1" applyFont="1" applyBorder="1" applyAlignment="1">
      <alignment horizontal="left" vertical="center" wrapText="1"/>
    </xf>
    <xf numFmtId="166" fontId="8" fillId="0" borderId="7" xfId="1" applyNumberFormat="1" applyFont="1" applyBorder="1" applyAlignment="1">
      <alignment horizontal="left" vertical="center" wrapText="1"/>
    </xf>
    <xf numFmtId="3" fontId="6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3" fontId="6" fillId="2" borderId="0" xfId="0" applyNumberFormat="1" applyFont="1" applyFill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3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/>
    <xf numFmtId="3" fontId="6" fillId="0" borderId="4" xfId="0" applyNumberFormat="1" applyFont="1" applyBorder="1" applyAlignment="1">
      <alignment horizontal="center" vertical="center"/>
    </xf>
    <xf numFmtId="0" fontId="6" fillId="0" borderId="1" xfId="0" applyFont="1" applyBorder="1"/>
    <xf numFmtId="0" fontId="10" fillId="0" borderId="0" xfId="0" applyFont="1" applyBorder="1" applyAlignment="1">
      <alignment horizontal="center" vertical="center"/>
    </xf>
    <xf numFmtId="0" fontId="1" fillId="0" borderId="0" xfId="0" applyFont="1"/>
    <xf numFmtId="165" fontId="6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6" fontId="6" fillId="0" borderId="0" xfId="1" applyNumberFormat="1" applyFont="1" applyFill="1" applyAlignment="1">
      <alignment horizontal="center" vertical="center" wrapText="1"/>
    </xf>
    <xf numFmtId="166" fontId="7" fillId="0" borderId="0" xfId="1" applyNumberFormat="1" applyFont="1" applyFill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6" fontId="6" fillId="0" borderId="1" xfId="1" applyNumberFormat="1" applyFont="1" applyFill="1" applyBorder="1" applyAlignment="1">
      <alignment horizontal="center" vertical="center" wrapText="1"/>
    </xf>
    <xf numFmtId="166" fontId="7" fillId="0" borderId="1" xfId="1" applyNumberFormat="1" applyFont="1" applyFill="1" applyBorder="1" applyAlignment="1">
      <alignment horizontal="center" vertical="center" wrapText="1"/>
    </xf>
    <xf numFmtId="166" fontId="6" fillId="0" borderId="4" xfId="1" applyNumberFormat="1" applyFont="1" applyFill="1" applyBorder="1" applyAlignment="1">
      <alignment horizontal="center" vertical="center" wrapText="1"/>
    </xf>
    <xf numFmtId="166" fontId="7" fillId="0" borderId="4" xfId="1" applyNumberFormat="1" applyFont="1" applyFill="1" applyBorder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Fill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/>
    </xf>
    <xf numFmtId="165" fontId="20" fillId="0" borderId="4" xfId="0" applyNumberFormat="1" applyFont="1" applyBorder="1" applyAlignment="1">
      <alignment horizontal="center" vertical="center"/>
    </xf>
    <xf numFmtId="165" fontId="20" fillId="0" borderId="3" xfId="0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0" fontId="17" fillId="0" borderId="8" xfId="0" applyFont="1" applyBorder="1"/>
    <xf numFmtId="0" fontId="8" fillId="0" borderId="8" xfId="0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165" fontId="6" fillId="0" borderId="9" xfId="0" applyNumberFormat="1" applyFont="1" applyBorder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165" fontId="21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4" fontId="6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166" fontId="9" fillId="0" borderId="1" xfId="1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15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center"/>
    </xf>
  </cellXfs>
  <cellStyles count="5">
    <cellStyle name="Обычный" xfId="0" builtinId="0"/>
    <cellStyle name="Финансовый" xfId="1" builtinId="3"/>
    <cellStyle name="Финансовый 2" xfId="3" xr:uid="{00000000-0005-0000-0000-000002000000}"/>
    <cellStyle name="Финансовый 3" xfId="4" xr:uid="{00000000-0005-0000-0000-000003000000}"/>
    <cellStyle name="Финансовый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"/>
  <sheetViews>
    <sheetView tabSelected="1" zoomScaleNormal="100" workbookViewId="0">
      <selection activeCell="B94" sqref="B94"/>
    </sheetView>
  </sheetViews>
  <sheetFormatPr defaultRowHeight="15"/>
  <cols>
    <col min="1" max="1" width="55.7109375" customWidth="1"/>
    <col min="2" max="2" width="9.28515625" customWidth="1"/>
    <col min="3" max="4" width="18.28515625" customWidth="1"/>
  </cols>
  <sheetData>
    <row r="1" spans="1:4" ht="25.5" customHeight="1">
      <c r="A1" s="14" t="s">
        <v>2</v>
      </c>
      <c r="B1" s="189" t="s">
        <v>1</v>
      </c>
      <c r="C1" s="189"/>
      <c r="D1" s="189"/>
    </row>
    <row r="2" spans="1:4">
      <c r="A2" s="1"/>
      <c r="B2" s="2"/>
    </row>
    <row r="3" spans="1:4" ht="15.75">
      <c r="A3" s="190" t="s">
        <v>3</v>
      </c>
      <c r="B3" s="190"/>
      <c r="C3" s="190"/>
      <c r="D3" s="190"/>
    </row>
    <row r="4" spans="1:4" ht="15.75">
      <c r="A4" s="3"/>
    </row>
    <row r="5" spans="1:4">
      <c r="A5" s="116" t="s">
        <v>148</v>
      </c>
      <c r="B5" s="117"/>
      <c r="C5" s="117"/>
      <c r="D5" s="117"/>
    </row>
    <row r="8" spans="1:4" ht="30.75" thickBot="1">
      <c r="A8" s="72" t="s">
        <v>4</v>
      </c>
      <c r="B8" s="74" t="s">
        <v>5</v>
      </c>
      <c r="C8" s="35" t="s">
        <v>149</v>
      </c>
      <c r="D8" s="27" t="s">
        <v>150</v>
      </c>
    </row>
    <row r="9" spans="1:4">
      <c r="A9" s="19" t="s">
        <v>0</v>
      </c>
      <c r="B9" s="17"/>
      <c r="C9" s="19"/>
      <c r="D9" s="22"/>
    </row>
    <row r="10" spans="1:4">
      <c r="A10" s="5" t="s">
        <v>6</v>
      </c>
      <c r="B10" s="17"/>
      <c r="C10" s="19"/>
      <c r="D10" s="22"/>
    </row>
    <row r="11" spans="1:4">
      <c r="A11" s="5" t="s">
        <v>7</v>
      </c>
      <c r="B11" s="21"/>
      <c r="C11" s="19"/>
      <c r="D11" s="11"/>
    </row>
    <row r="12" spans="1:4">
      <c r="A12" s="4" t="s">
        <v>8</v>
      </c>
      <c r="B12" s="36">
        <v>5</v>
      </c>
      <c r="C12" s="126">
        <v>659172639</v>
      </c>
      <c r="D12" s="127">
        <v>653291060</v>
      </c>
    </row>
    <row r="13" spans="1:4">
      <c r="A13" s="4" t="s">
        <v>10</v>
      </c>
      <c r="B13" s="36">
        <v>6</v>
      </c>
      <c r="C13" s="126">
        <v>158165038</v>
      </c>
      <c r="D13" s="127">
        <v>162716597</v>
      </c>
    </row>
    <row r="14" spans="1:4">
      <c r="A14" s="4" t="s">
        <v>11</v>
      </c>
      <c r="B14" s="36"/>
      <c r="C14" s="126">
        <v>56196278</v>
      </c>
      <c r="D14" s="127">
        <v>56196278</v>
      </c>
    </row>
    <row r="15" spans="1:4">
      <c r="A15" s="4" t="s">
        <v>108</v>
      </c>
      <c r="B15" s="36">
        <v>7</v>
      </c>
      <c r="C15" s="126">
        <v>889912</v>
      </c>
      <c r="D15" s="127">
        <v>966712</v>
      </c>
    </row>
    <row r="16" spans="1:4">
      <c r="A16" s="4" t="s">
        <v>9</v>
      </c>
      <c r="B16" s="36">
        <v>17</v>
      </c>
      <c r="C16" s="126">
        <v>58277460</v>
      </c>
      <c r="D16" s="127">
        <v>56955643</v>
      </c>
    </row>
    <row r="17" spans="1:5">
      <c r="A17" s="4" t="s">
        <v>12</v>
      </c>
      <c r="B17" s="36"/>
      <c r="C17" s="126">
        <v>21579831</v>
      </c>
      <c r="D17" s="127">
        <v>4291267</v>
      </c>
    </row>
    <row r="18" spans="1:5">
      <c r="A18" s="4" t="s">
        <v>13</v>
      </c>
      <c r="B18" s="36"/>
      <c r="C18" s="126">
        <v>3318883</v>
      </c>
      <c r="D18" s="127">
        <v>3224957</v>
      </c>
    </row>
    <row r="19" spans="1:5">
      <c r="A19" s="4" t="s">
        <v>14</v>
      </c>
      <c r="B19" s="36"/>
      <c r="C19" s="126">
        <v>4070950</v>
      </c>
      <c r="D19" s="127">
        <v>4299786</v>
      </c>
    </row>
    <row r="20" spans="1:5">
      <c r="A20" s="4" t="s">
        <v>15</v>
      </c>
      <c r="B20" s="36"/>
      <c r="C20" s="126">
        <v>11796041</v>
      </c>
      <c r="D20" s="127">
        <v>11702302</v>
      </c>
    </row>
    <row r="21" spans="1:5" s="90" customFormat="1">
      <c r="A21" s="4" t="s">
        <v>151</v>
      </c>
      <c r="B21" s="36">
        <v>9</v>
      </c>
      <c r="C21" s="126">
        <v>155065524</v>
      </c>
      <c r="D21" s="127">
        <v>174030037</v>
      </c>
    </row>
    <row r="22" spans="1:5">
      <c r="A22" s="4" t="s">
        <v>16</v>
      </c>
      <c r="B22" s="36">
        <v>10</v>
      </c>
      <c r="C22" s="126">
        <v>19077617</v>
      </c>
      <c r="D22" s="127">
        <v>17677017</v>
      </c>
      <c r="E22" s="4"/>
    </row>
    <row r="23" spans="1:5" s="90" customFormat="1" ht="15.75" thickBot="1">
      <c r="A23" s="4" t="s">
        <v>111</v>
      </c>
      <c r="B23" s="36">
        <v>32</v>
      </c>
      <c r="C23" s="128">
        <v>10594690</v>
      </c>
      <c r="D23" s="129">
        <v>12094090</v>
      </c>
    </row>
    <row r="24" spans="1:5" ht="15.75" thickBot="1">
      <c r="A24" s="28" t="s">
        <v>17</v>
      </c>
      <c r="B24" s="23"/>
      <c r="C24" s="130">
        <f>SUM(C12:C23)</f>
        <v>1158204863</v>
      </c>
      <c r="D24" s="131">
        <f>SUM(D12:D23)</f>
        <v>1157445746</v>
      </c>
    </row>
    <row r="25" spans="1:5">
      <c r="A25" s="24" t="s">
        <v>0</v>
      </c>
      <c r="B25" s="23"/>
      <c r="C25" s="18"/>
      <c r="D25" s="24"/>
    </row>
    <row r="26" spans="1:5">
      <c r="A26" s="5" t="s">
        <v>18</v>
      </c>
      <c r="B26" s="20"/>
      <c r="C26" s="5"/>
      <c r="D26" s="22"/>
    </row>
    <row r="27" spans="1:5">
      <c r="A27" s="4" t="s">
        <v>19</v>
      </c>
      <c r="B27" s="36"/>
      <c r="C27" s="126">
        <v>16653482</v>
      </c>
      <c r="D27" s="127">
        <v>12832498</v>
      </c>
    </row>
    <row r="28" spans="1:5">
      <c r="A28" s="4" t="s">
        <v>20</v>
      </c>
      <c r="B28" s="36">
        <v>11</v>
      </c>
      <c r="C28" s="126">
        <v>70603965</v>
      </c>
      <c r="D28" s="127">
        <v>65592690</v>
      </c>
    </row>
    <row r="29" spans="1:5">
      <c r="A29" s="4" t="s">
        <v>21</v>
      </c>
      <c r="B29" s="36"/>
      <c r="C29" s="126">
        <v>5218884</v>
      </c>
      <c r="D29" s="127">
        <v>10210979</v>
      </c>
    </row>
    <row r="30" spans="1:5">
      <c r="A30" s="4" t="s">
        <v>22</v>
      </c>
      <c r="B30" s="36"/>
      <c r="C30" s="126">
        <v>21127247</v>
      </c>
      <c r="D30" s="127">
        <v>4572058</v>
      </c>
    </row>
    <row r="31" spans="1:5" ht="15.75" customHeight="1">
      <c r="A31" s="132" t="s">
        <v>14</v>
      </c>
      <c r="B31" s="36"/>
      <c r="C31" s="133">
        <v>550323</v>
      </c>
      <c r="D31" s="127">
        <v>478910</v>
      </c>
    </row>
    <row r="32" spans="1:5">
      <c r="A32" s="4" t="s">
        <v>151</v>
      </c>
      <c r="B32" s="36">
        <v>9</v>
      </c>
      <c r="C32" s="126">
        <v>12291435</v>
      </c>
      <c r="D32" s="127">
        <v>12848168</v>
      </c>
    </row>
    <row r="33" spans="1:4">
      <c r="A33" s="4" t="s">
        <v>113</v>
      </c>
      <c r="B33" s="36"/>
      <c r="C33" s="126">
        <v>19975659</v>
      </c>
      <c r="D33" s="127">
        <v>21034372</v>
      </c>
    </row>
    <row r="34" spans="1:4" s="90" customFormat="1">
      <c r="A34" s="4" t="s">
        <v>112</v>
      </c>
      <c r="B34" s="36">
        <v>12</v>
      </c>
      <c r="C34" s="126">
        <v>25958292</v>
      </c>
      <c r="D34" s="127">
        <v>7326022</v>
      </c>
    </row>
    <row r="35" spans="1:4" s="90" customFormat="1">
      <c r="A35" s="4" t="s">
        <v>104</v>
      </c>
      <c r="B35" s="36">
        <v>13</v>
      </c>
      <c r="C35" s="126">
        <v>59782030</v>
      </c>
      <c r="D35" s="127">
        <v>39390226</v>
      </c>
    </row>
    <row r="36" spans="1:4" ht="15.75" thickBot="1">
      <c r="A36" s="29" t="s">
        <v>23</v>
      </c>
      <c r="B36" s="38">
        <v>14</v>
      </c>
      <c r="C36" s="128">
        <v>46024216</v>
      </c>
      <c r="D36" s="129">
        <v>72943700</v>
      </c>
    </row>
    <row r="37" spans="1:4" s="90" customFormat="1">
      <c r="A37" s="113"/>
      <c r="B37" s="114"/>
      <c r="C37" s="134">
        <f>SUM(C27:C36)</f>
        <v>278185533</v>
      </c>
      <c r="D37" s="135">
        <f>SUM(D27:D36)</f>
        <v>247229623</v>
      </c>
    </row>
    <row r="38" spans="1:4" s="90" customFormat="1">
      <c r="A38" s="113"/>
      <c r="B38" s="114"/>
      <c r="C38" s="134"/>
      <c r="D38" s="135"/>
    </row>
    <row r="39" spans="1:4" s="90" customFormat="1">
      <c r="A39" s="113" t="s">
        <v>114</v>
      </c>
      <c r="B39" s="114"/>
      <c r="C39" s="134">
        <v>0</v>
      </c>
      <c r="D39" s="135">
        <v>0</v>
      </c>
    </row>
    <row r="40" spans="1:4" ht="15.75" thickBot="1">
      <c r="A40" s="30" t="s">
        <v>24</v>
      </c>
      <c r="B40" s="39"/>
      <c r="C40" s="128">
        <f>C27+C28+C29+C30+C31+C32+C33+C36+C35+C34</f>
        <v>278185533</v>
      </c>
      <c r="D40" s="129">
        <f>D27+D28+D29+D30+D31+D32+D33+D36+D35+D34</f>
        <v>247229623</v>
      </c>
    </row>
    <row r="41" spans="1:4" s="90" customFormat="1" ht="15.75" thickBot="1">
      <c r="A41" s="96" t="s">
        <v>25</v>
      </c>
      <c r="B41" s="26"/>
      <c r="C41" s="128">
        <f>SUM(C24+C40)</f>
        <v>1436390396</v>
      </c>
      <c r="D41" s="136">
        <f>SUM(D24+D40)</f>
        <v>1404675369</v>
      </c>
    </row>
    <row r="42" spans="1:4" s="90" customFormat="1">
      <c r="A42" s="19"/>
      <c r="B42" s="17"/>
      <c r="C42" s="19"/>
      <c r="D42" s="11"/>
    </row>
    <row r="43" spans="1:4">
      <c r="A43" s="5" t="s">
        <v>26</v>
      </c>
      <c r="B43" s="20"/>
      <c r="C43" s="5"/>
      <c r="D43" s="22"/>
    </row>
    <row r="44" spans="1:4">
      <c r="A44" s="4" t="s">
        <v>27</v>
      </c>
      <c r="B44" s="36">
        <v>15</v>
      </c>
      <c r="C44" s="126">
        <v>12136529</v>
      </c>
      <c r="D44" s="127">
        <v>12136529</v>
      </c>
    </row>
    <row r="45" spans="1:4">
      <c r="A45" s="4" t="s">
        <v>28</v>
      </c>
      <c r="B45" s="36">
        <v>15</v>
      </c>
      <c r="C45" s="126">
        <v>-7065614</v>
      </c>
      <c r="D45" s="127">
        <v>-7065614</v>
      </c>
    </row>
    <row r="46" spans="1:4">
      <c r="A46" s="4" t="s">
        <v>29</v>
      </c>
      <c r="B46" s="36"/>
      <c r="C46" s="126">
        <v>41055</v>
      </c>
      <c r="D46" s="127">
        <v>53533</v>
      </c>
    </row>
    <row r="47" spans="1:4">
      <c r="A47" s="4" t="s">
        <v>30</v>
      </c>
      <c r="B47" s="36">
        <v>15</v>
      </c>
      <c r="C47" s="126">
        <v>1820479</v>
      </c>
      <c r="D47" s="127">
        <v>1820479</v>
      </c>
    </row>
    <row r="48" spans="1:4" ht="15.75" thickBot="1">
      <c r="A48" s="29" t="s">
        <v>31</v>
      </c>
      <c r="B48" s="38"/>
      <c r="C48" s="128">
        <v>618791117</v>
      </c>
      <c r="D48" s="129">
        <v>622334925</v>
      </c>
    </row>
    <row r="49" spans="1:4">
      <c r="A49" s="11"/>
      <c r="B49" s="25"/>
      <c r="C49" s="134">
        <f>SUM(C44:C48)</f>
        <v>625723566</v>
      </c>
      <c r="D49" s="135">
        <f>SUM(D44:D48)</f>
        <v>629279852</v>
      </c>
    </row>
    <row r="50" spans="1:4">
      <c r="A50" s="5"/>
      <c r="B50" s="25"/>
      <c r="C50" s="134"/>
      <c r="D50" s="135"/>
    </row>
    <row r="51" spans="1:4" ht="15.75" thickBot="1">
      <c r="A51" s="29" t="s">
        <v>32</v>
      </c>
      <c r="B51" s="38"/>
      <c r="C51" s="128">
        <v>103483976</v>
      </c>
      <c r="D51" s="129">
        <v>101853549</v>
      </c>
    </row>
    <row r="52" spans="1:4" ht="15.75" thickBot="1">
      <c r="A52" s="41" t="s">
        <v>33</v>
      </c>
      <c r="B52" s="26"/>
      <c r="C52" s="134">
        <f>C49+C51</f>
        <v>729207542</v>
      </c>
      <c r="D52" s="135">
        <f>D49+D51</f>
        <v>731133401</v>
      </c>
    </row>
    <row r="53" spans="1:4">
      <c r="A53" s="28"/>
      <c r="B53" s="43"/>
      <c r="C53" s="137"/>
      <c r="D53" s="138"/>
    </row>
    <row r="54" spans="1:4">
      <c r="A54" s="5" t="s">
        <v>34</v>
      </c>
      <c r="B54" s="44"/>
      <c r="C54" s="139"/>
      <c r="D54" s="140"/>
    </row>
    <row r="55" spans="1:4">
      <c r="A55" s="4" t="s">
        <v>115</v>
      </c>
      <c r="B55" s="36">
        <v>16</v>
      </c>
      <c r="C55" s="126">
        <v>157772941</v>
      </c>
      <c r="D55" s="127">
        <v>146339673</v>
      </c>
    </row>
    <row r="56" spans="1:4">
      <c r="A56" s="4" t="s">
        <v>116</v>
      </c>
      <c r="B56" s="36">
        <v>17</v>
      </c>
      <c r="C56" s="126">
        <v>56472404</v>
      </c>
      <c r="D56" s="127">
        <v>57039144</v>
      </c>
    </row>
    <row r="57" spans="1:4">
      <c r="A57" s="4" t="s">
        <v>37</v>
      </c>
      <c r="B57" s="36">
        <v>18</v>
      </c>
      <c r="C57" s="126">
        <v>13383407</v>
      </c>
      <c r="D57" s="127">
        <v>11472771</v>
      </c>
    </row>
    <row r="58" spans="1:4">
      <c r="A58" s="4" t="s">
        <v>38</v>
      </c>
      <c r="B58" s="36"/>
      <c r="C58" s="126">
        <v>814868</v>
      </c>
      <c r="D58" s="127">
        <v>814868</v>
      </c>
    </row>
    <row r="59" spans="1:4">
      <c r="A59" s="4" t="s">
        <v>117</v>
      </c>
      <c r="B59" s="36">
        <v>20</v>
      </c>
      <c r="C59" s="126">
        <v>20464780</v>
      </c>
      <c r="D59" s="127">
        <v>9345983</v>
      </c>
    </row>
    <row r="60" spans="1:4">
      <c r="A60" s="4" t="s">
        <v>118</v>
      </c>
      <c r="B60" s="36">
        <v>40</v>
      </c>
      <c r="C60" s="126">
        <v>40227393</v>
      </c>
      <c r="D60" s="127">
        <v>36722920</v>
      </c>
    </row>
    <row r="61" spans="1:4" s="90" customFormat="1">
      <c r="A61" s="4" t="s">
        <v>119</v>
      </c>
      <c r="B61" s="114"/>
      <c r="C61" s="126">
        <v>4122233</v>
      </c>
      <c r="D61" s="127">
        <v>4492742</v>
      </c>
    </row>
    <row r="62" spans="1:4">
      <c r="A62" s="4" t="s">
        <v>36</v>
      </c>
      <c r="B62" s="114"/>
      <c r="C62" s="126">
        <v>6045668</v>
      </c>
      <c r="D62" s="127">
        <v>7354167</v>
      </c>
    </row>
    <row r="63" spans="1:4" s="90" customFormat="1" ht="15.75" thickBot="1">
      <c r="A63" s="29" t="s">
        <v>35</v>
      </c>
      <c r="B63" s="38"/>
      <c r="C63" s="128">
        <v>29673587</v>
      </c>
      <c r="D63" s="129">
        <v>29603063</v>
      </c>
    </row>
    <row r="64" spans="1:4" ht="15.75" thickBot="1">
      <c r="A64" s="5" t="s">
        <v>39</v>
      </c>
      <c r="B64" s="115"/>
      <c r="C64" s="128">
        <f>SUM(C55:C63)</f>
        <v>328977281</v>
      </c>
      <c r="D64" s="129">
        <f>SUM(D55:D63)</f>
        <v>303185331</v>
      </c>
    </row>
    <row r="65" spans="1:4">
      <c r="A65" s="24" t="s">
        <v>0</v>
      </c>
      <c r="B65" s="23"/>
      <c r="C65" s="18"/>
      <c r="D65" s="24"/>
    </row>
    <row r="66" spans="1:4">
      <c r="A66" s="5" t="s">
        <v>40</v>
      </c>
      <c r="B66" s="20"/>
      <c r="C66" s="5"/>
      <c r="D66" s="11"/>
    </row>
    <row r="67" spans="1:4">
      <c r="A67" s="4" t="s">
        <v>115</v>
      </c>
      <c r="B67" s="36">
        <v>16</v>
      </c>
      <c r="C67" s="126">
        <v>240223930</v>
      </c>
      <c r="D67" s="127">
        <v>187842239</v>
      </c>
    </row>
    <row r="68" spans="1:4">
      <c r="A68" s="4" t="s">
        <v>120</v>
      </c>
      <c r="B68" s="36">
        <v>17</v>
      </c>
      <c r="C68" s="126">
        <v>7577719</v>
      </c>
      <c r="D68" s="127">
        <v>5042667</v>
      </c>
    </row>
    <row r="69" spans="1:4">
      <c r="A69" s="4" t="s">
        <v>37</v>
      </c>
      <c r="B69" s="36">
        <v>18</v>
      </c>
      <c r="C69" s="126">
        <v>1300519</v>
      </c>
      <c r="D69" s="127">
        <v>1189594</v>
      </c>
    </row>
    <row r="70" spans="1:4">
      <c r="A70" s="4" t="s">
        <v>42</v>
      </c>
      <c r="B70" s="36">
        <v>19</v>
      </c>
      <c r="C70" s="126">
        <v>61815783</v>
      </c>
      <c r="D70" s="127">
        <v>104382742</v>
      </c>
    </row>
    <row r="71" spans="1:4">
      <c r="A71" s="32" t="s">
        <v>121</v>
      </c>
      <c r="B71" s="36"/>
      <c r="C71" s="126">
        <v>0</v>
      </c>
      <c r="D71" s="142">
        <v>8369</v>
      </c>
    </row>
    <row r="72" spans="1:4" s="90" customFormat="1">
      <c r="A72" s="4" t="s">
        <v>122</v>
      </c>
      <c r="B72" s="36">
        <v>22</v>
      </c>
      <c r="C72" s="126">
        <v>19187797</v>
      </c>
      <c r="D72" s="127">
        <v>18874740</v>
      </c>
    </row>
    <row r="73" spans="1:4">
      <c r="A73" s="4" t="s">
        <v>123</v>
      </c>
      <c r="B73" s="36">
        <v>24</v>
      </c>
      <c r="C73" s="126">
        <v>7012291</v>
      </c>
      <c r="D73" s="127">
        <v>10000765</v>
      </c>
    </row>
    <row r="74" spans="1:4" s="90" customFormat="1">
      <c r="A74" s="4" t="s">
        <v>43</v>
      </c>
      <c r="B74" s="36">
        <v>23</v>
      </c>
      <c r="C74" s="126">
        <v>21716334</v>
      </c>
      <c r="D74" s="127">
        <v>18820862</v>
      </c>
    </row>
    <row r="75" spans="1:4" ht="15.75" thickBot="1">
      <c r="A75" s="29" t="s">
        <v>41</v>
      </c>
      <c r="B75" s="38">
        <v>21</v>
      </c>
      <c r="C75" s="128">
        <v>19371200</v>
      </c>
      <c r="D75" s="129">
        <v>24194659</v>
      </c>
    </row>
    <row r="76" spans="1:4">
      <c r="A76" s="94"/>
      <c r="B76" s="144"/>
      <c r="C76" s="134">
        <f>C67+C68+C69+C70+C71+C72+C73+C75+C74</f>
        <v>378205573</v>
      </c>
      <c r="D76" s="135">
        <f>D67+D68+D69+D70+D71+D72+D73+D75+D74</f>
        <v>370356637</v>
      </c>
    </row>
    <row r="77" spans="1:4" s="90" customFormat="1">
      <c r="A77" s="94"/>
      <c r="B77" s="144"/>
      <c r="C77" s="134"/>
      <c r="D77" s="135"/>
    </row>
    <row r="78" spans="1:4" s="90" customFormat="1">
      <c r="A78" s="145" t="s">
        <v>124</v>
      </c>
      <c r="B78" s="144"/>
      <c r="C78" s="134">
        <v>0</v>
      </c>
      <c r="D78" s="135">
        <v>0</v>
      </c>
    </row>
    <row r="79" spans="1:4" s="90" customFormat="1" ht="15.75" thickBot="1">
      <c r="A79" s="147" t="s">
        <v>44</v>
      </c>
      <c r="B79" s="16"/>
      <c r="C79" s="128">
        <f>C76+C78</f>
        <v>378205573</v>
      </c>
      <c r="D79" s="129">
        <f>D76+D78</f>
        <v>370356637</v>
      </c>
    </row>
    <row r="80" spans="1:4" ht="15.75" thickBot="1">
      <c r="A80" s="33" t="s">
        <v>45</v>
      </c>
      <c r="B80" s="143"/>
      <c r="C80" s="146">
        <f>C64+C79</f>
        <v>707182854</v>
      </c>
      <c r="D80" s="129">
        <f>D64+D76+D78</f>
        <v>673541968</v>
      </c>
    </row>
    <row r="81" spans="1:4" ht="15.75" thickBot="1">
      <c r="A81" s="33" t="s">
        <v>46</v>
      </c>
      <c r="B81" s="143"/>
      <c r="C81" s="128">
        <f>C52+C64+C76</f>
        <v>1436390396</v>
      </c>
      <c r="D81" s="129">
        <f>D52+D64+D79</f>
        <v>1404675369</v>
      </c>
    </row>
    <row r="85" spans="1:4">
      <c r="A85" s="141"/>
      <c r="B85" s="141"/>
      <c r="C85" s="148"/>
      <c r="D85" s="148"/>
    </row>
    <row r="86" spans="1:4" ht="15.75" thickBot="1">
      <c r="A86" s="149" t="s">
        <v>152</v>
      </c>
      <c r="B86" s="141"/>
      <c r="C86" s="192"/>
      <c r="D86" s="192"/>
    </row>
    <row r="87" spans="1:4" s="90" customFormat="1">
      <c r="A87" s="191" t="s">
        <v>0</v>
      </c>
      <c r="B87" s="191"/>
      <c r="C87" s="193" t="s">
        <v>153</v>
      </c>
      <c r="D87" s="193"/>
    </row>
    <row r="88" spans="1:4" s="90" customFormat="1">
      <c r="A88" s="191"/>
      <c r="B88" s="191"/>
      <c r="C88" s="191"/>
      <c r="D88" s="191"/>
    </row>
    <row r="89" spans="1:4" ht="15.75" thickBot="1">
      <c r="A89" s="191" t="s">
        <v>180</v>
      </c>
      <c r="B89" s="191"/>
      <c r="C89" s="192"/>
      <c r="D89" s="192"/>
    </row>
    <row r="90" spans="1:4">
      <c r="A90" s="191"/>
      <c r="B90" s="191"/>
      <c r="C90" s="193" t="s">
        <v>181</v>
      </c>
      <c r="D90" s="193"/>
    </row>
  </sheetData>
  <mergeCells count="11">
    <mergeCell ref="B1:D1"/>
    <mergeCell ref="A3:D3"/>
    <mergeCell ref="A89:B89"/>
    <mergeCell ref="C89:D89"/>
    <mergeCell ref="A90:B90"/>
    <mergeCell ref="C90:D90"/>
    <mergeCell ref="A88:B88"/>
    <mergeCell ref="C88:D88"/>
    <mergeCell ref="A87:B87"/>
    <mergeCell ref="C87:D87"/>
    <mergeCell ref="C86:D86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3"/>
  <sheetViews>
    <sheetView topLeftCell="A49" zoomScaleNormal="100" workbookViewId="0">
      <selection activeCell="C74" sqref="C74"/>
    </sheetView>
  </sheetViews>
  <sheetFormatPr defaultRowHeight="15"/>
  <cols>
    <col min="1" max="1" width="54.140625" style="9" customWidth="1"/>
    <col min="2" max="2" width="9.7109375" bestFit="1" customWidth="1"/>
    <col min="3" max="3" width="18.140625" customWidth="1"/>
    <col min="4" max="4" width="18" customWidth="1"/>
  </cols>
  <sheetData>
    <row r="1" spans="1:4" ht="30.75" customHeight="1">
      <c r="A1" s="14" t="s">
        <v>2</v>
      </c>
      <c r="B1" s="84"/>
      <c r="C1" s="194" t="s">
        <v>1</v>
      </c>
      <c r="D1" s="194"/>
    </row>
    <row r="2" spans="1:4">
      <c r="A2" s="1"/>
      <c r="B2" s="2"/>
    </row>
    <row r="3" spans="1:4" ht="15.75" customHeight="1">
      <c r="A3" s="197" t="s">
        <v>47</v>
      </c>
      <c r="B3" s="197"/>
    </row>
    <row r="4" spans="1:4" ht="15.75" customHeight="1">
      <c r="A4" s="197"/>
      <c r="B4" s="197"/>
    </row>
    <row r="5" spans="1:4" ht="15.75" thickBot="1">
      <c r="A5" s="71" t="s">
        <v>154</v>
      </c>
      <c r="B5" s="42"/>
      <c r="C5" s="42"/>
      <c r="D5" s="42"/>
    </row>
    <row r="7" spans="1:4" ht="23.25" customHeight="1">
      <c r="C7" s="196"/>
      <c r="D7" s="196"/>
    </row>
    <row r="8" spans="1:4" ht="24.75" thickBot="1">
      <c r="A8" s="73" t="s">
        <v>4</v>
      </c>
      <c r="B8" s="74" t="s">
        <v>5</v>
      </c>
      <c r="C8" s="101" t="s">
        <v>155</v>
      </c>
      <c r="D8" s="100" t="s">
        <v>125</v>
      </c>
    </row>
    <row r="9" spans="1:4">
      <c r="A9" s="85"/>
      <c r="B9" s="86"/>
      <c r="C9" s="87"/>
      <c r="D9" s="88"/>
    </row>
    <row r="10" spans="1:4">
      <c r="A10" s="89" t="s">
        <v>48</v>
      </c>
      <c r="B10" s="20">
        <v>25</v>
      </c>
      <c r="C10" s="99">
        <v>140495706</v>
      </c>
      <c r="D10" s="102">
        <v>134033629</v>
      </c>
    </row>
    <row r="11" spans="1:4">
      <c r="A11" s="89" t="s">
        <v>105</v>
      </c>
      <c r="B11" s="91">
        <v>26</v>
      </c>
      <c r="C11" s="99">
        <v>0</v>
      </c>
      <c r="D11" s="102">
        <v>1986824</v>
      </c>
    </row>
    <row r="12" spans="1:4" ht="15.75" thickBot="1">
      <c r="A12" s="89" t="s">
        <v>101</v>
      </c>
      <c r="B12" s="36">
        <v>24</v>
      </c>
      <c r="C12" s="103">
        <v>2001514</v>
      </c>
      <c r="D12" s="104">
        <v>1899080</v>
      </c>
    </row>
    <row r="13" spans="1:4">
      <c r="A13" s="47"/>
      <c r="B13" s="48"/>
      <c r="C13" s="8">
        <f>SUM(C10:C12)</f>
        <v>142497220</v>
      </c>
      <c r="D13" s="7">
        <f>SUM(D10:D12)</f>
        <v>137919533</v>
      </c>
    </row>
    <row r="14" spans="1:4" s="90" customFormat="1">
      <c r="A14" s="113"/>
      <c r="B14" s="114"/>
      <c r="C14" s="8"/>
      <c r="D14" s="7"/>
    </row>
    <row r="15" spans="1:4" s="90" customFormat="1">
      <c r="A15" s="94" t="s">
        <v>156</v>
      </c>
      <c r="B15" s="114"/>
      <c r="C15" s="8"/>
      <c r="D15" s="7"/>
    </row>
    <row r="16" spans="1:4" s="90" customFormat="1">
      <c r="A16" s="173" t="s">
        <v>157</v>
      </c>
      <c r="B16" s="174"/>
      <c r="C16" s="175">
        <v>290000</v>
      </c>
      <c r="D16" s="176">
        <v>216905</v>
      </c>
    </row>
    <row r="17" spans="1:4" s="90" customFormat="1" ht="15.75" thickBot="1">
      <c r="A17" s="177"/>
      <c r="B17" s="178"/>
      <c r="C17" s="179">
        <f>C13+C16</f>
        <v>142787220</v>
      </c>
      <c r="D17" s="180">
        <f>D13+D16</f>
        <v>138136438</v>
      </c>
    </row>
    <row r="18" spans="1:4">
      <c r="A18" s="4" t="s">
        <v>0</v>
      </c>
      <c r="B18" s="36"/>
      <c r="C18" s="8"/>
      <c r="D18" s="7"/>
    </row>
    <row r="19" spans="1:4" ht="15.75" thickBot="1">
      <c r="A19" s="29" t="s">
        <v>49</v>
      </c>
      <c r="B19" s="38">
        <v>27</v>
      </c>
      <c r="C19" s="103">
        <v>-115547347</v>
      </c>
      <c r="D19" s="104">
        <v>-106767322</v>
      </c>
    </row>
    <row r="20" spans="1:4">
      <c r="A20" s="5" t="s">
        <v>50</v>
      </c>
      <c r="B20" s="49"/>
      <c r="C20" s="8">
        <f>C13+C19+C16</f>
        <v>27239873</v>
      </c>
      <c r="D20" s="7">
        <f>D13+D19+D16</f>
        <v>31369116</v>
      </c>
    </row>
    <row r="21" spans="1:4">
      <c r="A21" s="4" t="s">
        <v>0</v>
      </c>
      <c r="B21" s="36"/>
      <c r="C21" s="8"/>
      <c r="D21" s="7"/>
    </row>
    <row r="22" spans="1:4">
      <c r="A22" s="4" t="s">
        <v>51</v>
      </c>
      <c r="B22" s="36"/>
      <c r="C22" s="99">
        <v>-8753736</v>
      </c>
      <c r="D22" s="102">
        <v>-9214313</v>
      </c>
    </row>
    <row r="23" spans="1:4">
      <c r="A23" s="4" t="s">
        <v>64</v>
      </c>
      <c r="B23" s="20">
        <v>35</v>
      </c>
      <c r="C23" s="99">
        <v>-1049414</v>
      </c>
      <c r="D23" s="102">
        <v>-25821363</v>
      </c>
    </row>
    <row r="24" spans="1:4">
      <c r="A24" s="4" t="s">
        <v>158</v>
      </c>
      <c r="B24" s="36">
        <v>35</v>
      </c>
      <c r="C24" s="110">
        <v>-53559</v>
      </c>
      <c r="D24" s="102">
        <v>-145399</v>
      </c>
    </row>
    <row r="25" spans="1:4">
      <c r="A25" s="4" t="s">
        <v>52</v>
      </c>
      <c r="B25" s="36">
        <v>28</v>
      </c>
      <c r="C25" s="99">
        <v>-1940040</v>
      </c>
      <c r="D25" s="102">
        <v>-1664521</v>
      </c>
    </row>
    <row r="26" spans="1:4">
      <c r="A26" s="4" t="s">
        <v>109</v>
      </c>
      <c r="B26" s="36"/>
      <c r="C26" s="99">
        <v>-102606</v>
      </c>
      <c r="D26" s="102">
        <v>-62031</v>
      </c>
    </row>
    <row r="27" spans="1:4" s="90" customFormat="1" ht="24">
      <c r="A27" s="11" t="s">
        <v>159</v>
      </c>
      <c r="B27" s="36"/>
      <c r="C27" s="99">
        <v>2553813</v>
      </c>
      <c r="D27" s="102">
        <v>0</v>
      </c>
    </row>
    <row r="28" spans="1:4">
      <c r="A28" s="4" t="s">
        <v>96</v>
      </c>
      <c r="B28" s="36">
        <v>30</v>
      </c>
      <c r="C28" s="99">
        <v>1670250</v>
      </c>
      <c r="D28" s="102">
        <v>163269642</v>
      </c>
    </row>
    <row r="29" spans="1:4" ht="15.75" thickBot="1">
      <c r="A29" s="29" t="s">
        <v>97</v>
      </c>
      <c r="B29" s="38">
        <v>30</v>
      </c>
      <c r="C29" s="111">
        <v>-119375</v>
      </c>
      <c r="D29" s="104">
        <v>-71416</v>
      </c>
    </row>
    <row r="30" spans="1:4">
      <c r="A30" s="5" t="s">
        <v>53</v>
      </c>
      <c r="B30" s="49"/>
      <c r="C30" s="112">
        <f>SUM(C20:C29)</f>
        <v>19445206</v>
      </c>
      <c r="D30" s="7">
        <f>SUM(D20:D29)</f>
        <v>157659715</v>
      </c>
    </row>
    <row r="31" spans="1:4">
      <c r="A31" s="4" t="s">
        <v>0</v>
      </c>
      <c r="B31" s="36"/>
      <c r="C31" s="8"/>
      <c r="D31" s="7"/>
    </row>
    <row r="32" spans="1:4" s="90" customFormat="1">
      <c r="A32" s="4" t="s">
        <v>160</v>
      </c>
      <c r="B32" s="36"/>
      <c r="C32" s="150">
        <v>-79352</v>
      </c>
      <c r="D32" s="151">
        <v>-70745</v>
      </c>
    </row>
    <row r="33" spans="1:11">
      <c r="A33" s="4" t="s">
        <v>54</v>
      </c>
      <c r="B33" s="36">
        <v>29</v>
      </c>
      <c r="C33" s="152">
        <v>-15576540</v>
      </c>
      <c r="D33" s="153">
        <v>-12714614</v>
      </c>
    </row>
    <row r="34" spans="1:11">
      <c r="A34" s="4" t="s">
        <v>55</v>
      </c>
      <c r="B34" s="36">
        <v>29</v>
      </c>
      <c r="C34" s="152">
        <v>6228411</v>
      </c>
      <c r="D34" s="153">
        <v>7513899</v>
      </c>
    </row>
    <row r="35" spans="1:11" ht="15.75" thickBot="1">
      <c r="A35" s="4" t="s">
        <v>110</v>
      </c>
      <c r="B35" s="36"/>
      <c r="C35" s="154">
        <v>-8907039</v>
      </c>
      <c r="D35" s="155">
        <v>-19240879</v>
      </c>
    </row>
    <row r="36" spans="1:11">
      <c r="A36" s="28" t="s">
        <v>141</v>
      </c>
      <c r="B36" s="37"/>
      <c r="C36" s="150">
        <f>SUM(C30:C35)</f>
        <v>1110686</v>
      </c>
      <c r="D36" s="151">
        <f>SUM(D30:D35)</f>
        <v>133147376</v>
      </c>
    </row>
    <row r="37" spans="1:11">
      <c r="A37" s="4" t="s">
        <v>0</v>
      </c>
      <c r="B37" s="36"/>
      <c r="C37" s="150"/>
      <c r="D37" s="151"/>
    </row>
    <row r="38" spans="1:11" ht="15.75" thickBot="1">
      <c r="A38" s="29" t="s">
        <v>56</v>
      </c>
      <c r="B38" s="38">
        <v>31</v>
      </c>
      <c r="C38" s="152">
        <v>-1824902</v>
      </c>
      <c r="D38" s="153">
        <v>-26149750</v>
      </c>
    </row>
    <row r="39" spans="1:11" s="90" customFormat="1" ht="15.75" thickBot="1">
      <c r="A39" s="31" t="s">
        <v>161</v>
      </c>
      <c r="B39" s="50"/>
      <c r="C39" s="156">
        <f>SUM(C36:C38)</f>
        <v>-714216</v>
      </c>
      <c r="D39" s="157">
        <f>SUM(D36:D38)</f>
        <v>106997626</v>
      </c>
    </row>
    <row r="40" spans="1:11" s="90" customFormat="1" ht="15.75" thickTop="1">
      <c r="A40" s="94"/>
      <c r="B40" s="98"/>
      <c r="C40" s="158"/>
      <c r="D40" s="159"/>
    </row>
    <row r="41" spans="1:11">
      <c r="A41" s="5" t="s">
        <v>0</v>
      </c>
      <c r="B41" s="20"/>
      <c r="C41" s="150"/>
      <c r="D41" s="151"/>
    </row>
    <row r="42" spans="1:11">
      <c r="A42" s="5" t="s">
        <v>106</v>
      </c>
      <c r="B42" s="20"/>
      <c r="C42" s="150"/>
      <c r="D42" s="151"/>
    </row>
    <row r="43" spans="1:11" ht="24">
      <c r="A43" s="60" t="s">
        <v>162</v>
      </c>
      <c r="B43" s="20"/>
      <c r="C43" s="150"/>
      <c r="D43" s="151"/>
    </row>
    <row r="44" spans="1:11" ht="24.75" thickBot="1">
      <c r="A44" s="11" t="s">
        <v>59</v>
      </c>
      <c r="B44" s="20"/>
      <c r="C44" s="162">
        <v>-12478</v>
      </c>
      <c r="D44" s="163">
        <v>52644</v>
      </c>
    </row>
    <row r="45" spans="1:11" ht="24.75" thickBot="1">
      <c r="A45" s="61" t="s">
        <v>107</v>
      </c>
      <c r="B45" s="52"/>
      <c r="C45" s="164">
        <f>SUM(C44)</f>
        <v>-12478</v>
      </c>
      <c r="D45" s="165">
        <f>SUM(D44)</f>
        <v>52644</v>
      </c>
    </row>
    <row r="46" spans="1:11">
      <c r="A46" s="51" t="s">
        <v>0</v>
      </c>
      <c r="B46" s="20"/>
      <c r="C46" s="150"/>
      <c r="D46" s="151"/>
      <c r="I46" s="189"/>
      <c r="J46" s="189"/>
      <c r="K46" s="189"/>
    </row>
    <row r="47" spans="1:11" ht="24">
      <c r="A47" s="60" t="s">
        <v>102</v>
      </c>
      <c r="B47" s="20"/>
      <c r="C47" s="150"/>
      <c r="D47" s="151"/>
    </row>
    <row r="48" spans="1:11">
      <c r="A48" s="11" t="s">
        <v>163</v>
      </c>
      <c r="B48" s="20"/>
      <c r="C48" s="166">
        <v>-1010194</v>
      </c>
      <c r="D48" s="167">
        <v>3015968</v>
      </c>
    </row>
    <row r="49" spans="1:4" s="90" customFormat="1" ht="15.75" thickBot="1">
      <c r="A49" s="11" t="s">
        <v>126</v>
      </c>
      <c r="B49" s="91"/>
      <c r="C49" s="162">
        <v>-188971</v>
      </c>
      <c r="D49" s="163">
        <v>449922</v>
      </c>
    </row>
    <row r="50" spans="1:4" ht="24.75" thickBot="1">
      <c r="A50" s="61" t="s">
        <v>164</v>
      </c>
      <c r="B50" s="52"/>
      <c r="C50" s="168">
        <f>SUM(C48+C49)</f>
        <v>-1199165</v>
      </c>
      <c r="D50" s="168">
        <f>SUM(D48+D49)</f>
        <v>3465890</v>
      </c>
    </row>
    <row r="51" spans="1:4" ht="24.75" thickBot="1">
      <c r="A51" s="96" t="s">
        <v>165</v>
      </c>
      <c r="B51" s="39"/>
      <c r="C51" s="169">
        <f>C45+C50</f>
        <v>-1211643</v>
      </c>
      <c r="D51" s="163">
        <f>D45+D50</f>
        <v>3518534</v>
      </c>
    </row>
    <row r="52" spans="1:4" s="90" customFormat="1" ht="24.75" thickBot="1">
      <c r="A52" s="97" t="s">
        <v>166</v>
      </c>
      <c r="B52" s="40"/>
      <c r="C52" s="170">
        <f>C39+C51</f>
        <v>-1925859</v>
      </c>
      <c r="D52" s="181">
        <f>D39+D51</f>
        <v>110516160</v>
      </c>
    </row>
    <row r="53" spans="1:4" s="90" customFormat="1" ht="15.75" thickTop="1">
      <c r="A53" s="94"/>
      <c r="B53" s="95"/>
      <c r="C53" s="158"/>
      <c r="D53" s="159"/>
    </row>
    <row r="54" spans="1:4" s="90" customFormat="1">
      <c r="A54" s="94" t="s">
        <v>127</v>
      </c>
      <c r="B54" s="95"/>
      <c r="C54" s="158"/>
      <c r="D54" s="159"/>
    </row>
    <row r="55" spans="1:4" s="90" customFormat="1">
      <c r="A55" s="4" t="s">
        <v>57</v>
      </c>
      <c r="B55" s="91"/>
      <c r="C55" s="160">
        <v>-2344643</v>
      </c>
      <c r="D55" s="161">
        <v>106893259</v>
      </c>
    </row>
    <row r="56" spans="1:4" ht="15.75" thickBot="1">
      <c r="A56" s="29" t="s">
        <v>32</v>
      </c>
      <c r="B56" s="39"/>
      <c r="C56" s="162">
        <v>1630427</v>
      </c>
      <c r="D56" s="163">
        <v>104363</v>
      </c>
    </row>
    <row r="57" spans="1:4" ht="15.75" thickBot="1">
      <c r="A57" s="31"/>
      <c r="B57" s="40"/>
      <c r="C57" s="172">
        <f>SUM(C55:C56)</f>
        <v>-714216</v>
      </c>
      <c r="D57" s="171">
        <f>SUM(D55:D56)</f>
        <v>106997622</v>
      </c>
    </row>
    <row r="58" spans="1:4" ht="15.75" thickTop="1">
      <c r="A58" s="5" t="s">
        <v>0</v>
      </c>
      <c r="B58" s="20"/>
      <c r="C58" s="8"/>
      <c r="D58" s="7"/>
    </row>
    <row r="59" spans="1:4" s="90" customFormat="1">
      <c r="A59" s="5" t="s">
        <v>142</v>
      </c>
      <c r="B59" s="91"/>
      <c r="C59" s="8">
        <v>-3556286</v>
      </c>
      <c r="D59" s="7">
        <v>110411793</v>
      </c>
    </row>
    <row r="60" spans="1:4" s="90" customFormat="1" ht="15.75" thickBot="1">
      <c r="A60" s="30" t="s">
        <v>57</v>
      </c>
      <c r="B60" s="39"/>
      <c r="C60" s="53">
        <v>1630427</v>
      </c>
      <c r="D60" s="54">
        <v>104363</v>
      </c>
    </row>
    <row r="61" spans="1:4" s="90" customFormat="1" ht="15.75" thickBot="1">
      <c r="A61" s="33" t="s">
        <v>143</v>
      </c>
      <c r="B61" s="52"/>
      <c r="C61" s="55">
        <f>SUM(C59:C60)</f>
        <v>-1925859</v>
      </c>
      <c r="D61" s="56">
        <f>SUM(D59:D60)</f>
        <v>110516156</v>
      </c>
    </row>
    <row r="62" spans="1:4" s="90" customFormat="1">
      <c r="A62" s="5"/>
      <c r="B62" s="91"/>
      <c r="C62" s="8"/>
      <c r="D62" s="7"/>
    </row>
    <row r="63" spans="1:4">
      <c r="A63" s="5" t="s">
        <v>58</v>
      </c>
      <c r="B63" s="20"/>
      <c r="C63" s="8"/>
      <c r="D63" s="7"/>
    </row>
    <row r="64" spans="1:4" ht="24">
      <c r="A64" s="185" t="s">
        <v>167</v>
      </c>
      <c r="B64" s="95">
        <v>15</v>
      </c>
      <c r="C64" s="186">
        <v>-216.91</v>
      </c>
      <c r="D64" s="187">
        <v>9715.36</v>
      </c>
    </row>
    <row r="65" spans="1:4" s="90" customFormat="1" ht="24.75" thickBot="1">
      <c r="A65" s="182" t="s">
        <v>168</v>
      </c>
      <c r="B65" s="39">
        <v>15</v>
      </c>
      <c r="C65" s="183">
        <v>-172.22</v>
      </c>
      <c r="D65" s="184">
        <v>9715.36</v>
      </c>
    </row>
    <row r="67" spans="1:4">
      <c r="A67" s="195"/>
      <c r="B67" s="195"/>
    </row>
    <row r="68" spans="1:4">
      <c r="A68" s="141"/>
      <c r="B68" s="141"/>
      <c r="C68" s="148"/>
      <c r="D68" s="148"/>
    </row>
    <row r="69" spans="1:4" ht="15.75" thickBot="1">
      <c r="A69" s="149" t="str">
        <f>Ф1!A86</f>
        <v>Chief Financial Officer</v>
      </c>
      <c r="B69" s="141"/>
      <c r="C69" s="192"/>
      <c r="D69" s="192"/>
    </row>
    <row r="70" spans="1:4">
      <c r="A70" s="191" t="s">
        <v>0</v>
      </c>
      <c r="B70" s="191"/>
      <c r="C70" s="193" t="str">
        <f>Ф1!C87</f>
        <v>Y. K. Korabayev</v>
      </c>
      <c r="D70" s="193"/>
    </row>
    <row r="71" spans="1:4">
      <c r="A71" s="191"/>
      <c r="B71" s="191"/>
      <c r="C71" s="191"/>
      <c r="D71" s="191"/>
    </row>
    <row r="72" spans="1:4" ht="19.5" customHeight="1" thickBot="1">
      <c r="A72" s="191" t="str">
        <f>Ф1!A89</f>
        <v>Acting Chief Accountant</v>
      </c>
      <c r="B72" s="191"/>
      <c r="C72" s="192"/>
      <c r="D72" s="192"/>
    </row>
    <row r="73" spans="1:4">
      <c r="A73" s="191"/>
      <c r="B73" s="191"/>
      <c r="C73" s="193" t="str">
        <f>Ф1!C90</f>
        <v>B.K. Yermenbayev</v>
      </c>
      <c r="D73" s="193"/>
    </row>
  </sheetData>
  <mergeCells count="14">
    <mergeCell ref="C1:D1"/>
    <mergeCell ref="A67:B67"/>
    <mergeCell ref="C69:D69"/>
    <mergeCell ref="C7:D7"/>
    <mergeCell ref="A3:B4"/>
    <mergeCell ref="A73:B73"/>
    <mergeCell ref="A70:B70"/>
    <mergeCell ref="A71:B71"/>
    <mergeCell ref="A72:B72"/>
    <mergeCell ref="I46:K46"/>
    <mergeCell ref="C70:D70"/>
    <mergeCell ref="C71:D71"/>
    <mergeCell ref="C72:D72"/>
    <mergeCell ref="C73:D73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2"/>
  <sheetViews>
    <sheetView topLeftCell="A64" zoomScaleNormal="100" workbookViewId="0">
      <selection activeCell="C83" sqref="C83"/>
    </sheetView>
  </sheetViews>
  <sheetFormatPr defaultRowHeight="15"/>
  <cols>
    <col min="1" max="1" width="51.85546875" bestFit="1" customWidth="1"/>
    <col min="2" max="2" width="9.7109375" bestFit="1" customWidth="1"/>
    <col min="3" max="3" width="19.85546875" customWidth="1"/>
    <col min="4" max="4" width="19.28515625" customWidth="1"/>
    <col min="5" max="5" width="12.28515625" bestFit="1" customWidth="1"/>
  </cols>
  <sheetData>
    <row r="1" spans="1:4" ht="23.45" customHeight="1">
      <c r="A1" s="14" t="s">
        <v>2</v>
      </c>
      <c r="B1" s="2"/>
      <c r="C1" s="189" t="s">
        <v>1</v>
      </c>
      <c r="D1" s="189"/>
    </row>
    <row r="2" spans="1:4">
      <c r="A2" s="1"/>
      <c r="B2" s="2"/>
    </row>
    <row r="3" spans="1:4" ht="31.5" customHeight="1">
      <c r="A3" s="197" t="s">
        <v>60</v>
      </c>
      <c r="B3" s="197"/>
      <c r="C3" s="197"/>
      <c r="D3" s="197"/>
    </row>
    <row r="4" spans="1:4" ht="15.75">
      <c r="A4" s="3"/>
    </row>
    <row r="5" spans="1:4">
      <c r="A5" s="1" t="s">
        <v>154</v>
      </c>
    </row>
    <row r="6" spans="1:4">
      <c r="A6" s="1"/>
    </row>
    <row r="7" spans="1:4" ht="24.75" thickBot="1">
      <c r="A7" s="73" t="s">
        <v>4</v>
      </c>
      <c r="B7" s="74" t="s">
        <v>5</v>
      </c>
      <c r="C7" s="107" t="s">
        <v>155</v>
      </c>
      <c r="D7" s="106" t="s">
        <v>125</v>
      </c>
    </row>
    <row r="8" spans="1:4">
      <c r="A8" s="5" t="s">
        <v>0</v>
      </c>
      <c r="B8" s="20"/>
      <c r="C8" s="5"/>
      <c r="D8" s="4"/>
    </row>
    <row r="9" spans="1:4">
      <c r="A9" s="5" t="s">
        <v>61</v>
      </c>
      <c r="B9" s="20"/>
      <c r="C9" s="5"/>
      <c r="D9" s="4"/>
    </row>
    <row r="10" spans="1:4">
      <c r="A10" s="4" t="s">
        <v>169</v>
      </c>
      <c r="B10" s="20"/>
      <c r="C10" s="126">
        <v>1110686</v>
      </c>
      <c r="D10" s="127">
        <v>106997626</v>
      </c>
    </row>
    <row r="11" spans="1:4">
      <c r="A11" s="4" t="s">
        <v>0</v>
      </c>
      <c r="B11" s="20"/>
      <c r="C11" s="99"/>
      <c r="D11" s="102"/>
    </row>
    <row r="12" spans="1:4">
      <c r="A12" s="5" t="s">
        <v>62</v>
      </c>
      <c r="B12" s="20"/>
      <c r="C12" s="108"/>
      <c r="D12" s="105"/>
    </row>
    <row r="13" spans="1:4">
      <c r="A13" s="4" t="s">
        <v>128</v>
      </c>
      <c r="B13" s="91">
        <v>5.17</v>
      </c>
      <c r="C13" s="126">
        <v>20286269</v>
      </c>
      <c r="D13" s="127">
        <v>18999642</v>
      </c>
    </row>
    <row r="14" spans="1:4">
      <c r="A14" s="4" t="s">
        <v>63</v>
      </c>
      <c r="B14" s="91">
        <v>6</v>
      </c>
      <c r="C14" s="126">
        <v>7435318</v>
      </c>
      <c r="D14" s="127">
        <v>7402603</v>
      </c>
    </row>
    <row r="15" spans="1:4">
      <c r="A15" s="4" t="s">
        <v>158</v>
      </c>
      <c r="B15" s="91">
        <v>35</v>
      </c>
      <c r="C15" s="126">
        <v>53559</v>
      </c>
      <c r="D15" s="127">
        <v>145399</v>
      </c>
    </row>
    <row r="16" spans="1:4">
      <c r="A16" s="4" t="s">
        <v>64</v>
      </c>
      <c r="B16" s="91">
        <v>35</v>
      </c>
      <c r="C16" s="126">
        <v>1049414</v>
      </c>
      <c r="D16" s="127">
        <v>25821363</v>
      </c>
    </row>
    <row r="17" spans="1:6">
      <c r="A17" s="4" t="s">
        <v>129</v>
      </c>
      <c r="B17" s="91"/>
      <c r="C17" s="126">
        <v>8907039</v>
      </c>
      <c r="D17" s="127">
        <v>19240879</v>
      </c>
    </row>
    <row r="18" spans="1:6">
      <c r="A18" s="4" t="s">
        <v>65</v>
      </c>
      <c r="B18" s="91"/>
      <c r="C18" s="126">
        <v>1011367</v>
      </c>
      <c r="D18" s="127">
        <v>-1256862</v>
      </c>
    </row>
    <row r="19" spans="1:6">
      <c r="A19" s="4" t="s">
        <v>170</v>
      </c>
      <c r="B19" s="91">
        <v>7</v>
      </c>
      <c r="C19" s="126">
        <v>79352</v>
      </c>
      <c r="D19" s="127">
        <v>70745</v>
      </c>
    </row>
    <row r="20" spans="1:6">
      <c r="A20" s="4" t="s">
        <v>130</v>
      </c>
      <c r="B20" s="91">
        <v>29</v>
      </c>
      <c r="C20" s="126">
        <v>15576540</v>
      </c>
      <c r="D20" s="127">
        <v>12714614</v>
      </c>
    </row>
    <row r="21" spans="1:6">
      <c r="A21" s="4" t="s">
        <v>66</v>
      </c>
      <c r="B21" s="91">
        <v>29</v>
      </c>
      <c r="C21" s="126">
        <v>-6228411</v>
      </c>
      <c r="D21" s="127">
        <v>-7513899</v>
      </c>
    </row>
    <row r="22" spans="1:6" s="90" customFormat="1" ht="15.75" customHeight="1">
      <c r="A22" s="4" t="s">
        <v>101</v>
      </c>
      <c r="B22" s="91">
        <v>24</v>
      </c>
      <c r="C22" s="126">
        <v>-2001514</v>
      </c>
      <c r="D22" s="127">
        <v>-1899080</v>
      </c>
    </row>
    <row r="23" spans="1:6" s="90" customFormat="1" ht="15.75" customHeight="1">
      <c r="A23" s="4" t="s">
        <v>109</v>
      </c>
      <c r="B23" s="91"/>
      <c r="C23" s="126">
        <v>102606</v>
      </c>
      <c r="D23" s="127">
        <v>62031</v>
      </c>
    </row>
    <row r="24" spans="1:6" s="90" customFormat="1" ht="15.75" customHeight="1">
      <c r="A24" s="4" t="s">
        <v>171</v>
      </c>
      <c r="B24" s="91"/>
      <c r="C24" s="134">
        <v>-373964</v>
      </c>
      <c r="D24" s="135"/>
    </row>
    <row r="25" spans="1:6" ht="24.75" thickBot="1">
      <c r="A25" s="11" t="s">
        <v>159</v>
      </c>
      <c r="B25" s="20">
        <v>9</v>
      </c>
      <c r="C25" s="128">
        <v>-2553813</v>
      </c>
      <c r="D25" s="129"/>
    </row>
    <row r="26" spans="1:6" ht="24">
      <c r="A26" s="18" t="s">
        <v>67</v>
      </c>
      <c r="B26" s="43"/>
      <c r="C26" s="126">
        <f>SUM(C10:C25)</f>
        <v>44454448</v>
      </c>
      <c r="D26" s="127">
        <f>SUM(D10:D25)</f>
        <v>180785061</v>
      </c>
      <c r="E26" s="10"/>
      <c r="F26" s="10"/>
    </row>
    <row r="27" spans="1:6">
      <c r="A27" s="5" t="s">
        <v>0</v>
      </c>
      <c r="B27" s="20"/>
      <c r="C27" s="8"/>
      <c r="D27" s="7"/>
    </row>
    <row r="28" spans="1:6">
      <c r="A28" s="5" t="s">
        <v>68</v>
      </c>
      <c r="B28" s="20"/>
      <c r="C28" s="8"/>
      <c r="D28" s="7"/>
    </row>
    <row r="29" spans="1:6">
      <c r="A29" s="4" t="s">
        <v>69</v>
      </c>
      <c r="B29" s="20"/>
      <c r="C29" s="126">
        <v>-6168894</v>
      </c>
      <c r="D29" s="127">
        <v>-20727993</v>
      </c>
    </row>
    <row r="30" spans="1:6">
      <c r="A30" s="4" t="s">
        <v>70</v>
      </c>
      <c r="B30" s="20"/>
      <c r="C30" s="126">
        <v>-3820984</v>
      </c>
      <c r="D30" s="127">
        <v>-1754242</v>
      </c>
    </row>
    <row r="31" spans="1:6">
      <c r="A31" s="4" t="s">
        <v>71</v>
      </c>
      <c r="B31" s="20"/>
      <c r="C31" s="126">
        <v>170245</v>
      </c>
      <c r="D31" s="127">
        <v>-134191224</v>
      </c>
    </row>
    <row r="32" spans="1:6">
      <c r="A32" s="4" t="s">
        <v>72</v>
      </c>
      <c r="B32" s="20"/>
      <c r="C32" s="126">
        <v>4840549</v>
      </c>
      <c r="D32" s="127">
        <v>22099</v>
      </c>
    </row>
    <row r="33" spans="1:4">
      <c r="A33" s="4" t="s">
        <v>73</v>
      </c>
      <c r="B33" s="20"/>
      <c r="C33" s="126">
        <v>-19154397</v>
      </c>
      <c r="D33" s="127">
        <v>11020626</v>
      </c>
    </row>
    <row r="34" spans="1:4">
      <c r="A34" s="4" t="s">
        <v>74</v>
      </c>
      <c r="B34" s="20"/>
      <c r="C34" s="126">
        <v>63497</v>
      </c>
      <c r="D34" s="127">
        <v>2245129</v>
      </c>
    </row>
    <row r="35" spans="1:4">
      <c r="A35" s="4" t="s">
        <v>75</v>
      </c>
      <c r="B35" s="20"/>
      <c r="C35" s="126">
        <v>11799901</v>
      </c>
      <c r="D35" s="127">
        <v>-1436312</v>
      </c>
    </row>
    <row r="36" spans="1:4" ht="15.75" thickBot="1">
      <c r="A36" s="29" t="s">
        <v>76</v>
      </c>
      <c r="B36" s="39"/>
      <c r="C36" s="128">
        <v>-746298</v>
      </c>
      <c r="D36" s="129">
        <v>4769378</v>
      </c>
    </row>
    <row r="37" spans="1:4">
      <c r="A37" s="5" t="s">
        <v>77</v>
      </c>
      <c r="B37" s="20"/>
      <c r="C37" s="134">
        <f>SUM(C26:C36)</f>
        <v>31438067</v>
      </c>
      <c r="D37" s="135">
        <f>SUM(D26:D36)</f>
        <v>40732522</v>
      </c>
    </row>
    <row r="38" spans="1:4">
      <c r="A38" s="4" t="s">
        <v>0</v>
      </c>
      <c r="B38" s="20"/>
      <c r="C38" s="93"/>
      <c r="D38" s="83"/>
    </row>
    <row r="39" spans="1:4">
      <c r="A39" s="4" t="s">
        <v>78</v>
      </c>
      <c r="B39" s="20"/>
      <c r="C39" s="126">
        <v>-18049460</v>
      </c>
      <c r="D39" s="127">
        <v>-18557838</v>
      </c>
    </row>
    <row r="40" spans="1:4">
      <c r="A40" s="4" t="s">
        <v>79</v>
      </c>
      <c r="B40" s="20"/>
      <c r="C40" s="126">
        <v>-10927834</v>
      </c>
      <c r="D40" s="127">
        <v>-7279192</v>
      </c>
    </row>
    <row r="41" spans="1:4" ht="15.75" thickBot="1">
      <c r="A41" s="29" t="s">
        <v>80</v>
      </c>
      <c r="B41" s="39"/>
      <c r="C41" s="128">
        <v>2618060</v>
      </c>
      <c r="D41" s="129">
        <v>2373451</v>
      </c>
    </row>
    <row r="42" spans="1:4" ht="15.75" thickBot="1">
      <c r="A42" s="30" t="s">
        <v>81</v>
      </c>
      <c r="B42" s="39"/>
      <c r="C42" s="128">
        <f>SUM(C37:C41)</f>
        <v>5078833</v>
      </c>
      <c r="D42" s="129">
        <f>SUM(D37:D41)</f>
        <v>17268943</v>
      </c>
    </row>
    <row r="43" spans="1:4">
      <c r="A43" s="1"/>
      <c r="C43" s="8"/>
      <c r="D43" s="7"/>
    </row>
    <row r="44" spans="1:4">
      <c r="A44" s="5" t="s">
        <v>82</v>
      </c>
      <c r="B44" s="20"/>
      <c r="C44" s="8"/>
      <c r="D44" s="7"/>
    </row>
    <row r="45" spans="1:4">
      <c r="A45" s="4" t="s">
        <v>83</v>
      </c>
      <c r="B45" s="20"/>
      <c r="C45" s="126">
        <v>-49840006</v>
      </c>
      <c r="D45" s="127">
        <v>-48703620</v>
      </c>
    </row>
    <row r="46" spans="1:4">
      <c r="A46" s="4" t="s">
        <v>84</v>
      </c>
      <c r="B46" s="20"/>
      <c r="C46" s="126">
        <v>-18224166</v>
      </c>
      <c r="D46" s="127">
        <v>-7460259</v>
      </c>
    </row>
    <row r="47" spans="1:4">
      <c r="A47" s="4" t="s">
        <v>85</v>
      </c>
      <c r="B47" s="20"/>
      <c r="C47" s="126">
        <v>35449</v>
      </c>
      <c r="D47" s="127">
        <v>27735</v>
      </c>
    </row>
    <row r="48" spans="1:4" s="90" customFormat="1" ht="24">
      <c r="A48" s="11" t="s">
        <v>172</v>
      </c>
      <c r="B48" s="91"/>
      <c r="C48" s="126">
        <v>12880404</v>
      </c>
      <c r="D48" s="127">
        <v>370790000</v>
      </c>
    </row>
    <row r="49" spans="1:4" s="90" customFormat="1">
      <c r="A49" s="4" t="s">
        <v>99</v>
      </c>
      <c r="B49" s="91"/>
      <c r="C49" s="127" t="s">
        <v>131</v>
      </c>
      <c r="D49" s="127">
        <v>-45095</v>
      </c>
    </row>
    <row r="50" spans="1:4" s="90" customFormat="1">
      <c r="A50" s="4" t="s">
        <v>100</v>
      </c>
      <c r="B50" s="91">
        <v>10</v>
      </c>
      <c r="C50" s="126">
        <v>8491</v>
      </c>
      <c r="D50" s="127">
        <v>41022</v>
      </c>
    </row>
    <row r="51" spans="1:4" s="90" customFormat="1">
      <c r="A51" s="4" t="s">
        <v>173</v>
      </c>
      <c r="B51" s="91"/>
      <c r="C51" s="126">
        <v>1499400</v>
      </c>
      <c r="D51" s="127" t="s">
        <v>131</v>
      </c>
    </row>
    <row r="52" spans="1:4" s="90" customFormat="1">
      <c r="A52" s="4" t="s">
        <v>86</v>
      </c>
      <c r="B52" s="91">
        <v>13</v>
      </c>
      <c r="C52" s="126">
        <v>-31169730</v>
      </c>
      <c r="D52" s="127">
        <v>-291526264</v>
      </c>
    </row>
    <row r="53" spans="1:4">
      <c r="A53" s="4" t="s">
        <v>132</v>
      </c>
      <c r="B53" s="91">
        <v>13</v>
      </c>
      <c r="C53" s="126">
        <v>9055893</v>
      </c>
      <c r="D53" s="127">
        <v>20992846</v>
      </c>
    </row>
    <row r="54" spans="1:4" s="90" customFormat="1">
      <c r="A54" s="4" t="s">
        <v>87</v>
      </c>
      <c r="B54" s="91"/>
      <c r="C54" s="126">
        <v>-812101</v>
      </c>
      <c r="D54" s="127">
        <v>-7203</v>
      </c>
    </row>
    <row r="55" spans="1:4" s="90" customFormat="1">
      <c r="A55" s="4" t="s">
        <v>88</v>
      </c>
      <c r="B55" s="91"/>
      <c r="C55" s="126">
        <v>69474</v>
      </c>
      <c r="D55" s="127">
        <v>65931</v>
      </c>
    </row>
    <row r="56" spans="1:4" s="90" customFormat="1" ht="15.75" thickBot="1">
      <c r="A56" s="4" t="s">
        <v>174</v>
      </c>
      <c r="B56" s="91"/>
      <c r="C56" s="128">
        <v>-16240000</v>
      </c>
      <c r="D56" s="127" t="s">
        <v>131</v>
      </c>
    </row>
    <row r="57" spans="1:4" ht="15.75" thickBot="1">
      <c r="A57" s="33" t="s">
        <v>146</v>
      </c>
      <c r="B57" s="52"/>
      <c r="C57" s="146">
        <f>SUM(C45:C56)</f>
        <v>-92736892</v>
      </c>
      <c r="D57" s="136">
        <f>SUM(D45:D56)</f>
        <v>44175093</v>
      </c>
    </row>
    <row r="58" spans="1:4">
      <c r="A58" s="5" t="s">
        <v>0</v>
      </c>
      <c r="B58" s="20"/>
      <c r="C58" s="8"/>
      <c r="D58" s="7"/>
    </row>
    <row r="59" spans="1:4">
      <c r="A59" s="5" t="s">
        <v>89</v>
      </c>
      <c r="B59" s="20"/>
      <c r="C59" s="8"/>
      <c r="D59" s="7"/>
    </row>
    <row r="60" spans="1:4" s="90" customFormat="1">
      <c r="A60" s="4" t="s">
        <v>133</v>
      </c>
      <c r="B60" s="91"/>
      <c r="C60" s="126">
        <v>94194345</v>
      </c>
      <c r="D60" s="127">
        <v>18000000</v>
      </c>
    </row>
    <row r="61" spans="1:4">
      <c r="A61" s="4" t="s">
        <v>134</v>
      </c>
      <c r="B61" s="91">
        <v>16</v>
      </c>
      <c r="C61" s="126">
        <v>-31293939</v>
      </c>
      <c r="D61" s="127">
        <v>-69200000</v>
      </c>
    </row>
    <row r="62" spans="1:4" s="90" customFormat="1">
      <c r="A62" s="4" t="s">
        <v>135</v>
      </c>
      <c r="B62" s="91"/>
      <c r="C62" s="127" t="s">
        <v>131</v>
      </c>
      <c r="D62" s="127">
        <v>-970863</v>
      </c>
    </row>
    <row r="63" spans="1:4" ht="15.75" thickBot="1">
      <c r="A63" s="4" t="s">
        <v>136</v>
      </c>
      <c r="B63" s="91">
        <v>17</v>
      </c>
      <c r="C63" s="128">
        <v>-1296739</v>
      </c>
      <c r="D63" s="129">
        <v>-1217801</v>
      </c>
    </row>
    <row r="64" spans="1:4" ht="15.75" thickBot="1">
      <c r="A64" s="33" t="s">
        <v>147</v>
      </c>
      <c r="B64" s="52"/>
      <c r="C64" s="146">
        <f>SUM(C60:C63)</f>
        <v>61603667</v>
      </c>
      <c r="D64" s="136">
        <f>SUM(D60:D63)</f>
        <v>-53388664</v>
      </c>
    </row>
    <row r="65" spans="1:5">
      <c r="A65" s="4" t="s">
        <v>0</v>
      </c>
      <c r="B65" s="20"/>
      <c r="C65" s="8"/>
      <c r="D65" s="7"/>
      <c r="E65" s="10"/>
    </row>
    <row r="66" spans="1:5" ht="24">
      <c r="A66" s="11" t="s">
        <v>137</v>
      </c>
      <c r="B66" s="20"/>
      <c r="C66" s="99">
        <v>-862936</v>
      </c>
      <c r="D66" s="102">
        <v>-1627960</v>
      </c>
    </row>
    <row r="67" spans="1:5" ht="15.75" thickBot="1">
      <c r="A67" s="29" t="s">
        <v>138</v>
      </c>
      <c r="B67" s="39">
        <v>14</v>
      </c>
      <c r="C67" s="103">
        <v>-2156</v>
      </c>
      <c r="D67" s="104">
        <v>-355</v>
      </c>
    </row>
    <row r="68" spans="1:5">
      <c r="A68" s="5" t="s">
        <v>90</v>
      </c>
      <c r="B68" s="46"/>
      <c r="C68" s="119">
        <f>C42+C57+C64+C66+C67</f>
        <v>-26919484</v>
      </c>
      <c r="D68" s="118">
        <f>D42+D57+D64+D66+D67</f>
        <v>6427057</v>
      </c>
    </row>
    <row r="69" spans="1:5">
      <c r="A69" s="4" t="s">
        <v>0</v>
      </c>
      <c r="B69" s="20"/>
      <c r="C69" s="93"/>
      <c r="D69" s="7"/>
    </row>
    <row r="70" spans="1:5" ht="15.75" thickBot="1">
      <c r="A70" s="29" t="s">
        <v>91</v>
      </c>
      <c r="B70" s="39">
        <v>14</v>
      </c>
      <c r="C70" s="53">
        <f>Ф1!D36</f>
        <v>72943700</v>
      </c>
      <c r="D70" s="54">
        <v>24479950</v>
      </c>
    </row>
    <row r="71" spans="1:5" ht="18" customHeight="1" thickBot="1">
      <c r="A71" s="34" t="s">
        <v>103</v>
      </c>
      <c r="B71" s="62">
        <v>14</v>
      </c>
      <c r="C71" s="57">
        <f>C68+C70</f>
        <v>46024216</v>
      </c>
      <c r="D71" s="58">
        <f>D68+D70</f>
        <v>30907007</v>
      </c>
    </row>
    <row r="72" spans="1:5" ht="15.75" thickTop="1"/>
    <row r="73" spans="1:5">
      <c r="A73" s="195"/>
      <c r="B73" s="195"/>
      <c r="C73" s="195"/>
      <c r="D73" s="195"/>
    </row>
    <row r="74" spans="1:5">
      <c r="A74" s="195" t="s">
        <v>175</v>
      </c>
      <c r="B74" s="195"/>
      <c r="C74" s="195"/>
      <c r="D74" s="195"/>
    </row>
    <row r="77" spans="1:5">
      <c r="A77" s="141"/>
      <c r="B77" s="141"/>
      <c r="C77" s="148"/>
      <c r="D77" s="148"/>
    </row>
    <row r="78" spans="1:5" ht="15.75" thickBot="1">
      <c r="A78" s="149" t="str">
        <f>Ф2!A69</f>
        <v>Chief Financial Officer</v>
      </c>
      <c r="B78" s="141"/>
      <c r="C78" s="192"/>
      <c r="D78" s="192"/>
    </row>
    <row r="79" spans="1:5">
      <c r="A79" s="191" t="s">
        <v>0</v>
      </c>
      <c r="B79" s="191"/>
      <c r="C79" s="193" t="str">
        <f>Ф2!C70</f>
        <v>Y. K. Korabayev</v>
      </c>
      <c r="D79" s="193"/>
    </row>
    <row r="80" spans="1:5">
      <c r="A80" s="191"/>
      <c r="B80" s="191"/>
      <c r="C80" s="191"/>
      <c r="D80" s="191"/>
    </row>
    <row r="81" spans="1:4" ht="15.75" thickBot="1">
      <c r="A81" s="191" t="str">
        <f>Ф2!A72</f>
        <v>Acting Chief Accountant</v>
      </c>
      <c r="B81" s="191"/>
      <c r="C81" s="192"/>
      <c r="D81" s="192"/>
    </row>
    <row r="82" spans="1:4">
      <c r="A82" s="191"/>
      <c r="B82" s="191"/>
      <c r="C82" s="193" t="str">
        <f>Ф2!C73</f>
        <v>B.K. Yermenbayev</v>
      </c>
      <c r="D82" s="193"/>
    </row>
  </sheetData>
  <mergeCells count="13">
    <mergeCell ref="C79:D79"/>
    <mergeCell ref="C78:D78"/>
    <mergeCell ref="A3:D3"/>
    <mergeCell ref="C1:D1"/>
    <mergeCell ref="A73:D73"/>
    <mergeCell ref="A74:D74"/>
    <mergeCell ref="A79:B79"/>
    <mergeCell ref="A81:B81"/>
    <mergeCell ref="C81:D81"/>
    <mergeCell ref="A82:B82"/>
    <mergeCell ref="C82:D82"/>
    <mergeCell ref="C80:D80"/>
    <mergeCell ref="A80:B80"/>
  </mergeCells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topLeftCell="A7" zoomScaleNormal="100" workbookViewId="0">
      <selection activeCell="H35" sqref="H35"/>
    </sheetView>
  </sheetViews>
  <sheetFormatPr defaultRowHeight="15"/>
  <cols>
    <col min="1" max="1" width="56.5703125" style="12" customWidth="1"/>
    <col min="2" max="9" width="12.42578125" customWidth="1"/>
  </cols>
  <sheetData>
    <row r="1" spans="1:9">
      <c r="A1" s="14" t="s">
        <v>2</v>
      </c>
      <c r="B1" s="2"/>
      <c r="I1" s="6" t="s">
        <v>1</v>
      </c>
    </row>
    <row r="2" spans="1:9">
      <c r="A2" s="1"/>
      <c r="B2" s="2"/>
    </row>
    <row r="3" spans="1:9" ht="15.75">
      <c r="A3" s="15" t="s">
        <v>93</v>
      </c>
      <c r="B3" s="13"/>
      <c r="C3" s="13"/>
      <c r="D3" s="13"/>
    </row>
    <row r="4" spans="1:9" ht="15.75">
      <c r="A4" s="3"/>
    </row>
    <row r="5" spans="1:9" ht="15.75" thickBot="1">
      <c r="A5" s="75" t="s">
        <v>154</v>
      </c>
      <c r="B5" s="42"/>
      <c r="C5" s="42"/>
      <c r="D5" s="42"/>
      <c r="E5" s="42"/>
      <c r="F5" s="42"/>
      <c r="G5" s="42"/>
      <c r="H5" s="42"/>
      <c r="I5" s="42"/>
    </row>
    <row r="7" spans="1:9" ht="15.75" thickBot="1">
      <c r="A7" s="45"/>
      <c r="B7" s="198" t="s">
        <v>92</v>
      </c>
      <c r="C7" s="198"/>
      <c r="D7" s="198"/>
      <c r="E7" s="198"/>
      <c r="F7" s="198"/>
      <c r="G7" s="198"/>
      <c r="H7" s="63"/>
      <c r="I7" s="64"/>
    </row>
    <row r="8" spans="1:9" ht="46.5" thickBot="1">
      <c r="A8" s="76" t="s">
        <v>4</v>
      </c>
      <c r="B8" s="77" t="s">
        <v>98</v>
      </c>
      <c r="C8" s="78" t="s">
        <v>28</v>
      </c>
      <c r="D8" s="78" t="s">
        <v>29</v>
      </c>
      <c r="E8" s="78" t="s">
        <v>30</v>
      </c>
      <c r="F8" s="78" t="s">
        <v>31</v>
      </c>
      <c r="G8" s="78" t="s">
        <v>94</v>
      </c>
      <c r="H8" s="79" t="s">
        <v>32</v>
      </c>
      <c r="I8" s="79" t="s">
        <v>33</v>
      </c>
    </row>
    <row r="9" spans="1:9" ht="15.75" thickBot="1">
      <c r="A9" s="69" t="s">
        <v>0</v>
      </c>
      <c r="B9" s="80"/>
      <c r="C9" s="80"/>
      <c r="D9" s="80"/>
      <c r="E9" s="80"/>
      <c r="F9" s="80"/>
      <c r="G9" s="80"/>
      <c r="H9" s="80"/>
      <c r="I9" s="80"/>
    </row>
    <row r="10" spans="1:9" ht="15.75" thickBot="1">
      <c r="A10" s="66" t="s">
        <v>5</v>
      </c>
      <c r="B10" s="70">
        <v>15</v>
      </c>
      <c r="C10" s="70">
        <f>B10</f>
        <v>15</v>
      </c>
      <c r="D10" s="70">
        <f>C10</f>
        <v>15</v>
      </c>
      <c r="E10" s="70">
        <f>D10</f>
        <v>15</v>
      </c>
      <c r="F10" s="70"/>
      <c r="G10" s="70"/>
      <c r="H10" s="70"/>
      <c r="I10" s="70"/>
    </row>
    <row r="11" spans="1:9" ht="15.75" thickBot="1">
      <c r="A11" s="69" t="s">
        <v>0</v>
      </c>
      <c r="B11" s="123"/>
      <c r="C11" s="123"/>
      <c r="D11" s="123"/>
      <c r="E11" s="123"/>
      <c r="F11" s="123"/>
      <c r="G11" s="123"/>
      <c r="H11" s="123"/>
      <c r="I11" s="123"/>
    </row>
    <row r="12" spans="1:9" ht="15.75" thickBot="1">
      <c r="A12" s="66" t="s">
        <v>139</v>
      </c>
      <c r="B12" s="54">
        <v>12136529</v>
      </c>
      <c r="C12" s="120">
        <v>-7065614</v>
      </c>
      <c r="D12" s="54">
        <v>-9266</v>
      </c>
      <c r="E12" s="54">
        <v>1820479</v>
      </c>
      <c r="F12" s="54">
        <v>751128422</v>
      </c>
      <c r="G12" s="54">
        <v>758010550</v>
      </c>
      <c r="H12" s="54">
        <v>96835822</v>
      </c>
      <c r="I12" s="54">
        <v>854846372</v>
      </c>
    </row>
    <row r="13" spans="1:9">
      <c r="A13" s="65"/>
      <c r="B13" s="8"/>
      <c r="C13" s="8"/>
      <c r="D13" s="8"/>
      <c r="E13" s="8"/>
      <c r="F13" s="8"/>
      <c r="G13" s="8"/>
      <c r="H13" s="8"/>
      <c r="I13" s="8"/>
    </row>
    <row r="14" spans="1:9">
      <c r="A14" s="65" t="s">
        <v>95</v>
      </c>
      <c r="B14" s="7">
        <v>0</v>
      </c>
      <c r="C14" s="7">
        <v>0</v>
      </c>
      <c r="D14" s="7">
        <v>0</v>
      </c>
      <c r="E14" s="7">
        <v>0</v>
      </c>
      <c r="F14" s="83">
        <v>106893263</v>
      </c>
      <c r="G14" s="7">
        <v>106893263</v>
      </c>
      <c r="H14" s="83">
        <v>104363</v>
      </c>
      <c r="I14" s="7">
        <v>106997626</v>
      </c>
    </row>
    <row r="15" spans="1:9" ht="15.75" thickBot="1">
      <c r="A15" s="67" t="s">
        <v>144</v>
      </c>
      <c r="B15" s="54">
        <v>0</v>
      </c>
      <c r="C15" s="54">
        <v>0</v>
      </c>
      <c r="D15" s="54">
        <v>52644</v>
      </c>
      <c r="E15" s="54">
        <v>0</v>
      </c>
      <c r="F15" s="120">
        <v>3465890</v>
      </c>
      <c r="G15" s="120">
        <v>3518534</v>
      </c>
      <c r="H15" s="120">
        <v>0</v>
      </c>
      <c r="I15" s="120">
        <v>3518534</v>
      </c>
    </row>
    <row r="16" spans="1:9" ht="15.75" thickBot="1">
      <c r="A16" s="69" t="s">
        <v>145</v>
      </c>
      <c r="B16" s="56">
        <f>SUM(B14:B15)</f>
        <v>0</v>
      </c>
      <c r="C16" s="56">
        <f t="shared" ref="C16:H16" si="0">SUM(C14:C15)</f>
        <v>0</v>
      </c>
      <c r="D16" s="56">
        <f t="shared" si="0"/>
        <v>52644</v>
      </c>
      <c r="E16" s="56">
        <f t="shared" si="0"/>
        <v>0</v>
      </c>
      <c r="F16" s="56">
        <f t="shared" si="0"/>
        <v>110359153</v>
      </c>
      <c r="G16" s="56">
        <f t="shared" si="0"/>
        <v>110411797</v>
      </c>
      <c r="H16" s="56">
        <f t="shared" si="0"/>
        <v>104363</v>
      </c>
      <c r="I16" s="56">
        <f>SUM(I14:I15)</f>
        <v>110516160</v>
      </c>
    </row>
    <row r="17" spans="1:9" s="90" customFormat="1" ht="15.75" thickBot="1">
      <c r="A17" s="199"/>
      <c r="B17" s="199"/>
      <c r="C17" s="122"/>
      <c r="D17" s="122"/>
      <c r="E17" s="122"/>
      <c r="F17" s="122"/>
      <c r="G17" s="122"/>
      <c r="H17" s="199"/>
      <c r="I17" s="199"/>
    </row>
    <row r="18" spans="1:9" ht="15.75" thickBot="1">
      <c r="A18" s="66" t="s">
        <v>140</v>
      </c>
      <c r="B18" s="53">
        <f>B12+B16</f>
        <v>12136529</v>
      </c>
      <c r="C18" s="53">
        <f t="shared" ref="C18:I18" si="1">C12+C16</f>
        <v>-7065614</v>
      </c>
      <c r="D18" s="53">
        <f t="shared" si="1"/>
        <v>43378</v>
      </c>
      <c r="E18" s="53">
        <f t="shared" si="1"/>
        <v>1820479</v>
      </c>
      <c r="F18" s="53">
        <f t="shared" si="1"/>
        <v>861487575</v>
      </c>
      <c r="G18" s="53">
        <f t="shared" si="1"/>
        <v>868422347</v>
      </c>
      <c r="H18" s="53">
        <f t="shared" si="1"/>
        <v>96940185</v>
      </c>
      <c r="I18" s="53">
        <f t="shared" si="1"/>
        <v>965362532</v>
      </c>
    </row>
    <row r="19" spans="1:9" ht="15.75" thickBot="1">
      <c r="A19" s="81" t="s">
        <v>0</v>
      </c>
      <c r="B19" s="56"/>
      <c r="C19" s="56"/>
      <c r="D19" s="56"/>
      <c r="E19" s="56"/>
      <c r="F19" s="56"/>
      <c r="G19" s="56"/>
      <c r="H19" s="56"/>
      <c r="I19" s="56"/>
    </row>
    <row r="20" spans="1:9" ht="15.75" thickBot="1">
      <c r="A20" s="69" t="s">
        <v>176</v>
      </c>
      <c r="B20" s="109">
        <v>12136529</v>
      </c>
      <c r="C20" s="109">
        <v>-7065614</v>
      </c>
      <c r="D20" s="109">
        <v>53533</v>
      </c>
      <c r="E20" s="109">
        <v>1820479</v>
      </c>
      <c r="F20" s="109">
        <v>622334925</v>
      </c>
      <c r="G20" s="109">
        <f>B20+C20+D20+E20+F20</f>
        <v>629279852</v>
      </c>
      <c r="H20" s="109">
        <v>101853549</v>
      </c>
      <c r="I20" s="109">
        <f>G20+H20</f>
        <v>731133401</v>
      </c>
    </row>
    <row r="21" spans="1:9">
      <c r="A21" s="65"/>
      <c r="B21" s="8"/>
      <c r="C21" s="8"/>
      <c r="D21" s="8"/>
      <c r="E21" s="8"/>
      <c r="F21" s="8"/>
      <c r="G21" s="8"/>
      <c r="H21" s="8"/>
      <c r="I21" s="8"/>
    </row>
    <row r="22" spans="1:9">
      <c r="A22" s="65" t="s">
        <v>95</v>
      </c>
      <c r="B22" s="8">
        <v>0</v>
      </c>
      <c r="C22" s="8">
        <v>0</v>
      </c>
      <c r="D22" s="8">
        <v>0</v>
      </c>
      <c r="E22" s="8">
        <v>0</v>
      </c>
      <c r="F22" s="93">
        <v>-2344643</v>
      </c>
      <c r="G22" s="93">
        <v>-2344643</v>
      </c>
      <c r="H22" s="93">
        <v>1630427</v>
      </c>
      <c r="I22" s="93">
        <f>G22+H22</f>
        <v>-714216</v>
      </c>
    </row>
    <row r="23" spans="1:9" ht="15.75" thickBot="1">
      <c r="A23" s="67" t="s">
        <v>177</v>
      </c>
      <c r="B23" s="53">
        <v>0</v>
      </c>
      <c r="C23" s="53">
        <v>0</v>
      </c>
      <c r="D23" s="121">
        <v>-12478</v>
      </c>
      <c r="E23" s="53">
        <v>0</v>
      </c>
      <c r="F23" s="121">
        <v>-1199165</v>
      </c>
      <c r="G23" s="121">
        <v>-1211643</v>
      </c>
      <c r="H23" s="121">
        <v>0</v>
      </c>
      <c r="I23" s="188">
        <f>G23+H23</f>
        <v>-1211643</v>
      </c>
    </row>
    <row r="24" spans="1:9" ht="15.75" thickBot="1">
      <c r="A24" s="66" t="s">
        <v>178</v>
      </c>
      <c r="B24" s="55">
        <f>SUM(B22:B23)</f>
        <v>0</v>
      </c>
      <c r="C24" s="55">
        <f t="shared" ref="C24:H24" si="2">SUM(C22:C23)</f>
        <v>0</v>
      </c>
      <c r="D24" s="121">
        <f t="shared" si="2"/>
        <v>-12478</v>
      </c>
      <c r="E24" s="55">
        <f t="shared" si="2"/>
        <v>0</v>
      </c>
      <c r="F24" s="55">
        <f t="shared" si="2"/>
        <v>-3543808</v>
      </c>
      <c r="G24" s="55">
        <f t="shared" si="2"/>
        <v>-3556286</v>
      </c>
      <c r="H24" s="55">
        <f t="shared" si="2"/>
        <v>1630427</v>
      </c>
      <c r="I24" s="55">
        <f>SUM(I22:I23)</f>
        <v>-1925859</v>
      </c>
    </row>
    <row r="25" spans="1:9" s="90" customFormat="1">
      <c r="A25" s="82"/>
      <c r="B25" s="93"/>
      <c r="C25" s="93"/>
      <c r="D25" s="93"/>
      <c r="E25" s="93"/>
      <c r="F25" s="93"/>
      <c r="G25" s="93"/>
      <c r="H25" s="93"/>
      <c r="I25" s="93"/>
    </row>
    <row r="26" spans="1:9" ht="15.75" thickBot="1">
      <c r="A26" s="68" t="s">
        <v>179</v>
      </c>
      <c r="B26" s="59">
        <f t="shared" ref="B26:G26" si="3">B20+B24</f>
        <v>12136529</v>
      </c>
      <c r="C26" s="124">
        <f t="shared" si="3"/>
        <v>-7065614</v>
      </c>
      <c r="D26" s="59">
        <f t="shared" si="3"/>
        <v>41055</v>
      </c>
      <c r="E26" s="59">
        <f t="shared" si="3"/>
        <v>1820479</v>
      </c>
      <c r="F26" s="59">
        <f t="shared" si="3"/>
        <v>618791117</v>
      </c>
      <c r="G26" s="59">
        <f t="shared" si="3"/>
        <v>625723566</v>
      </c>
      <c r="H26" s="59">
        <f t="shared" ref="H26:I26" si="4">H20+H24</f>
        <v>103483976</v>
      </c>
      <c r="I26" s="59">
        <f t="shared" si="4"/>
        <v>729207542</v>
      </c>
    </row>
    <row r="27" spans="1:9" ht="15.75" thickTop="1">
      <c r="C27" s="125"/>
    </row>
    <row r="28" spans="1:9" ht="32.25" customHeight="1">
      <c r="A28" s="195"/>
      <c r="B28" s="195"/>
      <c r="C28" s="195"/>
      <c r="D28" s="195"/>
      <c r="E28" s="195"/>
      <c r="F28" s="195"/>
      <c r="G28" s="195"/>
      <c r="H28" s="195"/>
      <c r="I28" s="195"/>
    </row>
    <row r="29" spans="1:9">
      <c r="A29" s="141"/>
      <c r="B29" s="141"/>
      <c r="C29" s="141"/>
      <c r="D29" s="141"/>
      <c r="H29" s="148"/>
      <c r="I29" s="148"/>
    </row>
    <row r="30" spans="1:9" ht="15.75" thickBot="1">
      <c r="A30" s="149" t="str">
        <f>Ф3!A78</f>
        <v>Chief Financial Officer</v>
      </c>
      <c r="B30" s="141"/>
      <c r="C30" s="141"/>
      <c r="D30" s="141"/>
      <c r="H30" s="192"/>
      <c r="I30" s="192"/>
    </row>
    <row r="31" spans="1:9">
      <c r="A31" s="191" t="s">
        <v>0</v>
      </c>
      <c r="B31" s="191"/>
      <c r="C31" s="141"/>
      <c r="D31" s="141"/>
      <c r="H31" s="193" t="str">
        <f>Ф3!C79</f>
        <v>Y. K. Korabayev</v>
      </c>
      <c r="I31" s="193"/>
    </row>
    <row r="32" spans="1:9">
      <c r="A32" s="191"/>
      <c r="B32" s="191"/>
      <c r="C32" s="141"/>
      <c r="D32" s="141"/>
      <c r="H32" s="191"/>
      <c r="I32" s="191"/>
    </row>
    <row r="33" spans="1:9" ht="15.75" thickBot="1">
      <c r="A33" s="191" t="str">
        <f>Ф3!A81</f>
        <v>Acting Chief Accountant</v>
      </c>
      <c r="B33" s="191"/>
      <c r="C33" s="141"/>
      <c r="D33" s="141"/>
      <c r="H33" s="192"/>
      <c r="I33" s="192"/>
    </row>
    <row r="34" spans="1:9">
      <c r="A34" s="191"/>
      <c r="B34" s="191"/>
      <c r="C34" s="141"/>
      <c r="D34" s="141"/>
      <c r="H34" s="193" t="str">
        <f>Ф3!C82</f>
        <v>B.K. Yermenbayev</v>
      </c>
      <c r="I34" s="193"/>
    </row>
    <row r="38" spans="1:9">
      <c r="B38" s="92"/>
    </row>
  </sheetData>
  <mergeCells count="13">
    <mergeCell ref="A34:B34"/>
    <mergeCell ref="H34:I34"/>
    <mergeCell ref="A31:B31"/>
    <mergeCell ref="H31:I31"/>
    <mergeCell ref="A32:B32"/>
    <mergeCell ref="H32:I32"/>
    <mergeCell ref="A33:B33"/>
    <mergeCell ref="H33:I33"/>
    <mergeCell ref="A28:I28"/>
    <mergeCell ref="H30:I30"/>
    <mergeCell ref="B7:G7"/>
    <mergeCell ref="A17:B17"/>
    <mergeCell ref="H17:I1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Ф1</vt:lpstr>
      <vt:lpstr>Ф2</vt:lpstr>
      <vt:lpstr>Ф3</vt:lpstr>
      <vt:lpstr>Ф4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2026-05-25T12:21:03Z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1Q Y2026 financial statements (consolidated).xlsx</vt:lpwstr>
  </property>
</Properties>
</file>