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250" firstSheet="4" activeTab="7"/>
  </bookViews>
  <sheets>
    <sheet name="ФП" sheetId="1" state="hidden" r:id="rId1"/>
    <sheet name="СД" sheetId="2" state="hidden" r:id="rId2"/>
    <sheet name="ББ" sheetId="3" state="hidden" r:id="rId3"/>
    <sheet name="ОПИУ" sheetId="4" state="hidden" r:id="rId4"/>
    <sheet name="Бух баланс" sheetId="5" r:id="rId5"/>
    <sheet name="ОП иУ" sheetId="6" r:id="rId6"/>
    <sheet name="ДДС" sheetId="7" r:id="rId7"/>
    <sheet name="СК" sheetId="8" r:id="rId8"/>
  </sheets>
  <definedNames/>
  <calcPr fullCalcOnLoad="1"/>
</workbook>
</file>

<file path=xl/comments1.xml><?xml version="1.0" encoding="utf-8"?>
<comments xmlns="http://schemas.openxmlformats.org/spreadsheetml/2006/main">
  <authors>
    <author>BUH Гульнара Ахметова</author>
    <author>erbulat_t</author>
  </authors>
  <commentList>
    <comment ref="C30" authorId="0">
      <text>
        <r>
          <rPr>
            <b/>
            <sz val="8"/>
            <rFont val="Tahoma"/>
            <family val="2"/>
          </rPr>
          <t>BUH Гульнара Ахметова: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2"/>
          </rPr>
          <t>BUH Гульнара Ахметова:</t>
        </r>
        <r>
          <rPr>
            <sz val="8"/>
            <rFont val="Tahoma"/>
            <family val="2"/>
          </rPr>
          <t xml:space="preserve">
коррект</t>
        </r>
      </text>
    </comment>
    <comment ref="C46" authorId="1">
      <text>
        <r>
          <rPr>
            <b/>
            <sz val="8"/>
            <rFont val="Tahoma"/>
            <family val="2"/>
          </rPr>
          <t>кред остаток</t>
        </r>
      </text>
    </comment>
  </commentList>
</comments>
</file>

<file path=xl/sharedStrings.xml><?xml version="1.0" encoding="utf-8"?>
<sst xmlns="http://schemas.openxmlformats.org/spreadsheetml/2006/main" count="567" uniqueCount="274">
  <si>
    <t>(в тысячах тенге)</t>
  </si>
  <si>
    <t>Наименование статьи</t>
  </si>
  <si>
    <t>на конец отчетного периода</t>
  </si>
  <si>
    <t>Активы</t>
  </si>
  <si>
    <t>Деньги и денежные эквиваленты</t>
  </si>
  <si>
    <t>Расходы будущих периодов</t>
  </si>
  <si>
    <t>Прочие активы</t>
  </si>
  <si>
    <t>Основные средства (нетто)</t>
  </si>
  <si>
    <t>Инвестиционное имущество</t>
  </si>
  <si>
    <t>Нематериальные активы (нетто)</t>
  </si>
  <si>
    <t>Обязательства</t>
  </si>
  <si>
    <t>Резерв незаработанной премии</t>
  </si>
  <si>
    <t>Резерв произошедших, но незаявленных убытков</t>
  </si>
  <si>
    <t>Резерв заявленных, но неурегулированных убытков</t>
  </si>
  <si>
    <t>Счета к уплате по договорам страхования (перестрахования)</t>
  </si>
  <si>
    <t>Прочая кредиторская задолженность</t>
  </si>
  <si>
    <t>Доходы будущих периодов</t>
  </si>
  <si>
    <t>Капитал</t>
  </si>
  <si>
    <t>Результаты переоценки</t>
  </si>
  <si>
    <t>Итого капитал и обязательства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</si>
  <si>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</si>
  <si>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</si>
  <si>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Активы перестрахования по незаработанным премиям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</si>
  <si>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</si>
  <si>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</si>
  <si>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</si>
  <si>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</si>
  <si>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</si>
  <si>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</si>
  <si>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Итого активы</t>
  </si>
  <si>
    <t>Текущее налоговое обязательство</t>
  </si>
  <si>
    <t>Итого обязательства</t>
  </si>
  <si>
    <t>в том числе:</t>
  </si>
  <si>
    <t>Итого капитал</t>
  </si>
  <si>
    <t>предыдущих лет</t>
  </si>
  <si>
    <t xml:space="preserve">отчетного периода </t>
  </si>
  <si>
    <t>ОТЧЕТ О ФИНАНСОВОМ ПОЛОЖЕНИИ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</si>
  <si>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</si>
  <si>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</si>
  <si>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</si>
  <si>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</si>
  <si>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</si>
  <si>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</si>
  <si>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</si>
  <si>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</si>
  <si>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</si>
  <si>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</si>
  <si>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</si>
  <si>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</si>
  <si>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</si>
  <si>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</si>
  <si>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</si>
  <si>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</si>
  <si>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по размещенным вкладам</t>
  </si>
  <si>
    <t>доходы (расходы) от переоценки иностранной валюты (нетто)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</si>
  <si>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</si>
  <si>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</si>
  <si>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</si>
  <si>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</si>
  <si>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</si>
  <si>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</si>
  <si>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</si>
  <si>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</si>
  <si>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</si>
  <si>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</si>
  <si>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</si>
  <si>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</si>
  <si>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</si>
  <si>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 xml:space="preserve">Изменение активов перестрахования по заявленным, но неурегулированным убыткам    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</si>
  <si>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</si>
  <si>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</si>
  <si>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</si>
  <si>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</si>
  <si>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</si>
  <si>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</si>
  <si>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 xml:space="preserve">Общие и административные расходы </t>
  </si>
  <si>
    <t xml:space="preserve">расходы на оплату труда и командировочные 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</si>
  <si>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</si>
  <si>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</si>
  <si>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</si>
  <si>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</si>
  <si>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</si>
  <si>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</si>
  <si>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</si>
  <si>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 xml:space="preserve">Итого чистая прибыль (убыток) до уплаты корпоративного подоходного налога </t>
  </si>
  <si>
    <t>Корпоративный подоходный налог, в том числе:</t>
  </si>
  <si>
    <t>Корпоративный подоходный налог от основной деятельности</t>
  </si>
  <si>
    <t>Корпоративный подоходный налог от иной деятельности</t>
  </si>
  <si>
    <t>Чистая прибыль (убыток) после уплаты налогов</t>
  </si>
  <si>
    <t>ОТЧЕТ О СОВОКУПНОМ ДОХОДЕ</t>
  </si>
  <si>
    <t>страховой организации АО "ДСК Народного банка Казахстана "Халык - Казахинстрах"</t>
  </si>
  <si>
    <t>Прочий совокупный доход:</t>
  </si>
  <si>
    <t xml:space="preserve">Чистое изменение справделивой стоимости ценных бумаг, имеющихся в наличии для продажи </t>
  </si>
  <si>
    <t xml:space="preserve">Реализованный доход (убыток) от выбытия  ценных бумаг, имеющихся в наличии для продажи </t>
  </si>
  <si>
    <t>Итого прочий совокупный доход (убыток)</t>
  </si>
  <si>
    <t>ИТОГО СОВОКУПНЫЙ ДОХОД</t>
  </si>
  <si>
    <t>Прибыль (убыток) до налогообложения</t>
  </si>
  <si>
    <t>Корректировки на неденежные операционные статьи: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</si>
  <si>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</si>
  <si>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</si>
  <si>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</si>
  <si>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</si>
  <si>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</si>
  <si>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</si>
  <si>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</si>
  <si>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</si>
  <si>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</si>
  <si>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</si>
  <si>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</si>
  <si>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</si>
  <si>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</si>
  <si>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</si>
  <si>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</si>
  <si>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</si>
  <si>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</si>
  <si>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</si>
  <si>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</si>
  <si>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</si>
  <si>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</si>
  <si>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</si>
  <si>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</si>
  <si>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</si>
  <si>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</si>
  <si>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</si>
  <si>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</si>
  <si>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</si>
  <si>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</si>
  <si>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</si>
  <si>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</si>
  <si>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Выкуп собственных акций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</si>
  <si>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</si>
  <si>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</si>
  <si>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</si>
  <si>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</si>
  <si>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ОТЧЕТ О ДВИЖЕНИИ ДЕНЕЖНЫХ СРЕДСТВ (КОСВЕННЫЙ МЕТОД)</t>
  </si>
  <si>
    <t>Примечание</t>
  </si>
  <si>
    <t>Уставный капитал</t>
  </si>
  <si>
    <t>Резервный капитал</t>
  </si>
  <si>
    <t>Фонд переоценки ценных бумаг, имеющихся в наличии для продажи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</si>
  <si>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</si>
  <si>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</si>
  <si>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</si>
  <si>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</si>
  <si>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Стабилизационный резерв</t>
  </si>
  <si>
    <t>Выкупленные акции (взносы)</t>
  </si>
  <si>
    <t xml:space="preserve">Нераспределенная прибыль </t>
  </si>
  <si>
    <t>Балансовая стоимость акции, тенге</t>
  </si>
  <si>
    <t>Начисленные комиссионные доходы по перестрахованию</t>
  </si>
  <si>
    <t>Расчеты с перестраховщиками</t>
  </si>
  <si>
    <t>Расчеты с посредниками по страховой (перестраховочной) деятельности</t>
  </si>
  <si>
    <t>Уставный капитал (взносы учредителей)</t>
  </si>
  <si>
    <t>Нераспределенная прибыль (непокрытый убыток)</t>
  </si>
  <si>
    <t>доходы в виде вознаграждения (купона или дисконта) по ценным бумагам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</si>
  <si>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</si>
  <si>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</si>
  <si>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</si>
  <si>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переоценки (нетто)</t>
  </si>
  <si>
    <t>доходы, начисленные в виде вознаграждения к получению</t>
  </si>
  <si>
    <t>Операции &lt;&lt;обратное РЕПО&gt;&gt;</t>
  </si>
  <si>
    <t>доходы (расходы) от операций с производными инструментами</t>
  </si>
  <si>
    <t>(Увеличение) уменьшение  текущих налоговых активов, прочих активов</t>
  </si>
  <si>
    <t>Увеличение (уменьшение)  в налоговых обязательствах</t>
  </si>
  <si>
    <t>Финансовый директор ______________________Кудайбергенов А.К.</t>
  </si>
  <si>
    <t>Активы перестрахования по произошедшим, но незаявленным убыткам (за вычетом резервов на обесценение)</t>
  </si>
  <si>
    <t>Изъятый капитал (взносы учредителей)</t>
  </si>
  <si>
    <t>Главный бухгалтер __________________________Базарбаев Б.Т.</t>
  </si>
  <si>
    <t>Изменение активов перестрахования по произошедшим, но незаявленным убыткам</t>
  </si>
  <si>
    <t>Начисленные дивиденды акционерам</t>
  </si>
  <si>
    <t>Выплата дивидендов</t>
  </si>
  <si>
    <t>на 31 декабря 
2014 года</t>
  </si>
  <si>
    <t>Прибыль на акцию</t>
  </si>
  <si>
    <t>Долгосрочные активы, предназначенные для продажи</t>
  </si>
  <si>
    <t>по состоянию на "01" июля 2015 года</t>
  </si>
  <si>
    <t>Бухгалтерский баланс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</si>
  <si>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</si>
  <si>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</si>
  <si>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</si>
  <si>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</si>
  <si>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Ценные бумаги, оцениваемые по справедливой стоимости, изменения которой отражаются в составе прибыли или убытка</t>
  </si>
  <si>
    <t>Аффинированные драгоценные металлы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</si>
  <si>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</si>
  <si>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</si>
  <si>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Займы, предоставленные страхователям (за вычетом резервов на обесценение)</t>
  </si>
  <si>
    <t>Инвестиции в капитал других юридических лиц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</si>
  <si>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</si>
  <si>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</si>
  <si>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Займы полученные</t>
  </si>
  <si>
    <t>Расчеты с акционерами по дивидендам</t>
  </si>
  <si>
    <t>Оценочные обязательства</t>
  </si>
  <si>
    <t>Выпущенные облигации</t>
  </si>
  <si>
    <t>Отложенное налоговое обязательство</t>
  </si>
  <si>
    <t>Прочие обязательства</t>
  </si>
  <si>
    <t>Резерв непредвиденных рисков</t>
  </si>
  <si>
    <t>отчетного периода</t>
  </si>
  <si>
    <t>Главный бухгалтер _____________________  дата _______________</t>
  </si>
  <si>
    <t>Исполнитель __________________дата _______________</t>
  </si>
  <si>
    <t>Телефон:________________</t>
  </si>
  <si>
    <t>Место для печати</t>
  </si>
  <si>
    <t>Отчет о прибылях и убытках</t>
  </si>
  <si>
    <t>за отчетный период</t>
  </si>
  <si>
    <t>за аналогичный период предыдущего года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</si>
  <si>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</si>
  <si>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</si>
  <si>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</si>
  <si>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</si>
  <si>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</si>
  <si>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</si>
  <si>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Прочие доходы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</si>
  <si>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</si>
  <si>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</si>
  <si>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</si>
  <si>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</si>
  <si>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активов перестрахования по заявленным, но неурегулированным убыткам</t>
  </si>
  <si>
    <t>Расходы, связанные с выплатой вознаграждения</t>
  </si>
  <si>
    <t>Общие и административные расходы</t>
  </si>
  <si>
    <t>расходы на оплату труда и командировочные</t>
  </si>
  <si>
    <t>Амортизационные отчисления и износ</t>
  </si>
  <si>
    <t>Прочие расходы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</si>
  <si>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</si>
  <si>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</si>
  <si>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</si>
  <si>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</si>
  <si>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</si>
  <si>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 (на период его отсутствия - лицо, его замещающее) ______________________  дата ______________</t>
  </si>
  <si>
    <t>Первый руководитель (на период его отсутствия - лицо, его замещающее)  _______________  дата ______________</t>
  </si>
  <si>
    <t>Денежные средства и эквиваленты денежных средств</t>
  </si>
  <si>
    <t>Производные финансовые инструменты</t>
  </si>
  <si>
    <t>Запасы</t>
  </si>
  <si>
    <t>Операции «РЕПО»</t>
  </si>
  <si>
    <t>Премии (дополнительный оплаченный капитал)</t>
  </si>
  <si>
    <t>Прочие резервы</t>
  </si>
  <si>
    <t>доходы (расходы) от операций с производными финансовыми инструментами</t>
  </si>
  <si>
    <t>доходы (расходы) от изменения стоимости ценных бумаг, имеющихся в наличии для продажи</t>
  </si>
  <si>
    <t>доходы (расходы) от переоценки производных финансовых инструментов</t>
  </si>
  <si>
    <t>Расходы, связанные с расторжением договора страхования</t>
  </si>
  <si>
    <t>Приложение 4 
к постановлению Правления 
Национального Банка 
Республики Казахстан 
от 28 января 2016 года №41</t>
  </si>
  <si>
    <t>Приложение 5 
к постановлению Правления 
Национального Банка 
Республики Казахстан 
от 28 января 2016 года №41</t>
  </si>
  <si>
    <t>Сальдо на  01 января  2016 года</t>
  </si>
  <si>
    <t>АО "КИС "Казахинстрах"</t>
  </si>
  <si>
    <t>по состоянию на "1" января 2017 года</t>
  </si>
  <si>
    <t>на "1" января 2017 года</t>
  </si>
  <si>
    <t>Сальдо на  01 января 2017 года</t>
  </si>
  <si>
    <t>Отчет об изменениях в капитале</t>
  </si>
  <si>
    <t>Выкупленные собственные акции</t>
  </si>
  <si>
    <t>Дополнительно оплаченный капитал</t>
  </si>
  <si>
    <t>Списание переоценки резерва основных средств</t>
  </si>
  <si>
    <t>по состоянию на 1 июля 2017 года</t>
  </si>
  <si>
    <t>Сальдо на  01 июля 2017 года</t>
  </si>
  <si>
    <t>на 01.07. 2017 г.</t>
  </si>
  <si>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</si>
  <si>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 xml:space="preserve">Форма №1 </t>
  </si>
  <si>
    <t>по состоянию на "1" июля 2017 года</t>
  </si>
  <si>
    <t>Примечание*</t>
  </si>
  <si>
    <t>на 31 декабря 
200_ года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</si>
  <si>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</si>
  <si>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Председателя Правления _______________________Тлеугабылов О.Т.</t>
  </si>
  <si>
    <t>Главный бухгалтер ___________________________ Мусина Ж.А.</t>
  </si>
  <si>
    <t>Исполнитель______________________________</t>
  </si>
  <si>
    <t>Дата подписания отчета_____________________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</si>
  <si>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</si>
  <si>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 xml:space="preserve">Форма №2 </t>
  </si>
  <si>
    <t>на "1" июля 2017 года</t>
  </si>
  <si>
    <t>за аналогичный отчетный период предыдущего года</t>
  </si>
  <si>
    <t>Расходы, связанные с расторжением договора страхования (перестрахования)</t>
  </si>
  <si>
    <t>Главный бухгалтер ___________________________  Мусина Ж.А.</t>
  </si>
  <si>
    <t>Председателя Правления_______________________Тлеугабылов О.Т.</t>
  </si>
  <si>
    <t>Исполнитель_________________________________</t>
  </si>
  <si>
    <t>Дата подписания отчета________________________</t>
  </si>
  <si>
    <t>Председателя Правления                                                        Тлеугабылов О.Т.</t>
  </si>
  <si>
    <t>Исполнитель</t>
  </si>
  <si>
    <t>Дата подписания отчета</t>
  </si>
  <si>
    <t>Главный бухгалтер                                                                   Мусина Ж.А.</t>
  </si>
  <si>
    <t>Председателя Правления                                                    Тлеугабылов О.Т.</t>
  </si>
  <si>
    <t>Главный бухгалтер                                                               Мусина Ж.А.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</si>
</sst>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_(* #,##0.00_);_(* \(#,##0.00\);_(* &quot;-&quot;??_);_(@_)"/>
    <numFmt numFmtId="174" formatCode="_(* #,##0_);_(* \(#,##0\);_(* &quot;-&quot;??_);_(@_)"/>
    <numFmt numFmtId="175" formatCode="#,##0.0000"/>
    <numFmt numFmtId="176" formatCode="_(* #,##0.0000_);_(* \(#,##0.0000\);_(* &quot;-&quot;??_);_(@_)"/>
    <numFmt numFmtId="177" formatCode="0.0000"/>
    <numFmt numFmtId="178" formatCode="_-* #,##0.0_р_._-;\-* #,##0.0_р_._-;_-* &quot;-&quot;??_р_._-;_-@_-"/>
    <numFmt numFmtId="179" formatCode="_-* #,##0_р_._-;\-* #,##0_р_._-;_-* &quot;-&quot;??_р_._-;_-@_-"/>
    <numFmt numFmtId="180" formatCode="_(* #,##0.0_);_(* \(#,##0.0\);_(* &quot;-&quot;??_);_(@_)"/>
    <numFmt numFmtId="181" formatCode="_(* #,##0.000_);_(* \(#,##0.000\);_(* &quot;-&quot;??_);_(@_)"/>
    <numFmt numFmtId="182" formatCode="#,##0.0"/>
  </numFmts>
  <fonts count="52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MS Sans Serif"/>
      <family val="2"/>
    </font>
    <font>
      <sz val="10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173" fontId="4" fillId="0" borderId="0" applyFont="0" applyFill="0" applyBorder="0" applyAlignment="0" applyProtection="0"/>
    <xf numFmtId="0" fontId="32" fillId="34" borderId="0" applyNumberFormat="0" applyBorder="0" applyAlignment="0" applyProtection="0"/>
    <xf numFmtId="0" fontId="6" fillId="35" borderId="0" applyNumberFormat="0" applyBorder="0" applyAlignment="0" applyProtection="0"/>
    <xf numFmtId="0" fontId="32" fillId="36" borderId="0" applyNumberFormat="0" applyBorder="0" applyAlignment="0" applyProtection="0"/>
    <xf numFmtId="0" fontId="6" fillId="37" borderId="0" applyNumberFormat="0" applyBorder="0" applyAlignment="0" applyProtection="0"/>
    <xf numFmtId="0" fontId="32" fillId="38" borderId="0" applyNumberFormat="0" applyBorder="0" applyAlignment="0" applyProtection="0"/>
    <xf numFmtId="0" fontId="6" fillId="39" borderId="0" applyNumberFormat="0" applyBorder="0" applyAlignment="0" applyProtection="0"/>
    <xf numFmtId="0" fontId="32" fillId="40" borderId="0" applyNumberFormat="0" applyBorder="0" applyAlignment="0" applyProtection="0"/>
    <xf numFmtId="0" fontId="6" fillId="29" borderId="0" applyNumberFormat="0" applyBorder="0" applyAlignment="0" applyProtection="0"/>
    <xf numFmtId="0" fontId="32" fillId="41" borderId="0" applyNumberFormat="0" applyBorder="0" applyAlignment="0" applyProtection="0"/>
    <xf numFmtId="0" fontId="6" fillId="31" borderId="0" applyNumberFormat="0" applyBorder="0" applyAlignment="0" applyProtection="0"/>
    <xf numFmtId="0" fontId="32" fillId="42" borderId="0" applyNumberFormat="0" applyBorder="0" applyAlignment="0" applyProtection="0"/>
    <xf numFmtId="0" fontId="6" fillId="43" borderId="0" applyNumberFormat="0" applyBorder="0" applyAlignment="0" applyProtection="0"/>
    <xf numFmtId="0" fontId="33" fillId="44" borderId="1" applyNumberFormat="0" applyAlignment="0" applyProtection="0"/>
    <xf numFmtId="0" fontId="7" fillId="13" borderId="2" applyNumberFormat="0" applyAlignment="0" applyProtection="0"/>
    <xf numFmtId="0" fontId="34" fillId="45" borderId="3" applyNumberFormat="0" applyAlignment="0" applyProtection="0"/>
    <xf numFmtId="0" fontId="8" fillId="46" borderId="4" applyNumberFormat="0" applyAlignment="0" applyProtection="0"/>
    <xf numFmtId="0" fontId="35" fillId="45" borderId="1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47" borderId="13" applyNumberFormat="0" applyAlignment="0" applyProtection="0"/>
    <xf numFmtId="0" fontId="14" fillId="48" borderId="14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51" borderId="0" applyNumberFormat="0" applyBorder="0" applyAlignment="0" applyProtection="0"/>
    <xf numFmtId="0" fontId="1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17" applyNumberFormat="0" applyFill="0" applyAlignment="0" applyProtection="0"/>
    <xf numFmtId="0" fontId="19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54" borderId="0" applyNumberFormat="0" applyBorder="0" applyAlignment="0" applyProtection="0"/>
    <xf numFmtId="0" fontId="21" fillId="7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92" applyFill="1">
      <alignment/>
      <protection/>
    </xf>
    <xf numFmtId="0" fontId="2" fillId="0" borderId="0" xfId="92">
      <alignment/>
      <protection/>
    </xf>
    <xf numFmtId="0" fontId="4" fillId="0" borderId="0" xfId="111" applyFont="1" applyFill="1" applyAlignment="1">
      <alignment vertical="top"/>
      <protection/>
    </xf>
    <xf numFmtId="3" fontId="4" fillId="0" borderId="0" xfId="111" applyNumberFormat="1" applyFont="1" applyFill="1" applyAlignment="1">
      <alignment vertical="top"/>
      <protection/>
    </xf>
    <xf numFmtId="3" fontId="4" fillId="0" borderId="0" xfId="111" applyNumberFormat="1" applyFont="1" applyFill="1" applyAlignment="1">
      <alignment horizontal="right" vertical="top"/>
      <protection/>
    </xf>
    <xf numFmtId="3" fontId="5" fillId="0" borderId="19" xfId="111" applyNumberFormat="1" applyFont="1" applyFill="1" applyBorder="1" applyAlignment="1">
      <alignment vertical="top"/>
      <protection/>
    </xf>
    <xf numFmtId="3" fontId="4" fillId="0" borderId="19" xfId="111" applyNumberFormat="1" applyFont="1" applyFill="1" applyBorder="1" applyAlignment="1">
      <alignment vertical="top"/>
      <protection/>
    </xf>
    <xf numFmtId="0" fontId="4" fillId="0" borderId="0" xfId="112" applyFont="1" applyFill="1" applyBorder="1">
      <alignment/>
      <protection/>
    </xf>
    <xf numFmtId="0" fontId="5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0" fontId="4" fillId="0" borderId="19" xfId="111" applyFont="1" applyFill="1" applyBorder="1" applyAlignment="1">
      <alignment horizontal="center" vertical="top"/>
      <protection/>
    </xf>
    <xf numFmtId="3" fontId="4" fillId="0" borderId="19" xfId="111" applyNumberFormat="1" applyFont="1" applyFill="1" applyBorder="1" applyAlignment="1">
      <alignment horizontal="center" vertical="top"/>
      <protection/>
    </xf>
    <xf numFmtId="3" fontId="4" fillId="0" borderId="19" xfId="111" applyNumberFormat="1" applyFont="1" applyFill="1" applyBorder="1" applyAlignment="1">
      <alignment horizontal="right" vertical="top"/>
      <protection/>
    </xf>
    <xf numFmtId="174" fontId="4" fillId="0" borderId="19" xfId="111" applyNumberFormat="1" applyFont="1" applyFill="1" applyBorder="1" applyAlignment="1">
      <alignment vertical="top"/>
      <protection/>
    </xf>
    <xf numFmtId="49" fontId="4" fillId="0" borderId="19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20" xfId="0" applyFont="1" applyBorder="1" applyAlignment="1">
      <alignment vertical="top" wrapText="1"/>
    </xf>
    <xf numFmtId="0" fontId="4" fillId="0" borderId="0" xfId="111" applyFont="1" applyFill="1" applyBorder="1" applyAlignment="1">
      <alignment vertical="top"/>
      <protection/>
    </xf>
    <xf numFmtId="0" fontId="4" fillId="0" borderId="0" xfId="111" applyFont="1" applyFill="1" applyBorder="1" applyAlignment="1">
      <alignment horizontal="center" vertical="top"/>
      <protection/>
    </xf>
    <xf numFmtId="175" fontId="4" fillId="0" borderId="0" xfId="111" applyNumberFormat="1" applyFont="1" applyFill="1" applyBorder="1" applyAlignment="1">
      <alignment horizontal="right" vertical="top"/>
      <protection/>
    </xf>
    <xf numFmtId="0" fontId="5" fillId="0" borderId="0" xfId="111" applyFont="1" applyFill="1" applyBorder="1" applyAlignment="1">
      <alignment vertical="top"/>
      <protection/>
    </xf>
    <xf numFmtId="0" fontId="5" fillId="0" borderId="0" xfId="111" applyFont="1" applyFill="1" applyBorder="1" applyAlignment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4" fillId="0" borderId="23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locked="0"/>
    </xf>
    <xf numFmtId="49" fontId="4" fillId="0" borderId="25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27" xfId="0" applyNumberFormat="1" applyFont="1" applyFill="1" applyBorder="1" applyAlignment="1">
      <alignment horizontal="right" vertical="top"/>
    </xf>
    <xf numFmtId="0" fontId="4" fillId="0" borderId="21" xfId="111" applyFont="1" applyFill="1" applyBorder="1" applyAlignment="1">
      <alignment horizontal="center" vertical="top" wrapText="1"/>
      <protection/>
    </xf>
    <xf numFmtId="3" fontId="4" fillId="0" borderId="22" xfId="111" applyNumberFormat="1" applyFont="1" applyFill="1" applyBorder="1" applyAlignment="1">
      <alignment horizontal="center" vertical="top" wrapText="1"/>
      <protection/>
    </xf>
    <xf numFmtId="3" fontId="4" fillId="0" borderId="23" xfId="111" applyNumberFormat="1" applyFont="1" applyFill="1" applyBorder="1" applyAlignment="1">
      <alignment horizontal="center" vertical="top" wrapText="1"/>
      <protection/>
    </xf>
    <xf numFmtId="0" fontId="4" fillId="0" borderId="20" xfId="111" applyFont="1" applyFill="1" applyBorder="1" applyAlignment="1">
      <alignment horizontal="center" vertical="top"/>
      <protection/>
    </xf>
    <xf numFmtId="3" fontId="4" fillId="0" borderId="28" xfId="111" applyNumberFormat="1" applyFont="1" applyFill="1" applyBorder="1" applyAlignment="1">
      <alignment horizontal="center" vertical="top"/>
      <protection/>
    </xf>
    <xf numFmtId="0" fontId="5" fillId="0" borderId="20" xfId="111" applyFont="1" applyFill="1" applyBorder="1" applyAlignment="1">
      <alignment vertical="top"/>
      <protection/>
    </xf>
    <xf numFmtId="3" fontId="5" fillId="0" borderId="28" xfId="111" applyNumberFormat="1" applyFont="1" applyFill="1" applyBorder="1" applyAlignment="1">
      <alignment vertical="top"/>
      <protection/>
    </xf>
    <xf numFmtId="0" fontId="4" fillId="0" borderId="20" xfId="111" applyFont="1" applyFill="1" applyBorder="1" applyAlignment="1">
      <alignment vertical="top"/>
      <protection/>
    </xf>
    <xf numFmtId="3" fontId="4" fillId="0" borderId="28" xfId="111" applyNumberFormat="1" applyFont="1" applyFill="1" applyBorder="1" applyAlignment="1">
      <alignment vertical="top"/>
      <protection/>
    </xf>
    <xf numFmtId="0" fontId="48" fillId="0" borderId="20" xfId="92" applyFont="1" applyBorder="1" applyAlignment="1">
      <alignment vertical="top" wrapText="1"/>
      <protection/>
    </xf>
    <xf numFmtId="0" fontId="49" fillId="0" borderId="20" xfId="92" applyFont="1" applyBorder="1" applyAlignment="1">
      <alignment vertical="top" wrapText="1"/>
      <protection/>
    </xf>
    <xf numFmtId="0" fontId="4" fillId="0" borderId="20" xfId="111" applyFont="1" applyFill="1" applyBorder="1" applyAlignment="1">
      <alignment horizontal="left" vertical="top"/>
      <protection/>
    </xf>
    <xf numFmtId="0" fontId="4" fillId="0" borderId="20" xfId="111" applyFont="1" applyFill="1" applyBorder="1" applyAlignment="1">
      <alignment vertical="top"/>
      <protection/>
    </xf>
    <xf numFmtId="3" fontId="5" fillId="0" borderId="28" xfId="111" applyNumberFormat="1" applyFont="1" applyFill="1" applyBorder="1" applyAlignment="1">
      <alignment horizontal="right" vertical="top"/>
      <protection/>
    </xf>
    <xf numFmtId="0" fontId="4" fillId="0" borderId="24" xfId="111" applyFont="1" applyFill="1" applyBorder="1" applyAlignment="1">
      <alignment vertical="top"/>
      <protection/>
    </xf>
    <xf numFmtId="0" fontId="5" fillId="0" borderId="20" xfId="111" applyFont="1" applyFill="1" applyBorder="1" applyAlignment="1">
      <alignment horizontal="left" vertical="top"/>
      <protection/>
    </xf>
    <xf numFmtId="3" fontId="4" fillId="0" borderId="28" xfId="111" applyNumberFormat="1" applyFont="1" applyFill="1" applyBorder="1" applyAlignment="1">
      <alignment horizontal="right" vertical="top"/>
      <protection/>
    </xf>
    <xf numFmtId="174" fontId="4" fillId="0" borderId="28" xfId="111" applyNumberFormat="1" applyFont="1" applyFill="1" applyBorder="1" applyAlignment="1">
      <alignment vertical="top"/>
      <protection/>
    </xf>
    <xf numFmtId="0" fontId="4" fillId="0" borderId="20" xfId="111" applyFont="1" applyFill="1" applyBorder="1" applyAlignment="1">
      <alignment horizontal="left" vertical="top" indent="1"/>
      <protection/>
    </xf>
    <xf numFmtId="0" fontId="4" fillId="0" borderId="20" xfId="111" applyFont="1" applyFill="1" applyBorder="1" applyAlignment="1">
      <alignment horizontal="left" vertical="top" wrapText="1" indent="1"/>
      <protection/>
    </xf>
    <xf numFmtId="0" fontId="4" fillId="0" borderId="20" xfId="111" applyFont="1" applyFill="1" applyBorder="1" applyAlignment="1">
      <alignment vertical="top" wrapText="1"/>
      <protection/>
    </xf>
    <xf numFmtId="0" fontId="4" fillId="0" borderId="20" xfId="111" applyFont="1" applyFill="1" applyBorder="1" applyAlignment="1">
      <alignment horizontal="left" vertical="top" wrapText="1"/>
      <protection/>
    </xf>
    <xf numFmtId="0" fontId="48" fillId="0" borderId="20" xfId="92" applyFont="1" applyFill="1" applyBorder="1" applyAlignment="1">
      <alignment vertical="top" wrapText="1"/>
      <protection/>
    </xf>
    <xf numFmtId="0" fontId="5" fillId="0" borderId="24" xfId="111" applyFont="1" applyFill="1" applyBorder="1" applyAlignment="1">
      <alignment vertical="top"/>
      <protection/>
    </xf>
    <xf numFmtId="174" fontId="2" fillId="0" borderId="0" xfId="0" applyNumberFormat="1" applyFont="1" applyFill="1" applyAlignment="1">
      <alignment/>
    </xf>
    <xf numFmtId="3" fontId="5" fillId="0" borderId="20" xfId="0" applyNumberFormat="1" applyFont="1" applyBorder="1" applyAlignment="1">
      <alignment horizontal="left" vertical="center" wrapText="1"/>
    </xf>
    <xf numFmtId="174" fontId="5" fillId="0" borderId="19" xfId="111" applyNumberFormat="1" applyFont="1" applyFill="1" applyBorder="1" applyAlignment="1">
      <alignment horizontal="center" vertical="top"/>
      <protection/>
    </xf>
    <xf numFmtId="0" fontId="5" fillId="0" borderId="19" xfId="111" applyFont="1" applyFill="1" applyBorder="1" applyAlignment="1">
      <alignment horizontal="center" vertical="top"/>
      <protection/>
    </xf>
    <xf numFmtId="0" fontId="4" fillId="0" borderId="20" xfId="0" applyNumberFormat="1" applyFont="1" applyBorder="1" applyAlignment="1">
      <alignment horizontal="left" vertical="center" wrapText="1"/>
    </xf>
    <xf numFmtId="3" fontId="4" fillId="0" borderId="25" xfId="111" applyNumberFormat="1" applyFont="1" applyFill="1" applyBorder="1" applyAlignment="1">
      <alignment horizontal="center" vertical="top"/>
      <protection/>
    </xf>
    <xf numFmtId="174" fontId="5" fillId="0" borderId="25" xfId="111" applyNumberFormat="1" applyFont="1" applyFill="1" applyBorder="1" applyAlignment="1">
      <alignment horizontal="center" vertical="top"/>
      <protection/>
    </xf>
    <xf numFmtId="174" fontId="4" fillId="0" borderId="19" xfId="0" applyNumberFormat="1" applyFont="1" applyBorder="1" applyAlignment="1">
      <alignment horizontal="right" vertical="top"/>
    </xf>
    <xf numFmtId="174" fontId="4" fillId="0" borderId="28" xfId="110" applyNumberFormat="1" applyFont="1" applyBorder="1" applyAlignment="1">
      <alignment horizontal="right" vertical="top"/>
      <protection/>
    </xf>
    <xf numFmtId="177" fontId="4" fillId="0" borderId="29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5" fontId="2" fillId="0" borderId="0" xfId="92" applyNumberFormat="1">
      <alignment/>
      <protection/>
    </xf>
    <xf numFmtId="3" fontId="50" fillId="0" borderId="0" xfId="0" applyNumberFormat="1" applyFont="1" applyBorder="1" applyAlignment="1">
      <alignment/>
    </xf>
    <xf numFmtId="0" fontId="4" fillId="0" borderId="19" xfId="111" applyFont="1" applyFill="1" applyBorder="1" applyAlignment="1">
      <alignment vertical="top"/>
      <protection/>
    </xf>
    <xf numFmtId="3" fontId="4" fillId="0" borderId="20" xfId="0" applyNumberFormat="1" applyFont="1" applyBorder="1" applyAlignment="1">
      <alignment horizontal="left" vertical="center" wrapText="1"/>
    </xf>
    <xf numFmtId="174" fontId="5" fillId="0" borderId="28" xfId="110" applyNumberFormat="1" applyFont="1" applyBorder="1" applyAlignment="1">
      <alignment horizontal="right" vertical="top"/>
      <protection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3" fontId="0" fillId="0" borderId="0" xfId="0" applyNumberFormat="1" applyFill="1" applyAlignment="1">
      <alignment/>
    </xf>
    <xf numFmtId="3" fontId="5" fillId="0" borderId="19" xfId="111" applyNumberFormat="1" applyFont="1" applyFill="1" applyBorder="1" applyAlignment="1">
      <alignment horizontal="right" vertical="top"/>
      <protection/>
    </xf>
    <xf numFmtId="3" fontId="4" fillId="0" borderId="19" xfId="0" applyNumberFormat="1" applyFont="1" applyBorder="1" applyAlignment="1">
      <alignment horizontal="right" vertical="top"/>
    </xf>
    <xf numFmtId="3" fontId="4" fillId="0" borderId="28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8" xfId="0" applyNumberFormat="1" applyFont="1" applyBorder="1" applyAlignment="1">
      <alignment horizontal="right" vertical="top"/>
    </xf>
    <xf numFmtId="3" fontId="50" fillId="0" borderId="30" xfId="0" applyNumberFormat="1" applyFont="1" applyFill="1" applyBorder="1" applyAlignment="1">
      <alignment/>
    </xf>
    <xf numFmtId="3" fontId="5" fillId="0" borderId="0" xfId="111" applyNumberFormat="1" applyFont="1" applyFill="1" applyBorder="1" applyAlignment="1">
      <alignment horizontal="right" vertical="top"/>
      <protection/>
    </xf>
    <xf numFmtId="3" fontId="2" fillId="0" borderId="0" xfId="92" applyNumberFormat="1">
      <alignment/>
      <protection/>
    </xf>
    <xf numFmtId="43" fontId="5" fillId="0" borderId="25" xfId="125" applyFont="1" applyFill="1" applyBorder="1" applyAlignment="1">
      <alignment horizontal="right" vertical="top"/>
    </xf>
    <xf numFmtId="43" fontId="5" fillId="0" borderId="27" xfId="125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174" fontId="5" fillId="0" borderId="19" xfId="110" applyNumberFormat="1" applyFont="1" applyBorder="1" applyAlignment="1">
      <alignment horizontal="right" vertical="top"/>
      <protection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2" fillId="0" borderId="0" xfId="109">
      <alignment/>
      <protection/>
    </xf>
    <xf numFmtId="0" fontId="4" fillId="0" borderId="0" xfId="109" applyFont="1" applyFill="1" applyAlignment="1">
      <alignment vertical="top"/>
      <protection/>
    </xf>
    <xf numFmtId="0" fontId="4" fillId="0" borderId="0" xfId="109" applyFont="1" applyFill="1" applyAlignment="1">
      <alignment horizontal="right" vertical="top"/>
      <protection/>
    </xf>
    <xf numFmtId="0" fontId="4" fillId="0" borderId="19" xfId="109" applyFont="1" applyFill="1" applyBorder="1" applyAlignment="1">
      <alignment horizontal="center" vertical="top" wrapText="1"/>
      <protection/>
    </xf>
    <xf numFmtId="0" fontId="4" fillId="0" borderId="31" xfId="109" applyFont="1" applyFill="1" applyBorder="1" applyAlignment="1">
      <alignment horizontal="center" vertical="top"/>
      <protection/>
    </xf>
    <xf numFmtId="0" fontId="4" fillId="0" borderId="19" xfId="109" applyFont="1" applyFill="1" applyBorder="1" applyAlignment="1">
      <alignment horizontal="center" vertical="top"/>
      <protection/>
    </xf>
    <xf numFmtId="0" fontId="4" fillId="0" borderId="0" xfId="109" applyFont="1" applyFill="1" applyBorder="1">
      <alignment/>
      <protection/>
    </xf>
    <xf numFmtId="0" fontId="4" fillId="0" borderId="0" xfId="104" applyFont="1" applyFill="1" applyBorder="1">
      <alignment/>
      <protection/>
    </xf>
    <xf numFmtId="0" fontId="4" fillId="0" borderId="0" xfId="104" applyFont="1" applyFill="1" applyAlignment="1">
      <alignment vertical="top"/>
      <protection/>
    </xf>
    <xf numFmtId="0" fontId="4" fillId="0" borderId="0" xfId="104" applyFont="1" applyFill="1" applyAlignment="1">
      <alignment horizontal="right" vertical="top"/>
      <protection/>
    </xf>
    <xf numFmtId="0" fontId="4" fillId="0" borderId="19" xfId="104" applyFont="1" applyFill="1" applyBorder="1" applyAlignment="1">
      <alignment horizontal="center" vertical="top"/>
      <protection/>
    </xf>
    <xf numFmtId="0" fontId="4" fillId="0" borderId="19" xfId="104" applyFont="1" applyFill="1" applyBorder="1" applyAlignment="1">
      <alignment horizontal="center" vertical="center" wrapText="1"/>
      <protection/>
    </xf>
    <xf numFmtId="0" fontId="4" fillId="0" borderId="0" xfId="104" applyFont="1" applyFill="1" applyAlignment="1">
      <alignment horizontal="center" vertical="top"/>
      <protection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2" fillId="0" borderId="0" xfId="0" applyFont="1" applyAlignment="1">
      <alignment/>
    </xf>
    <xf numFmtId="3" fontId="4" fillId="0" borderId="32" xfId="0" applyNumberFormat="1" applyFont="1" applyFill="1" applyBorder="1" applyAlignment="1">
      <alignment horizontal="center" vertical="top" wrapText="1"/>
    </xf>
    <xf numFmtId="3" fontId="5" fillId="0" borderId="32" xfId="0" applyNumberFormat="1" applyFont="1" applyFill="1" applyBorder="1" applyAlignment="1">
      <alignment horizontal="right" vertical="top"/>
    </xf>
    <xf numFmtId="3" fontId="4" fillId="0" borderId="32" xfId="0" applyNumberFormat="1" applyFont="1" applyFill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3" fontId="4" fillId="0" borderId="19" xfId="51" applyNumberFormat="1" applyFont="1" applyFill="1" applyBorder="1" applyAlignment="1">
      <alignment horizontal="right"/>
    </xf>
    <xf numFmtId="3" fontId="4" fillId="0" borderId="32" xfId="51" applyNumberFormat="1" applyFont="1" applyFill="1" applyBorder="1" applyAlignment="1">
      <alignment horizontal="right"/>
    </xf>
    <xf numFmtId="3" fontId="4" fillId="0" borderId="19" xfId="51" applyNumberFormat="1" applyFont="1" applyFill="1" applyBorder="1" applyAlignment="1">
      <alignment/>
    </xf>
    <xf numFmtId="3" fontId="4" fillId="0" borderId="32" xfId="51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22" fillId="0" borderId="19" xfId="108" applyNumberFormat="1" applyFont="1" applyFill="1" applyBorder="1" applyAlignment="1">
      <alignment horizontal="right" vertical="top" wrapText="1"/>
      <protection/>
    </xf>
    <xf numFmtId="3" fontId="22" fillId="0" borderId="33" xfId="108" applyNumberFormat="1" applyFont="1" applyFill="1" applyBorder="1" applyAlignment="1">
      <alignment horizontal="right" vertical="top" wrapText="1"/>
      <protection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32" xfId="0" applyNumberFormat="1" applyFont="1" applyFill="1" applyBorder="1" applyAlignment="1">
      <alignment horizontal="right" vertical="top"/>
    </xf>
    <xf numFmtId="4" fontId="4" fillId="0" borderId="19" xfId="89" applyNumberFormat="1" applyFont="1" applyBorder="1" applyAlignment="1">
      <alignment horizontal="right" vertical="top"/>
      <protection/>
    </xf>
    <xf numFmtId="0" fontId="4" fillId="0" borderId="19" xfId="89" applyNumberFormat="1" applyFont="1" applyBorder="1" applyAlignment="1">
      <alignment horizontal="left" vertical="center" wrapText="1"/>
      <protection/>
    </xf>
    <xf numFmtId="0" fontId="4" fillId="0" borderId="19" xfId="89" applyNumberFormat="1" applyFont="1" applyBorder="1" applyAlignment="1">
      <alignment horizontal="right" vertical="top"/>
      <protection/>
    </xf>
    <xf numFmtId="4" fontId="26" fillId="0" borderId="19" xfId="89" applyNumberFormat="1" applyFont="1" applyBorder="1" applyAlignment="1">
      <alignment horizontal="right" vertical="top"/>
      <protection/>
    </xf>
    <xf numFmtId="4" fontId="4" fillId="0" borderId="19" xfId="91" applyNumberFormat="1" applyFont="1" applyBorder="1" applyAlignment="1">
      <alignment horizontal="right" vertical="top"/>
      <protection/>
    </xf>
    <xf numFmtId="0" fontId="4" fillId="0" borderId="19" xfId="91" applyNumberFormat="1" applyFont="1" applyBorder="1" applyAlignment="1">
      <alignment horizontal="left" vertical="center" wrapText="1"/>
      <protection/>
    </xf>
    <xf numFmtId="0" fontId="4" fillId="0" borderId="19" xfId="91" applyNumberFormat="1" applyFont="1" applyBorder="1" applyAlignment="1">
      <alignment horizontal="right" vertical="top"/>
      <protection/>
    </xf>
    <xf numFmtId="4" fontId="26" fillId="0" borderId="19" xfId="91" applyNumberFormat="1" applyFont="1" applyBorder="1" applyAlignment="1">
      <alignment horizontal="right" vertical="top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3" fontId="4" fillId="0" borderId="0" xfId="0" applyNumberFormat="1" applyFont="1" applyFill="1" applyAlignment="1">
      <alignment horizontal="center" vertical="top"/>
    </xf>
    <xf numFmtId="174" fontId="5" fillId="0" borderId="19" xfId="111" applyNumberFormat="1" applyFont="1" applyFill="1" applyBorder="1" applyAlignment="1">
      <alignment vertical="top"/>
      <protection/>
    </xf>
    <xf numFmtId="3" fontId="5" fillId="0" borderId="0" xfId="0" applyNumberFormat="1" applyFont="1" applyAlignment="1">
      <alignment/>
    </xf>
    <xf numFmtId="174" fontId="4" fillId="0" borderId="34" xfId="0" applyNumberFormat="1" applyFont="1" applyBorder="1" applyAlignment="1">
      <alignment horizontal="right" vertical="top"/>
    </xf>
    <xf numFmtId="3" fontId="5" fillId="0" borderId="24" xfId="0" applyNumberFormat="1" applyFont="1" applyBorder="1" applyAlignment="1">
      <alignment horizontal="left" vertical="center" wrapText="1"/>
    </xf>
    <xf numFmtId="174" fontId="5" fillId="0" borderId="25" xfId="0" applyNumberFormat="1" applyFont="1" applyFill="1" applyBorder="1" applyAlignment="1">
      <alignment horizontal="right" vertical="top"/>
    </xf>
    <xf numFmtId="174" fontId="5" fillId="0" borderId="27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9" xfId="0" applyFont="1" applyBorder="1" applyAlignment="1">
      <alignment vertical="top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right" vertical="top"/>
    </xf>
    <xf numFmtId="4" fontId="28" fillId="0" borderId="19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104" applyFont="1" applyFill="1" applyAlignment="1">
      <alignment vertical="top"/>
      <protection/>
    </xf>
    <xf numFmtId="0" fontId="0" fillId="0" borderId="0" xfId="0" applyFont="1" applyFill="1" applyAlignment="1">
      <alignment/>
    </xf>
    <xf numFmtId="0" fontId="4" fillId="0" borderId="0" xfId="94" applyFont="1" applyFill="1" applyAlignment="1">
      <alignment vertical="top"/>
      <protection/>
    </xf>
    <xf numFmtId="0" fontId="4" fillId="0" borderId="0" xfId="94" applyFont="1" applyFill="1">
      <alignment/>
      <protection/>
    </xf>
    <xf numFmtId="0" fontId="4" fillId="0" borderId="0" xfId="93" applyFont="1" applyFill="1">
      <alignment/>
      <protection/>
    </xf>
    <xf numFmtId="0" fontId="27" fillId="0" borderId="0" xfId="93" applyFont="1" applyFill="1">
      <alignment/>
      <protection/>
    </xf>
    <xf numFmtId="0" fontId="27" fillId="0" borderId="0" xfId="93" applyFont="1" applyFill="1" applyAlignment="1">
      <alignment/>
      <protection/>
    </xf>
    <xf numFmtId="0" fontId="4" fillId="0" borderId="19" xfId="0" applyFont="1" applyFill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4" fillId="0" borderId="0" xfId="92" applyFont="1" applyAlignment="1">
      <alignment horizontal="center"/>
      <protection/>
    </xf>
    <xf numFmtId="0" fontId="4" fillId="0" borderId="0" xfId="111" applyFont="1" applyFill="1" applyAlignment="1">
      <alignment horizontal="center" vertical="top"/>
      <protection/>
    </xf>
    <xf numFmtId="0" fontId="4" fillId="0" borderId="0" xfId="92" applyFont="1" applyFill="1" applyAlignment="1">
      <alignment horizontal="center"/>
      <protection/>
    </xf>
    <xf numFmtId="0" fontId="4" fillId="0" borderId="0" xfId="0" applyFont="1" applyAlignment="1">
      <alignment horizontal="right" wrapText="1"/>
    </xf>
    <xf numFmtId="0" fontId="4" fillId="0" borderId="0" xfId="88" applyFont="1" applyAlignment="1">
      <alignment horizontal="center"/>
      <protection/>
    </xf>
    <xf numFmtId="0" fontId="4" fillId="0" borderId="0" xfId="88" applyFont="1" applyFill="1" applyAlignment="1">
      <alignment horizontal="center" vertical="top"/>
      <protection/>
    </xf>
    <xf numFmtId="0" fontId="4" fillId="0" borderId="0" xfId="104" applyFont="1" applyFill="1" applyAlignment="1">
      <alignment horizontal="center" vertical="top"/>
      <protection/>
    </xf>
    <xf numFmtId="0" fontId="4" fillId="0" borderId="0" xfId="90" applyFont="1" applyAlignment="1">
      <alignment horizontal="center"/>
      <protection/>
    </xf>
    <xf numFmtId="0" fontId="4" fillId="0" borderId="0" xfId="90" applyFont="1" applyFill="1" applyAlignment="1">
      <alignment horizontal="center" vertical="top"/>
      <protection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center" vertical="top"/>
    </xf>
    <xf numFmtId="3" fontId="4" fillId="0" borderId="0" xfId="0" applyNumberFormat="1" applyFont="1" applyAlignment="1">
      <alignment horizontal="center"/>
    </xf>
    <xf numFmtId="0" fontId="4" fillId="0" borderId="0" xfId="111" applyFont="1" applyFill="1" applyAlignment="1">
      <alignment horizontal="center" vertical="top"/>
      <protection/>
    </xf>
  </cellXfs>
  <cellStyles count="11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_Worksheet in 2241 3 Cashflow statement - consolidated 31 12 01, 31 12 00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2" xfId="92"/>
    <cellStyle name="Обычный 2 2" xfId="93"/>
    <cellStyle name="Обычный 2 2 2" xfId="94"/>
    <cellStyle name="Обычный 2 2 3" xfId="95"/>
    <cellStyle name="Обычный 2 2 4" xfId="96"/>
    <cellStyle name="Обычный 2 2 5" xfId="97"/>
    <cellStyle name="Обычный 2 3" xfId="98"/>
    <cellStyle name="Обычный 2 4" xfId="99"/>
    <cellStyle name="Обычный 2 5" xfId="100"/>
    <cellStyle name="Обычный 3" xfId="101"/>
    <cellStyle name="Обычный 4" xfId="102"/>
    <cellStyle name="Обычный 5" xfId="103"/>
    <cellStyle name="Обычный 6" xfId="104"/>
    <cellStyle name="Обычный 7" xfId="105"/>
    <cellStyle name="Обычный 8" xfId="106"/>
    <cellStyle name="Обычный 9" xfId="107"/>
    <cellStyle name="Обычный_ДД нов." xfId="108"/>
    <cellStyle name="Обычный_Лист1" xfId="109"/>
    <cellStyle name="Обычный_СК нов." xfId="110"/>
    <cellStyle name="Обычный_Формы фин.отчетности по ПП №241" xfId="111"/>
    <cellStyle name="Обычный_Формы ФО для НПФ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Хороший" xfId="128"/>
    <cellStyle name="Хороший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62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60.875" style="0" customWidth="1"/>
    <col min="2" max="2" width="10.75390625" style="0" customWidth="1"/>
    <col min="3" max="3" width="11.75390625" style="0" customWidth="1"/>
    <col min="4" max="4" width="14.375" style="0" bestFit="1" customWidth="1"/>
  </cols>
  <sheetData>
    <row r="5" spans="1:4" ht="12.75">
      <c r="A5" s="188" t="s">
        <v>36</v>
      </c>
      <c r="B5" s="188"/>
      <c r="C5" s="188"/>
      <c r="D5" s="188"/>
    </row>
    <row r="6" spans="1:4" ht="12.75">
      <c r="A6" s="188" t="s">
        <v>90</v>
      </c>
      <c r="B6" s="188"/>
      <c r="C6" s="188"/>
      <c r="D6" s="188"/>
    </row>
    <row r="7" spans="1:4" ht="12.75">
      <c r="A7" s="189" t="s">
        <v>172</v>
      </c>
      <c r="B7" s="189"/>
      <c r="C7" s="189"/>
      <c r="D7" s="189"/>
    </row>
    <row r="8" spans="1:4" ht="13.5" thickBot="1">
      <c r="A8" s="4"/>
      <c r="B8" s="4"/>
      <c r="C8" s="5"/>
      <c r="D8" s="6" t="s">
        <v>0</v>
      </c>
    </row>
    <row r="9" spans="1:4" ht="38.25">
      <c r="A9" s="46" t="s">
        <v>1</v>
      </c>
      <c r="B9" s="35" t="s">
        <v>135</v>
      </c>
      <c r="C9" s="47" t="s">
        <v>2</v>
      </c>
      <c r="D9" s="48" t="s">
        <v>169</v>
      </c>
    </row>
    <row r="10" spans="1:4" ht="12.75">
      <c r="A10" s="49">
        <v>1</v>
      </c>
      <c r="B10" s="13">
        <v>2</v>
      </c>
      <c r="C10" s="14">
        <v>3</v>
      </c>
      <c r="D10" s="50">
        <v>4</v>
      </c>
    </row>
    <row r="11" spans="1:4" ht="12.75">
      <c r="A11" s="51" t="s">
        <v>3</v>
      </c>
      <c r="B11" s="73"/>
      <c r="C11" s="7"/>
      <c r="D11" s="52"/>
    </row>
    <row r="12" spans="1:4" ht="12.75">
      <c r="A12" s="53" t="s">
        <v>4</v>
      </c>
      <c r="B12" s="14"/>
      <c r="C12" s="8">
        <v>2110299</v>
      </c>
      <c r="D12" s="54">
        <v>206962</v>
      </c>
    </row>
    <row r="13" spans="1:5" ht="12.75">
      <c r="A13" s="25" t="s">
        <v>20</v>
      </c>
      <c r="B13" s="14"/>
      <c r="C13" s="8">
        <v>2518833</v>
      </c>
      <c r="D13" s="54">
        <v>818556</v>
      </c>
      <c r="E13" s="23"/>
    </row>
    <row r="14" spans="1:4" ht="25.5">
      <c r="A14" s="55" t="s">
        <v>21</v>
      </c>
      <c r="B14" s="14"/>
      <c r="C14" s="8">
        <v>19135239</v>
      </c>
      <c r="D14" s="54">
        <v>18557529</v>
      </c>
    </row>
    <row r="15" spans="1:4" ht="12.75">
      <c r="A15" s="74" t="s">
        <v>158</v>
      </c>
      <c r="B15" s="14"/>
      <c r="C15" s="82">
        <v>1912003</v>
      </c>
      <c r="D15" s="54">
        <v>1119968</v>
      </c>
    </row>
    <row r="16" spans="1:4" ht="25.5">
      <c r="A16" s="55" t="s">
        <v>22</v>
      </c>
      <c r="B16" s="14"/>
      <c r="C16" s="8">
        <v>11466814</v>
      </c>
      <c r="D16" s="54">
        <v>9225059</v>
      </c>
    </row>
    <row r="17" spans="1:4" ht="25.5">
      <c r="A17" s="25" t="s">
        <v>163</v>
      </c>
      <c r="B17" s="14"/>
      <c r="C17" s="8">
        <v>362487</v>
      </c>
      <c r="D17" s="54">
        <v>476678</v>
      </c>
    </row>
    <row r="18" spans="1:4" ht="25.5">
      <c r="A18" s="55" t="s">
        <v>23</v>
      </c>
      <c r="B18" s="14"/>
      <c r="C18" s="8">
        <v>343633</v>
      </c>
      <c r="D18" s="54">
        <v>703265</v>
      </c>
    </row>
    <row r="19" spans="1:4" ht="25.5">
      <c r="A19" s="55" t="s">
        <v>24</v>
      </c>
      <c r="B19" s="14"/>
      <c r="C19" s="8">
        <v>8705105</v>
      </c>
      <c r="D19" s="54">
        <v>4984401</v>
      </c>
    </row>
    <row r="20" spans="1:4" ht="12.75">
      <c r="A20" s="55" t="s">
        <v>147</v>
      </c>
      <c r="B20" s="14"/>
      <c r="C20" s="8">
        <v>11208</v>
      </c>
      <c r="D20" s="54">
        <v>6637</v>
      </c>
    </row>
    <row r="21" spans="1:4" ht="25.5">
      <c r="A21" s="55" t="s">
        <v>25</v>
      </c>
      <c r="B21" s="14"/>
      <c r="C21" s="8">
        <v>259109</v>
      </c>
      <c r="D21" s="54">
        <v>349478</v>
      </c>
    </row>
    <row r="22" spans="1:4" ht="12.75">
      <c r="A22" s="53" t="s">
        <v>5</v>
      </c>
      <c r="B22" s="14"/>
      <c r="C22" s="8">
        <v>5601661</v>
      </c>
      <c r="D22" s="54">
        <v>2407671</v>
      </c>
    </row>
    <row r="23" spans="1:4" ht="12.75">
      <c r="A23" s="55" t="s">
        <v>26</v>
      </c>
      <c r="B23" s="14"/>
      <c r="C23" s="8">
        <v>170479</v>
      </c>
      <c r="D23" s="54">
        <v>1140</v>
      </c>
    </row>
    <row r="24" spans="1:4" ht="12.75">
      <c r="A24" s="55" t="s">
        <v>27</v>
      </c>
      <c r="B24" s="14"/>
      <c r="C24" s="8">
        <v>263764</v>
      </c>
      <c r="D24" s="54">
        <v>274789</v>
      </c>
    </row>
    <row r="25" spans="1:4" ht="25.5">
      <c r="A25" s="55" t="s">
        <v>28</v>
      </c>
      <c r="B25" s="14"/>
      <c r="C25" s="8">
        <v>1149886</v>
      </c>
      <c r="D25" s="54">
        <v>2786933</v>
      </c>
    </row>
    <row r="26" spans="1:4" ht="12.75">
      <c r="A26" s="53" t="s">
        <v>7</v>
      </c>
      <c r="B26" s="14"/>
      <c r="C26" s="8">
        <v>1401296</v>
      </c>
      <c r="D26" s="54">
        <v>1496865</v>
      </c>
    </row>
    <row r="27" spans="1:4" ht="12.75">
      <c r="A27" s="53" t="s">
        <v>8</v>
      </c>
      <c r="B27" s="14"/>
      <c r="C27" s="8">
        <v>0</v>
      </c>
      <c r="D27" s="54">
        <v>14155</v>
      </c>
    </row>
    <row r="28" spans="1:4" ht="12.75">
      <c r="A28" s="53" t="s">
        <v>171</v>
      </c>
      <c r="B28" s="14"/>
      <c r="C28" s="8">
        <v>117004</v>
      </c>
      <c r="D28" s="54">
        <v>0</v>
      </c>
    </row>
    <row r="29" spans="1:4" ht="12.75">
      <c r="A29" s="53" t="s">
        <v>9</v>
      </c>
      <c r="B29" s="14"/>
      <c r="C29" s="8">
        <v>56336</v>
      </c>
      <c r="D29" s="54">
        <v>53737</v>
      </c>
    </row>
    <row r="30" spans="1:4" ht="12.75">
      <c r="A30" s="53" t="s">
        <v>6</v>
      </c>
      <c r="B30" s="14"/>
      <c r="C30" s="8">
        <v>24328</v>
      </c>
      <c r="D30" s="54">
        <v>36032</v>
      </c>
    </row>
    <row r="31" spans="1:6" ht="12.75">
      <c r="A31" s="56" t="s">
        <v>29</v>
      </c>
      <c r="B31" s="14"/>
      <c r="C31" s="52">
        <f>SUM(C12:C30)</f>
        <v>55609484</v>
      </c>
      <c r="D31" s="52">
        <f>SUM(D12:D30)</f>
        <v>43519855</v>
      </c>
      <c r="E31" s="23"/>
      <c r="F31" s="23"/>
    </row>
    <row r="32" spans="1:4" ht="12.75">
      <c r="A32" s="56"/>
      <c r="B32" s="14"/>
      <c r="C32" s="7"/>
      <c r="D32" s="52"/>
    </row>
    <row r="33" spans="1:4" ht="12.75">
      <c r="A33" s="51" t="s">
        <v>10</v>
      </c>
      <c r="B33" s="14"/>
      <c r="C33" s="7"/>
      <c r="D33" s="52"/>
    </row>
    <row r="34" spans="1:4" ht="12.75">
      <c r="A34" s="53" t="s">
        <v>11</v>
      </c>
      <c r="B34" s="14"/>
      <c r="C34" s="8">
        <v>20002541</v>
      </c>
      <c r="D34" s="54">
        <v>13601446</v>
      </c>
    </row>
    <row r="35" spans="1:4" ht="12.75">
      <c r="A35" s="53" t="s">
        <v>12</v>
      </c>
      <c r="B35" s="14"/>
      <c r="C35" s="8">
        <v>823604</v>
      </c>
      <c r="D35" s="54">
        <v>873216</v>
      </c>
    </row>
    <row r="36" spans="1:4" ht="12.75">
      <c r="A36" s="53" t="s">
        <v>13</v>
      </c>
      <c r="B36" s="14"/>
      <c r="C36" s="8">
        <v>614907</v>
      </c>
      <c r="D36" s="54">
        <v>939785</v>
      </c>
    </row>
    <row r="37" spans="1:4" ht="12.75">
      <c r="A37" s="57" t="s">
        <v>148</v>
      </c>
      <c r="B37" s="14"/>
      <c r="C37" s="8">
        <v>6721433</v>
      </c>
      <c r="D37" s="54">
        <v>2175745</v>
      </c>
    </row>
    <row r="38" spans="1:4" ht="12.75">
      <c r="A38" s="57" t="s">
        <v>149</v>
      </c>
      <c r="B38" s="14"/>
      <c r="C38" s="8">
        <v>71875</v>
      </c>
      <c r="D38" s="54">
        <v>59793</v>
      </c>
    </row>
    <row r="39" spans="1:4" ht="12.75">
      <c r="A39" s="57" t="s">
        <v>14</v>
      </c>
      <c r="B39" s="14"/>
      <c r="C39" s="8">
        <v>3582017</v>
      </c>
      <c r="D39" s="54">
        <v>1577834</v>
      </c>
    </row>
    <row r="40" spans="1:4" ht="12.75">
      <c r="A40" s="57" t="s">
        <v>15</v>
      </c>
      <c r="B40" s="14"/>
      <c r="C40" s="8">
        <v>437884</v>
      </c>
      <c r="D40" s="54">
        <v>549868</v>
      </c>
    </row>
    <row r="41" spans="1:4" ht="12.75">
      <c r="A41" s="53" t="s">
        <v>16</v>
      </c>
      <c r="B41" s="14"/>
      <c r="C41" s="8">
        <v>99726</v>
      </c>
      <c r="D41" s="54">
        <v>1085246</v>
      </c>
    </row>
    <row r="42" spans="1:4" ht="12.75">
      <c r="A42" s="55" t="s">
        <v>30</v>
      </c>
      <c r="B42" s="14"/>
      <c r="C42" s="8">
        <v>58810</v>
      </c>
      <c r="D42" s="54">
        <v>135241</v>
      </c>
    </row>
    <row r="43" spans="1:4" ht="12.75">
      <c r="A43" s="56" t="s">
        <v>31</v>
      </c>
      <c r="B43" s="14"/>
      <c r="C43" s="52">
        <f>SUM(C34:C42)</f>
        <v>32412797</v>
      </c>
      <c r="D43" s="52">
        <f>SUM(D34:D42)</f>
        <v>20998174</v>
      </c>
    </row>
    <row r="44" spans="1:4" ht="12.75">
      <c r="A44" s="56"/>
      <c r="B44" s="14"/>
      <c r="C44" s="7"/>
      <c r="D44" s="52"/>
    </row>
    <row r="45" spans="1:4" ht="12.75">
      <c r="A45" s="51" t="s">
        <v>17</v>
      </c>
      <c r="B45" s="14"/>
      <c r="C45" s="7"/>
      <c r="D45" s="52"/>
    </row>
    <row r="46" spans="1:4" ht="12.75">
      <c r="A46" s="53" t="s">
        <v>150</v>
      </c>
      <c r="B46" s="14"/>
      <c r="C46" s="8">
        <v>4819647</v>
      </c>
      <c r="D46" s="54">
        <v>4784627</v>
      </c>
    </row>
    <row r="47" spans="1:4" ht="12.75">
      <c r="A47" s="83" t="s">
        <v>164</v>
      </c>
      <c r="B47" s="14"/>
      <c r="C47" s="16">
        <v>-39305</v>
      </c>
      <c r="D47" s="63">
        <v>-39305</v>
      </c>
    </row>
    <row r="48" spans="1:4" ht="12.75">
      <c r="A48" s="53" t="s">
        <v>137</v>
      </c>
      <c r="B48" s="14"/>
      <c r="C48" s="8">
        <v>217655</v>
      </c>
      <c r="D48" s="54">
        <v>217655</v>
      </c>
    </row>
    <row r="49" spans="1:4" ht="12.75">
      <c r="A49" s="53" t="s">
        <v>143</v>
      </c>
      <c r="B49" s="14"/>
      <c r="C49" s="8">
        <v>0</v>
      </c>
      <c r="D49" s="54">
        <v>707587</v>
      </c>
    </row>
    <row r="50" spans="1:4" ht="12.75">
      <c r="A50" s="53" t="s">
        <v>18</v>
      </c>
      <c r="B50" s="14"/>
      <c r="C50" s="16">
        <v>-332809</v>
      </c>
      <c r="D50" s="63">
        <v>-345086</v>
      </c>
    </row>
    <row r="51" spans="1:4" ht="12.75">
      <c r="A51" s="53" t="s">
        <v>151</v>
      </c>
      <c r="B51" s="14"/>
      <c r="C51" s="8">
        <v>18531499</v>
      </c>
      <c r="D51" s="54">
        <v>17196203</v>
      </c>
    </row>
    <row r="52" spans="1:4" ht="12.75">
      <c r="A52" s="55" t="s">
        <v>32</v>
      </c>
      <c r="B52" s="14"/>
      <c r="C52" s="8"/>
      <c r="D52" s="54"/>
    </row>
    <row r="53" spans="1:4" ht="12.75">
      <c r="A53" s="58" t="s">
        <v>34</v>
      </c>
      <c r="B53" s="14"/>
      <c r="C53" s="8">
        <v>17977009</v>
      </c>
      <c r="D53" s="54">
        <v>14139574</v>
      </c>
    </row>
    <row r="54" spans="1:4" ht="12.75">
      <c r="A54" s="58" t="s">
        <v>35</v>
      </c>
      <c r="B54" s="14"/>
      <c r="C54" s="8">
        <v>554490</v>
      </c>
      <c r="D54" s="54">
        <v>3056629</v>
      </c>
    </row>
    <row r="55" spans="1:4" ht="12.75">
      <c r="A55" s="56" t="s">
        <v>33</v>
      </c>
      <c r="B55" s="14"/>
      <c r="C55" s="52">
        <f>SUM(C46:C51)</f>
        <v>23196687</v>
      </c>
      <c r="D55" s="52">
        <f>SUM(D46:D51)</f>
        <v>22521681</v>
      </c>
    </row>
    <row r="56" spans="1:4" ht="12.75">
      <c r="A56" s="51" t="s">
        <v>19</v>
      </c>
      <c r="B56" s="14"/>
      <c r="C56" s="59">
        <f>C43+C55</f>
        <v>55609484</v>
      </c>
      <c r="D56" s="59">
        <f>D43+D55</f>
        <v>43519855</v>
      </c>
    </row>
    <row r="57" spans="1:5" s="24" customFormat="1" ht="13.5" thickBot="1">
      <c r="A57" s="60" t="s">
        <v>146</v>
      </c>
      <c r="B57" s="75"/>
      <c r="C57" s="79">
        <f>(C31-C43-C29)/337181</f>
        <v>68.6288699541196</v>
      </c>
      <c r="D57" s="79">
        <f>(D31-D43-D29)/337181</f>
        <v>66.63466802696475</v>
      </c>
      <c r="E57" s="80"/>
    </row>
    <row r="58" spans="1:4" s="24" customFormat="1" ht="12.75">
      <c r="A58" s="26"/>
      <c r="B58" s="27"/>
      <c r="C58" s="28"/>
      <c r="D58" s="28"/>
    </row>
    <row r="59" spans="1:4" ht="12.75">
      <c r="A59" s="9"/>
      <c r="B59" s="4"/>
      <c r="C59" s="81"/>
      <c r="D59" s="3"/>
    </row>
    <row r="60" spans="1:4" ht="12.75">
      <c r="A60" s="4" t="s">
        <v>162</v>
      </c>
      <c r="B60" s="4"/>
      <c r="C60" s="3"/>
      <c r="D60" s="3"/>
    </row>
    <row r="62" spans="1:4" ht="12.75">
      <c r="A62" s="4" t="s">
        <v>165</v>
      </c>
      <c r="B62" s="4"/>
      <c r="C62" s="3"/>
      <c r="D62" s="3"/>
    </row>
  </sheetData>
  <sheetProtection/>
  <mergeCells count="3">
    <mergeCell ref="A5:D5"/>
    <mergeCell ref="A7:D7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83"/>
  <sheetViews>
    <sheetView zoomScalePageLayoutView="0" workbookViewId="0" topLeftCell="A55">
      <selection activeCell="A77" sqref="A77"/>
    </sheetView>
  </sheetViews>
  <sheetFormatPr defaultColWidth="9.00390625" defaultRowHeight="12.75"/>
  <cols>
    <col min="1" max="1" width="79.625" style="1" customWidth="1"/>
    <col min="2" max="2" width="12.125" style="1" bestFit="1" customWidth="1"/>
    <col min="3" max="3" width="11.75390625" style="87" customWidth="1"/>
    <col min="4" max="4" width="13.75390625" style="87" bestFit="1" customWidth="1"/>
    <col min="5" max="16384" width="9.125" style="1" customWidth="1"/>
  </cols>
  <sheetData>
    <row r="5" spans="1:3" ht="12.75">
      <c r="A5" s="189" t="s">
        <v>89</v>
      </c>
      <c r="B5" s="189"/>
      <c r="C5" s="189"/>
    </row>
    <row r="6" spans="1:2" ht="12.75">
      <c r="A6" s="190" t="s">
        <v>90</v>
      </c>
      <c r="B6" s="190"/>
    </row>
    <row r="7" spans="1:3" ht="12.75">
      <c r="A7" s="189" t="str">
        <f>ФП!A7</f>
        <v>по состоянию на "01" июля 2015 года</v>
      </c>
      <c r="B7" s="189"/>
      <c r="C7" s="189"/>
    </row>
    <row r="8" spans="1:3" ht="13.5" thickBot="1">
      <c r="A8" s="2"/>
      <c r="B8" s="2"/>
      <c r="C8" s="6" t="s">
        <v>0</v>
      </c>
    </row>
    <row r="9" spans="1:4" ht="89.25" customHeight="1">
      <c r="A9" s="46" t="s">
        <v>1</v>
      </c>
      <c r="B9" s="35" t="s">
        <v>135</v>
      </c>
      <c r="C9" s="47" t="s">
        <v>37</v>
      </c>
      <c r="D9" s="48" t="s">
        <v>38</v>
      </c>
    </row>
    <row r="10" spans="1:4" ht="12.75">
      <c r="A10" s="49">
        <v>1</v>
      </c>
      <c r="B10" s="13">
        <v>2</v>
      </c>
      <c r="C10" s="14">
        <v>4</v>
      </c>
      <c r="D10" s="50">
        <v>6</v>
      </c>
    </row>
    <row r="11" spans="1:4" ht="12.75">
      <c r="A11" s="61" t="s">
        <v>39</v>
      </c>
      <c r="B11" s="13"/>
      <c r="C11" s="15"/>
      <c r="D11" s="62"/>
    </row>
    <row r="12" spans="1:4" ht="12.75">
      <c r="A12" s="51" t="s">
        <v>40</v>
      </c>
      <c r="B12" s="72"/>
      <c r="C12" s="88">
        <v>5348164</v>
      </c>
      <c r="D12" s="59">
        <v>5891163</v>
      </c>
    </row>
    <row r="13" spans="1:4" ht="12.75">
      <c r="A13" s="53" t="s">
        <v>41</v>
      </c>
      <c r="B13" s="72"/>
      <c r="C13" s="89">
        <v>19162997</v>
      </c>
      <c r="D13" s="90">
        <v>17855146</v>
      </c>
    </row>
    <row r="14" spans="1:4" ht="12.75">
      <c r="A14" s="53" t="s">
        <v>42</v>
      </c>
      <c r="B14" s="72"/>
      <c r="C14" s="89">
        <v>499397</v>
      </c>
      <c r="D14" s="54">
        <v>1618249</v>
      </c>
    </row>
    <row r="15" spans="1:4" ht="12.75">
      <c r="A15" s="57" t="s">
        <v>43</v>
      </c>
      <c r="B15" s="72"/>
      <c r="C15" s="89">
        <v>10196939</v>
      </c>
      <c r="D15" s="90">
        <v>11238058</v>
      </c>
    </row>
    <row r="16" spans="1:4" ht="12.75">
      <c r="A16" s="51" t="s">
        <v>44</v>
      </c>
      <c r="B16" s="72"/>
      <c r="C16" s="88">
        <v>9465455</v>
      </c>
      <c r="D16" s="59">
        <v>8235337</v>
      </c>
    </row>
    <row r="17" spans="1:4" ht="12.75">
      <c r="A17" s="57" t="s">
        <v>45</v>
      </c>
      <c r="B17" s="72"/>
      <c r="C17" s="8">
        <v>6401095</v>
      </c>
      <c r="D17" s="54">
        <v>7184115</v>
      </c>
    </row>
    <row r="18" spans="1:4" ht="12.75">
      <c r="A18" s="57" t="s">
        <v>46</v>
      </c>
      <c r="B18" s="72"/>
      <c r="C18" s="8">
        <v>2241755</v>
      </c>
      <c r="D18" s="54">
        <v>4636179</v>
      </c>
    </row>
    <row r="19" spans="1:4" ht="12.75">
      <c r="A19" s="51" t="s">
        <v>47</v>
      </c>
      <c r="B19" s="72"/>
      <c r="C19" s="88">
        <v>5306115</v>
      </c>
      <c r="D19" s="59">
        <v>5687401</v>
      </c>
    </row>
    <row r="20" spans="1:4" ht="12.75">
      <c r="A20" s="53" t="s">
        <v>48</v>
      </c>
      <c r="B20" s="72"/>
      <c r="C20" s="8">
        <v>24022</v>
      </c>
      <c r="D20" s="54">
        <v>49940</v>
      </c>
    </row>
    <row r="21" spans="1:4" ht="12.75">
      <c r="A21" s="53" t="s">
        <v>49</v>
      </c>
      <c r="B21" s="72"/>
      <c r="C21" s="89">
        <v>18027</v>
      </c>
      <c r="D21" s="90">
        <v>153822</v>
      </c>
    </row>
    <row r="22" spans="1:4" ht="12.75">
      <c r="A22" s="51" t="s">
        <v>50</v>
      </c>
      <c r="B22" s="72"/>
      <c r="C22" s="91">
        <v>1225968</v>
      </c>
      <c r="D22" s="92">
        <v>1969260</v>
      </c>
    </row>
    <row r="23" spans="1:4" ht="12.75">
      <c r="A23" s="64" t="s">
        <v>51</v>
      </c>
      <c r="B23" s="72"/>
      <c r="C23" s="89">
        <v>1035190</v>
      </c>
      <c r="D23" s="90">
        <v>1793697</v>
      </c>
    </row>
    <row r="24" spans="1:4" ht="12.75">
      <c r="A24" s="64" t="s">
        <v>52</v>
      </c>
      <c r="B24" s="72"/>
      <c r="C24" s="15"/>
      <c r="D24" s="62"/>
    </row>
    <row r="25" spans="1:4" ht="12.75">
      <c r="A25" s="64" t="s">
        <v>152</v>
      </c>
      <c r="B25" s="72"/>
      <c r="C25" s="89">
        <v>996179</v>
      </c>
      <c r="D25" s="90">
        <v>1736213</v>
      </c>
    </row>
    <row r="26" spans="1:4" ht="12.75">
      <c r="A26" s="64" t="s">
        <v>53</v>
      </c>
      <c r="B26" s="72"/>
      <c r="C26" s="89">
        <v>39011</v>
      </c>
      <c r="D26" s="90">
        <v>57484</v>
      </c>
    </row>
    <row r="27" spans="1:4" ht="12.75">
      <c r="A27" s="51" t="s">
        <v>153</v>
      </c>
      <c r="B27" s="72"/>
      <c r="C27" s="91">
        <v>40633</v>
      </c>
      <c r="D27" s="92">
        <v>-127564</v>
      </c>
    </row>
    <row r="28" spans="1:4" ht="12.75">
      <c r="A28" s="64" t="s">
        <v>52</v>
      </c>
      <c r="B28" s="72"/>
      <c r="C28" s="15"/>
      <c r="D28" s="62"/>
    </row>
    <row r="29" spans="1:4" ht="12.75">
      <c r="A29" s="53" t="s">
        <v>154</v>
      </c>
      <c r="B29" s="72"/>
      <c r="C29" s="89">
        <v>-12401</v>
      </c>
      <c r="D29" s="90">
        <v>11906</v>
      </c>
    </row>
    <row r="30" spans="1:4" ht="12.75">
      <c r="A30" s="53" t="s">
        <v>155</v>
      </c>
      <c r="B30" s="72"/>
      <c r="C30" s="89">
        <v>53034</v>
      </c>
      <c r="D30" s="90">
        <v>13650</v>
      </c>
    </row>
    <row r="31" spans="1:4" ht="12.75">
      <c r="A31" s="25" t="s">
        <v>159</v>
      </c>
      <c r="B31" s="72"/>
      <c r="C31" s="8"/>
      <c r="D31" s="54">
        <v>-153120</v>
      </c>
    </row>
    <row r="32" spans="1:4" ht="12.75">
      <c r="A32" s="51" t="s">
        <v>156</v>
      </c>
      <c r="B32" s="72"/>
      <c r="C32" s="91">
        <v>150145</v>
      </c>
      <c r="D32" s="92">
        <v>303127</v>
      </c>
    </row>
    <row r="33" spans="1:4" ht="12.75">
      <c r="A33" s="65" t="s">
        <v>52</v>
      </c>
      <c r="B33" s="72"/>
      <c r="C33" s="15"/>
      <c r="D33" s="62"/>
    </row>
    <row r="34" spans="1:4" ht="12.75">
      <c r="A34" s="53" t="s">
        <v>54</v>
      </c>
      <c r="B34" s="72"/>
      <c r="C34" s="89">
        <v>150145</v>
      </c>
      <c r="D34" s="90">
        <v>303127</v>
      </c>
    </row>
    <row r="35" spans="1:4" ht="12.75">
      <c r="A35" s="51" t="s">
        <v>55</v>
      </c>
      <c r="B35" s="72"/>
      <c r="C35" s="88">
        <v>87712</v>
      </c>
      <c r="D35" s="59">
        <v>247415</v>
      </c>
    </row>
    <row r="36" spans="1:4" ht="12.75">
      <c r="A36" s="53" t="s">
        <v>56</v>
      </c>
      <c r="B36" s="72"/>
      <c r="C36" s="89">
        <v>983</v>
      </c>
      <c r="D36" s="90">
        <v>6027</v>
      </c>
    </row>
    <row r="37" spans="1:4" ht="12.75">
      <c r="A37" s="53" t="s">
        <v>57</v>
      </c>
      <c r="B37" s="72"/>
      <c r="C37" s="89">
        <v>158920</v>
      </c>
      <c r="D37" s="90">
        <v>269823</v>
      </c>
    </row>
    <row r="38" spans="1:4" ht="12.75">
      <c r="A38" s="51" t="s">
        <v>58</v>
      </c>
      <c r="B38" s="72"/>
      <c r="C38" s="91">
        <v>6734035</v>
      </c>
      <c r="D38" s="92">
        <v>8136273</v>
      </c>
    </row>
    <row r="39" spans="1:4" ht="12.75">
      <c r="A39" s="51" t="s">
        <v>59</v>
      </c>
      <c r="B39" s="72"/>
      <c r="C39" s="15"/>
      <c r="D39" s="62"/>
    </row>
    <row r="40" spans="1:4" ht="12.75">
      <c r="A40" s="53" t="s">
        <v>60</v>
      </c>
      <c r="B40" s="72"/>
      <c r="C40" s="8">
        <v>3512313</v>
      </c>
      <c r="D40" s="54">
        <v>4184255</v>
      </c>
    </row>
    <row r="41" spans="1:4" ht="12.75">
      <c r="A41" s="66" t="s">
        <v>61</v>
      </c>
      <c r="B41" s="72"/>
      <c r="C41" s="8">
        <v>146127</v>
      </c>
      <c r="D41" s="54">
        <v>226319</v>
      </c>
    </row>
    <row r="42" spans="1:4" ht="12.75">
      <c r="A42" s="53" t="s">
        <v>62</v>
      </c>
      <c r="B42" s="72"/>
      <c r="C42" s="8">
        <v>261493</v>
      </c>
      <c r="D42" s="54">
        <v>1008996</v>
      </c>
    </row>
    <row r="43" spans="1:4" ht="12.75">
      <c r="A43" s="53" t="s">
        <v>63</v>
      </c>
      <c r="B43" s="72"/>
      <c r="C43" s="8">
        <v>31546</v>
      </c>
      <c r="D43" s="54">
        <v>40329</v>
      </c>
    </row>
    <row r="44" spans="1:4" ht="12.75">
      <c r="A44" s="51" t="s">
        <v>64</v>
      </c>
      <c r="B44" s="72"/>
      <c r="C44" s="59">
        <f>C40+C41-C42-C43</f>
        <v>3365401</v>
      </c>
      <c r="D44" s="59">
        <v>3361249</v>
      </c>
    </row>
    <row r="45" spans="1:4" ht="12.75">
      <c r="A45" s="67" t="s">
        <v>65</v>
      </c>
      <c r="B45" s="72"/>
      <c r="C45" s="8">
        <v>29690</v>
      </c>
      <c r="D45" s="54">
        <v>24219</v>
      </c>
    </row>
    <row r="46" spans="1:4" ht="12.75">
      <c r="A46" s="53" t="s">
        <v>66</v>
      </c>
      <c r="B46" s="72"/>
      <c r="C46" s="8">
        <v>-49612</v>
      </c>
      <c r="D46" s="54">
        <v>225216</v>
      </c>
    </row>
    <row r="47" spans="1:4" ht="12.75">
      <c r="A47" s="53" t="s">
        <v>166</v>
      </c>
      <c r="B47" s="72"/>
      <c r="C47" s="8">
        <v>-114191</v>
      </c>
      <c r="D47" s="54"/>
    </row>
    <row r="48" spans="1:4" ht="12.75">
      <c r="A48" s="53" t="s">
        <v>67</v>
      </c>
      <c r="B48" s="72"/>
      <c r="C48" s="8">
        <v>-324878</v>
      </c>
      <c r="D48" s="54">
        <v>-719883</v>
      </c>
    </row>
    <row r="49" spans="1:4" ht="12.75">
      <c r="A49" s="53" t="s">
        <v>68</v>
      </c>
      <c r="B49" s="72"/>
      <c r="C49" s="8">
        <v>-359632</v>
      </c>
      <c r="D49" s="93">
        <v>-675309</v>
      </c>
    </row>
    <row r="50" spans="1:4" ht="12.75">
      <c r="A50" s="53" t="s">
        <v>69</v>
      </c>
      <c r="B50" s="72"/>
      <c r="C50" s="8">
        <v>291266</v>
      </c>
      <c r="D50" s="54">
        <v>302591</v>
      </c>
    </row>
    <row r="51" spans="1:4" ht="12.75">
      <c r="A51" s="51" t="s">
        <v>70</v>
      </c>
      <c r="B51" s="72"/>
      <c r="C51" s="59">
        <v>32976</v>
      </c>
      <c r="D51" s="59">
        <v>490095</v>
      </c>
    </row>
    <row r="52" spans="1:4" ht="12.75">
      <c r="A52" s="65" t="s">
        <v>52</v>
      </c>
      <c r="B52" s="72"/>
      <c r="C52" s="15"/>
      <c r="D52" s="62"/>
    </row>
    <row r="53" spans="1:4" ht="12.75">
      <c r="A53" s="64" t="s">
        <v>71</v>
      </c>
      <c r="B53" s="72"/>
      <c r="C53" s="8">
        <v>32976</v>
      </c>
      <c r="D53" s="54">
        <v>490095</v>
      </c>
    </row>
    <row r="54" spans="1:4" ht="12.75">
      <c r="A54" s="68" t="s">
        <v>72</v>
      </c>
      <c r="B54" s="72"/>
      <c r="C54" s="15">
        <v>253157</v>
      </c>
      <c r="D54" s="62">
        <v>315833</v>
      </c>
    </row>
    <row r="55" spans="1:4" ht="12.75">
      <c r="A55" s="68" t="s">
        <v>73</v>
      </c>
      <c r="B55" s="72"/>
      <c r="C55" s="8">
        <v>31444</v>
      </c>
      <c r="D55" s="54">
        <v>802</v>
      </c>
    </row>
    <row r="56" spans="1:4" ht="12.75">
      <c r="A56" s="51" t="s">
        <v>74</v>
      </c>
      <c r="B56" s="72"/>
      <c r="C56" s="59">
        <f>C54-C55</f>
        <v>221713</v>
      </c>
      <c r="D56" s="59">
        <v>315031</v>
      </c>
    </row>
    <row r="57" spans="1:4" ht="12.75">
      <c r="A57" s="53" t="s">
        <v>75</v>
      </c>
      <c r="B57" s="72"/>
      <c r="C57" s="8">
        <v>1675828</v>
      </c>
      <c r="D57" s="54">
        <v>1696188</v>
      </c>
    </row>
    <row r="58" spans="1:4" ht="12.75">
      <c r="A58" s="68" t="s">
        <v>52</v>
      </c>
      <c r="B58" s="72"/>
      <c r="C58" s="15"/>
      <c r="D58" s="62"/>
    </row>
    <row r="59" spans="1:4" ht="12.75">
      <c r="A59" s="64" t="s">
        <v>76</v>
      </c>
      <c r="B59" s="72"/>
      <c r="C59" s="8">
        <v>1059969</v>
      </c>
      <c r="D59" s="54">
        <v>1068424</v>
      </c>
    </row>
    <row r="60" spans="1:4" ht="25.5">
      <c r="A60" s="65" t="s">
        <v>77</v>
      </c>
      <c r="B60" s="72"/>
      <c r="C60" s="8">
        <v>87066</v>
      </c>
      <c r="D60" s="90">
        <v>86002</v>
      </c>
    </row>
    <row r="61" spans="1:4" ht="12.75">
      <c r="A61" s="65" t="s">
        <v>78</v>
      </c>
      <c r="B61" s="72"/>
      <c r="C61" s="8">
        <v>101331</v>
      </c>
      <c r="D61" s="54">
        <v>96684</v>
      </c>
    </row>
    <row r="62" spans="1:4" ht="12.75">
      <c r="A62" s="64" t="s">
        <v>79</v>
      </c>
      <c r="B62" s="72"/>
      <c r="C62" s="8">
        <v>53093</v>
      </c>
      <c r="D62" s="54">
        <v>46234</v>
      </c>
    </row>
    <row r="63" spans="1:4" ht="12.75">
      <c r="A63" s="53" t="s">
        <v>80</v>
      </c>
      <c r="B63" s="72"/>
      <c r="C63" s="8">
        <v>292995</v>
      </c>
      <c r="D63" s="54">
        <v>67689</v>
      </c>
    </row>
    <row r="64" spans="1:4" ht="12.75">
      <c r="A64" s="51" t="s">
        <v>81</v>
      </c>
      <c r="B64" s="72"/>
      <c r="C64" s="88">
        <f>C44+C45+C46+C48-C49+C50+C51+C56+C57+C63-C47</f>
        <v>6009202</v>
      </c>
      <c r="D64" s="59">
        <f>D44+D45+D46+D48-D49+D50+D51+D56+D57+D63-D47</f>
        <v>6437704</v>
      </c>
    </row>
    <row r="65" spans="1:4" ht="12.75">
      <c r="A65" s="51" t="s">
        <v>82</v>
      </c>
      <c r="B65" s="72"/>
      <c r="C65" s="88">
        <f>C38-C64</f>
        <v>724833</v>
      </c>
      <c r="D65" s="59">
        <f>D38-D64</f>
        <v>1698569</v>
      </c>
    </row>
    <row r="66" spans="1:4" ht="12.75">
      <c r="A66" s="53" t="s">
        <v>83</v>
      </c>
      <c r="B66" s="72"/>
      <c r="C66" s="15"/>
      <c r="D66" s="62"/>
    </row>
    <row r="67" spans="1:4" ht="12.75">
      <c r="A67" s="51" t="s">
        <v>84</v>
      </c>
      <c r="B67" s="72"/>
      <c r="C67" s="88">
        <f>C38-C64</f>
        <v>724833</v>
      </c>
      <c r="D67" s="59">
        <f>D38-D64</f>
        <v>1698569</v>
      </c>
    </row>
    <row r="68" spans="1:4" ht="12.75">
      <c r="A68" s="51" t="s">
        <v>85</v>
      </c>
      <c r="B68" s="72"/>
      <c r="C68" s="88">
        <v>170343</v>
      </c>
      <c r="D68" s="59">
        <v>262920</v>
      </c>
    </row>
    <row r="69" spans="1:4" ht="12.75">
      <c r="A69" s="64" t="s">
        <v>32</v>
      </c>
      <c r="B69" s="72"/>
      <c r="C69" s="15"/>
      <c r="D69" s="62"/>
    </row>
    <row r="70" spans="1:4" ht="12.75">
      <c r="A70" s="53" t="s">
        <v>86</v>
      </c>
      <c r="B70" s="72"/>
      <c r="C70" s="8">
        <v>170343</v>
      </c>
      <c r="D70" s="54">
        <v>262920</v>
      </c>
    </row>
    <row r="71" spans="1:4" ht="12.75">
      <c r="A71" s="53" t="s">
        <v>87</v>
      </c>
      <c r="B71" s="72"/>
      <c r="C71" s="15">
        <v>0</v>
      </c>
      <c r="D71" s="62">
        <v>0</v>
      </c>
    </row>
    <row r="72" spans="1:4" ht="12.75">
      <c r="A72" s="51" t="s">
        <v>88</v>
      </c>
      <c r="B72" s="72"/>
      <c r="C72" s="88">
        <f>C67-C68</f>
        <v>554490</v>
      </c>
      <c r="D72" s="59">
        <f>D67-D68</f>
        <v>1435649</v>
      </c>
    </row>
    <row r="73" spans="1:4" ht="12.75">
      <c r="A73" s="51" t="s">
        <v>91</v>
      </c>
      <c r="B73" s="72"/>
      <c r="C73" s="8"/>
      <c r="D73" s="54"/>
    </row>
    <row r="74" spans="1:4" ht="12.75">
      <c r="A74" s="53" t="s">
        <v>92</v>
      </c>
      <c r="B74" s="72"/>
      <c r="C74" s="15">
        <v>120795</v>
      </c>
      <c r="D74" s="62">
        <v>-284964</v>
      </c>
    </row>
    <row r="75" spans="1:4" ht="12.75">
      <c r="A75" s="53" t="s">
        <v>93</v>
      </c>
      <c r="B75" s="72"/>
      <c r="C75" s="15">
        <v>-210232</v>
      </c>
      <c r="D75" s="62">
        <v>-193272</v>
      </c>
    </row>
    <row r="76" spans="1:4" ht="12.75">
      <c r="A76" s="51" t="s">
        <v>94</v>
      </c>
      <c r="B76" s="72"/>
      <c r="C76" s="88">
        <f>C74+C75</f>
        <v>-89437</v>
      </c>
      <c r="D76" s="59">
        <f>D74+D75</f>
        <v>-478236</v>
      </c>
    </row>
    <row r="77" spans="1:4" ht="12.75">
      <c r="A77" s="51" t="s">
        <v>95</v>
      </c>
      <c r="B77" s="72"/>
      <c r="C77" s="88">
        <f>C72+C76</f>
        <v>465053</v>
      </c>
      <c r="D77" s="59">
        <f>D72+D76</f>
        <v>957413</v>
      </c>
    </row>
    <row r="78" spans="1:4" ht="13.5" thickBot="1">
      <c r="A78" s="69" t="s">
        <v>170</v>
      </c>
      <c r="B78" s="76"/>
      <c r="C78" s="96">
        <f>C72/338011</f>
        <v>1.6404495711678022</v>
      </c>
      <c r="D78" s="97">
        <f>D72/338011</f>
        <v>4.247344021348417</v>
      </c>
    </row>
    <row r="79" spans="1:4" ht="12.75">
      <c r="A79" s="29"/>
      <c r="B79" s="30"/>
      <c r="C79" s="94"/>
      <c r="D79" s="94"/>
    </row>
    <row r="81" spans="1:4" ht="12.75">
      <c r="A81" s="4" t="s">
        <v>162</v>
      </c>
      <c r="B81" s="4"/>
      <c r="C81" s="95"/>
      <c r="D81" s="95"/>
    </row>
    <row r="82" spans="3:4" ht="12.75">
      <c r="C82" s="23"/>
      <c r="D82" s="23"/>
    </row>
    <row r="83" spans="1:4" ht="12.75">
      <c r="A83" s="4" t="str">
        <f>ФП!A62</f>
        <v>Главный бухгалтер __________________________Базарбаев Б.Т.</v>
      </c>
      <c r="B83" s="4"/>
      <c r="C83" s="95"/>
      <c r="D83" s="95"/>
    </row>
  </sheetData>
  <sheetProtection/>
  <mergeCells count="3">
    <mergeCell ref="A5:C5"/>
    <mergeCell ref="A7:C7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41.00390625" style="0" customWidth="1"/>
    <col min="3" max="3" width="15.375" style="0" customWidth="1"/>
    <col min="4" max="4" width="19.00390625" style="0" customWidth="1"/>
  </cols>
  <sheetData>
    <row r="1" spans="2:4" ht="77.25" customHeight="1">
      <c r="B1" s="191" t="s">
        <v>235</v>
      </c>
      <c r="C1" s="191"/>
      <c r="D1" s="191"/>
    </row>
    <row r="2" spans="1:4" ht="12.75">
      <c r="A2" s="124"/>
      <c r="B2" s="124"/>
      <c r="C2" s="124"/>
      <c r="D2" s="124"/>
    </row>
    <row r="3" spans="1:4" ht="12.75">
      <c r="A3" s="192" t="s">
        <v>173</v>
      </c>
      <c r="B3" s="192"/>
      <c r="C3" s="192"/>
      <c r="D3" s="192"/>
    </row>
    <row r="4" spans="1:4" ht="12.75">
      <c r="A4" s="192" t="s">
        <v>174</v>
      </c>
      <c r="B4" s="192"/>
      <c r="C4" s="192"/>
      <c r="D4" s="192"/>
    </row>
    <row r="5" spans="1:4" ht="12.75">
      <c r="A5" s="193" t="s">
        <v>238</v>
      </c>
      <c r="B5" s="193"/>
      <c r="C5" s="193"/>
      <c r="D5" s="193"/>
    </row>
    <row r="6" spans="1:4" ht="12.75">
      <c r="A6" s="193" t="s">
        <v>239</v>
      </c>
      <c r="B6" s="193"/>
      <c r="C6" s="193"/>
      <c r="D6" s="193"/>
    </row>
    <row r="7" spans="1:4" ht="12.75">
      <c r="A7" s="124"/>
      <c r="B7" s="124"/>
      <c r="C7" s="124"/>
      <c r="D7" s="124"/>
    </row>
    <row r="8" spans="1:4" ht="12.75">
      <c r="A8" s="124"/>
      <c r="B8" s="124"/>
      <c r="C8" s="124"/>
      <c r="D8" s="125"/>
    </row>
    <row r="9" spans="1:4" ht="12.75">
      <c r="A9" s="111"/>
      <c r="B9" s="111"/>
      <c r="C9" s="111"/>
      <c r="D9" s="111"/>
    </row>
    <row r="10" spans="1:4" ht="12.75">
      <c r="A10" s="111"/>
      <c r="B10" s="111"/>
      <c r="C10" s="111"/>
      <c r="D10" s="112" t="s">
        <v>0</v>
      </c>
    </row>
    <row r="11" spans="1:4" ht="38.25">
      <c r="A11" s="113" t="s">
        <v>1</v>
      </c>
      <c r="B11" s="114" t="s">
        <v>175</v>
      </c>
      <c r="C11" s="113" t="s">
        <v>176</v>
      </c>
      <c r="D11" s="113" t="s">
        <v>177</v>
      </c>
    </row>
    <row r="12" spans="1:4" ht="12.75">
      <c r="A12" s="115">
        <v>1</v>
      </c>
      <c r="B12" s="115">
        <v>2</v>
      </c>
      <c r="C12" s="115">
        <v>3</v>
      </c>
      <c r="D12" s="115">
        <v>4</v>
      </c>
    </row>
    <row r="13" spans="1:4" ht="12.75">
      <c r="A13" s="143" t="s">
        <v>3</v>
      </c>
      <c r="B13" s="144"/>
      <c r="C13" s="145"/>
      <c r="D13" s="145"/>
    </row>
    <row r="14" spans="1:4" ht="25.5">
      <c r="A14" s="143" t="s">
        <v>225</v>
      </c>
      <c r="B14" s="144">
        <v>1</v>
      </c>
      <c r="C14" s="142">
        <v>1564708</v>
      </c>
      <c r="D14" s="142">
        <v>1027180</v>
      </c>
    </row>
    <row r="15" spans="1:4" ht="25.5">
      <c r="A15" s="143" t="s">
        <v>20</v>
      </c>
      <c r="B15" s="144">
        <v>2</v>
      </c>
      <c r="C15" s="142">
        <v>7676928</v>
      </c>
      <c r="D15" s="142">
        <v>3609767</v>
      </c>
    </row>
    <row r="16" spans="1:4" ht="38.25">
      <c r="A16" s="143" t="s">
        <v>178</v>
      </c>
      <c r="B16" s="144">
        <v>3</v>
      </c>
      <c r="C16" s="142"/>
      <c r="D16" s="142"/>
    </row>
    <row r="17" spans="1:4" ht="25.5">
      <c r="A17" s="143" t="s">
        <v>21</v>
      </c>
      <c r="B17" s="144">
        <v>4</v>
      </c>
      <c r="C17" s="142">
        <v>20838296</v>
      </c>
      <c r="D17" s="142">
        <v>18251934</v>
      </c>
    </row>
    <row r="18" spans="1:4" ht="12.75">
      <c r="A18" s="143" t="s">
        <v>158</v>
      </c>
      <c r="B18" s="144">
        <v>5</v>
      </c>
      <c r="C18" s="142"/>
      <c r="D18" s="142">
        <v>2600665</v>
      </c>
    </row>
    <row r="19" spans="1:4" ht="12.75">
      <c r="A19" s="143" t="s">
        <v>179</v>
      </c>
      <c r="B19" s="144">
        <v>6</v>
      </c>
      <c r="C19" s="142"/>
      <c r="D19" s="142"/>
    </row>
    <row r="20" spans="1:4" ht="12.75">
      <c r="A20" s="143" t="s">
        <v>226</v>
      </c>
      <c r="B20" s="144">
        <v>7</v>
      </c>
      <c r="C20" s="142"/>
      <c r="D20" s="142"/>
    </row>
    <row r="21" spans="1:4" ht="25.5">
      <c r="A21" s="143" t="s">
        <v>22</v>
      </c>
      <c r="B21" s="144">
        <v>8</v>
      </c>
      <c r="C21" s="142">
        <v>11349721</v>
      </c>
      <c r="D21" s="142">
        <v>10189304</v>
      </c>
    </row>
    <row r="22" spans="1:4" ht="38.25">
      <c r="A22" s="143" t="s">
        <v>163</v>
      </c>
      <c r="B22" s="144">
        <v>9</v>
      </c>
      <c r="C22" s="142">
        <v>706159</v>
      </c>
      <c r="D22" s="142">
        <v>292100</v>
      </c>
    </row>
    <row r="23" spans="1:4" ht="51">
      <c r="A23" s="143" t="s">
        <v>180</v>
      </c>
      <c r="B23" s="144">
        <v>10</v>
      </c>
      <c r="C23" s="142"/>
      <c r="D23" s="142"/>
    </row>
    <row r="24" spans="1:4" ht="38.25">
      <c r="A24" s="143" t="s">
        <v>181</v>
      </c>
      <c r="B24" s="144">
        <v>11</v>
      </c>
      <c r="C24" s="142"/>
      <c r="D24" s="142"/>
    </row>
    <row r="25" spans="1:4" ht="38.25">
      <c r="A25" s="143" t="s">
        <v>23</v>
      </c>
      <c r="B25" s="144">
        <v>12</v>
      </c>
      <c r="C25" s="142">
        <v>706470</v>
      </c>
      <c r="D25" s="142">
        <v>367480</v>
      </c>
    </row>
    <row r="26" spans="1:4" ht="51">
      <c r="A26" s="143" t="s">
        <v>24</v>
      </c>
      <c r="B26" s="144">
        <v>13</v>
      </c>
      <c r="C26" s="142">
        <v>6653157</v>
      </c>
      <c r="D26" s="142">
        <v>4586686</v>
      </c>
    </row>
    <row r="27" spans="1:4" ht="25.5">
      <c r="A27" s="143" t="s">
        <v>147</v>
      </c>
      <c r="B27" s="144">
        <v>14</v>
      </c>
      <c r="C27" s="142">
        <v>29844</v>
      </c>
      <c r="D27" s="142">
        <v>16093</v>
      </c>
    </row>
    <row r="28" spans="1:4" ht="25.5">
      <c r="A28" s="143" t="s">
        <v>25</v>
      </c>
      <c r="B28" s="144">
        <v>15</v>
      </c>
      <c r="C28" s="142">
        <v>685015</v>
      </c>
      <c r="D28" s="142">
        <v>1551245</v>
      </c>
    </row>
    <row r="29" spans="1:4" ht="25.5">
      <c r="A29" s="143" t="s">
        <v>182</v>
      </c>
      <c r="B29" s="144">
        <v>16</v>
      </c>
      <c r="C29" s="142"/>
      <c r="D29" s="142"/>
    </row>
    <row r="30" spans="1:4" ht="12.75">
      <c r="A30" s="143" t="s">
        <v>5</v>
      </c>
      <c r="B30" s="144">
        <v>17</v>
      </c>
      <c r="C30" s="142">
        <v>796975</v>
      </c>
      <c r="D30" s="142">
        <v>2889858</v>
      </c>
    </row>
    <row r="31" spans="1:4" ht="12.75">
      <c r="A31" s="143" t="s">
        <v>26</v>
      </c>
      <c r="B31" s="144">
        <v>18</v>
      </c>
      <c r="C31" s="142">
        <v>1138432</v>
      </c>
      <c r="D31" s="142">
        <v>150550</v>
      </c>
    </row>
    <row r="32" spans="1:4" ht="12.75">
      <c r="A32" s="143" t="s">
        <v>27</v>
      </c>
      <c r="B32" s="144">
        <v>19</v>
      </c>
      <c r="C32" s="142">
        <v>162717</v>
      </c>
      <c r="D32" s="142">
        <v>439031</v>
      </c>
    </row>
    <row r="33" spans="1:4" ht="25.5">
      <c r="A33" s="143" t="s">
        <v>28</v>
      </c>
      <c r="B33" s="144">
        <v>20</v>
      </c>
      <c r="C33" s="142"/>
      <c r="D33" s="142">
        <v>3093217</v>
      </c>
    </row>
    <row r="34" spans="1:4" ht="12.75">
      <c r="A34" s="143" t="s">
        <v>183</v>
      </c>
      <c r="B34" s="144">
        <v>21</v>
      </c>
      <c r="C34" s="142"/>
      <c r="D34" s="142"/>
    </row>
    <row r="35" spans="1:4" ht="12.75">
      <c r="A35" s="143" t="s">
        <v>227</v>
      </c>
      <c r="B35" s="144">
        <v>22</v>
      </c>
      <c r="C35" s="142">
        <v>17785</v>
      </c>
      <c r="D35" s="142">
        <v>37199</v>
      </c>
    </row>
    <row r="36" spans="1:4" ht="12.75">
      <c r="A36" s="143" t="s">
        <v>7</v>
      </c>
      <c r="B36" s="144">
        <v>23</v>
      </c>
      <c r="C36" s="142">
        <v>2035468</v>
      </c>
      <c r="D36" s="142">
        <v>1456474</v>
      </c>
    </row>
    <row r="37" spans="1:4" ht="12.75">
      <c r="A37" s="143" t="s">
        <v>8</v>
      </c>
      <c r="B37" s="144">
        <v>24</v>
      </c>
      <c r="C37" s="142">
        <v>1073477</v>
      </c>
      <c r="D37" s="142">
        <v>56071</v>
      </c>
    </row>
    <row r="38" spans="1:4" ht="25.5">
      <c r="A38" s="143" t="s">
        <v>171</v>
      </c>
      <c r="B38" s="144">
        <v>25</v>
      </c>
      <c r="C38" s="142"/>
      <c r="D38" s="142"/>
    </row>
    <row r="39" spans="1:4" ht="12.75">
      <c r="A39" s="143" t="s">
        <v>9</v>
      </c>
      <c r="B39" s="144">
        <v>26</v>
      </c>
      <c r="C39" s="142">
        <v>51655</v>
      </c>
      <c r="D39" s="142">
        <v>50894</v>
      </c>
    </row>
    <row r="40" spans="1:4" ht="12.75">
      <c r="A40" s="143" t="s">
        <v>6</v>
      </c>
      <c r="B40" s="144">
        <v>27</v>
      </c>
      <c r="C40" s="142">
        <v>312</v>
      </c>
      <c r="D40" s="142">
        <v>240</v>
      </c>
    </row>
    <row r="41" spans="1:4" ht="12.75">
      <c r="A41" s="143" t="s">
        <v>29</v>
      </c>
      <c r="B41" s="144">
        <v>28</v>
      </c>
      <c r="C41" s="142">
        <v>55487119</v>
      </c>
      <c r="D41" s="142">
        <v>50665988</v>
      </c>
    </row>
    <row r="42" spans="1:4" ht="12.75">
      <c r="A42" s="143" t="s">
        <v>10</v>
      </c>
      <c r="B42" s="144"/>
      <c r="C42" s="145"/>
      <c r="D42" s="145"/>
    </row>
    <row r="43" spans="1:4" ht="12.75">
      <c r="A43" s="143" t="s">
        <v>11</v>
      </c>
      <c r="B43" s="144">
        <v>29</v>
      </c>
      <c r="C43" s="142">
        <v>16891683</v>
      </c>
      <c r="D43" s="142">
        <v>15330980</v>
      </c>
    </row>
    <row r="44" spans="1:4" ht="25.5">
      <c r="A44" s="143" t="s">
        <v>184</v>
      </c>
      <c r="B44" s="144">
        <v>30</v>
      </c>
      <c r="C44" s="142"/>
      <c r="D44" s="142"/>
    </row>
    <row r="45" spans="1:4" ht="25.5">
      <c r="A45" s="143" t="s">
        <v>185</v>
      </c>
      <c r="B45" s="144">
        <v>31</v>
      </c>
      <c r="C45" s="142"/>
      <c r="D45" s="142"/>
    </row>
    <row r="46" spans="1:4" ht="12.75">
      <c r="A46" s="143" t="s">
        <v>12</v>
      </c>
      <c r="B46" s="144">
        <v>32</v>
      </c>
      <c r="C46" s="142">
        <v>1897701</v>
      </c>
      <c r="D46" s="142">
        <v>2048701</v>
      </c>
    </row>
    <row r="47" spans="1:4" ht="25.5">
      <c r="A47" s="143" t="s">
        <v>13</v>
      </c>
      <c r="B47" s="144">
        <v>33</v>
      </c>
      <c r="C47" s="142">
        <v>1225610</v>
      </c>
      <c r="D47" s="142">
        <v>560750</v>
      </c>
    </row>
    <row r="48" spans="1:4" ht="12.75">
      <c r="A48" s="143" t="s">
        <v>186</v>
      </c>
      <c r="B48" s="144">
        <v>34</v>
      </c>
      <c r="C48" s="142"/>
      <c r="D48" s="142"/>
    </row>
    <row r="49" spans="1:4" ht="12.75">
      <c r="A49" s="143" t="s">
        <v>148</v>
      </c>
      <c r="B49" s="144">
        <v>35</v>
      </c>
      <c r="C49" s="142">
        <v>2326825</v>
      </c>
      <c r="D49" s="142">
        <v>2675139</v>
      </c>
    </row>
    <row r="50" spans="1:4" ht="25.5">
      <c r="A50" s="143" t="s">
        <v>149</v>
      </c>
      <c r="B50" s="144">
        <v>36</v>
      </c>
      <c r="C50" s="142">
        <v>46731</v>
      </c>
      <c r="D50" s="142">
        <v>59535</v>
      </c>
    </row>
    <row r="51" spans="1:4" ht="12.75">
      <c r="A51" s="143" t="s">
        <v>187</v>
      </c>
      <c r="B51" s="144">
        <v>37</v>
      </c>
      <c r="C51" s="142"/>
      <c r="D51" s="142"/>
    </row>
    <row r="52" spans="1:4" ht="25.5">
      <c r="A52" s="143" t="s">
        <v>14</v>
      </c>
      <c r="B52" s="144">
        <v>38</v>
      </c>
      <c r="C52" s="142">
        <v>364696</v>
      </c>
      <c r="D52" s="142">
        <v>1803279</v>
      </c>
    </row>
    <row r="53" spans="1:4" ht="12.75">
      <c r="A53" s="143" t="s">
        <v>15</v>
      </c>
      <c r="B53" s="144">
        <v>39</v>
      </c>
      <c r="C53" s="142">
        <v>867903</v>
      </c>
      <c r="D53" s="142">
        <v>1092726</v>
      </c>
    </row>
    <row r="54" spans="1:4" ht="12.75">
      <c r="A54" s="143" t="s">
        <v>188</v>
      </c>
      <c r="B54" s="144">
        <v>40</v>
      </c>
      <c r="C54" s="142"/>
      <c r="D54" s="142"/>
    </row>
    <row r="55" spans="1:4" ht="12.75">
      <c r="A55" s="143" t="s">
        <v>228</v>
      </c>
      <c r="B55" s="144">
        <v>41</v>
      </c>
      <c r="C55" s="142"/>
      <c r="D55" s="142"/>
    </row>
    <row r="56" spans="1:4" ht="12.75">
      <c r="A56" s="143" t="s">
        <v>226</v>
      </c>
      <c r="B56" s="144">
        <v>42</v>
      </c>
      <c r="C56" s="142"/>
      <c r="D56" s="142"/>
    </row>
    <row r="57" spans="1:4" ht="12.75">
      <c r="A57" s="143" t="s">
        <v>189</v>
      </c>
      <c r="B57" s="144">
        <v>43</v>
      </c>
      <c r="C57" s="142"/>
      <c r="D57" s="142"/>
    </row>
    <row r="58" spans="1:4" ht="12.75">
      <c r="A58" s="143" t="s">
        <v>16</v>
      </c>
      <c r="B58" s="144">
        <v>44</v>
      </c>
      <c r="C58" s="142">
        <v>2539603</v>
      </c>
      <c r="D58" s="142">
        <v>977020</v>
      </c>
    </row>
    <row r="59" spans="1:4" ht="12.75">
      <c r="A59" s="143" t="s">
        <v>30</v>
      </c>
      <c r="B59" s="144">
        <v>45</v>
      </c>
      <c r="C59" s="142">
        <v>203395</v>
      </c>
      <c r="D59" s="142">
        <v>219536</v>
      </c>
    </row>
    <row r="60" spans="1:4" ht="12.75">
      <c r="A60" s="143" t="s">
        <v>190</v>
      </c>
      <c r="B60" s="144">
        <v>46</v>
      </c>
      <c r="C60" s="142"/>
      <c r="D60" s="142"/>
    </row>
    <row r="61" spans="1:4" ht="12.75">
      <c r="A61" s="143" t="s">
        <v>191</v>
      </c>
      <c r="B61" s="144">
        <v>47</v>
      </c>
      <c r="C61" s="142"/>
      <c r="D61" s="142"/>
    </row>
    <row r="62" spans="1:4" ht="12.75">
      <c r="A62" s="143" t="s">
        <v>31</v>
      </c>
      <c r="B62" s="144">
        <v>48</v>
      </c>
      <c r="C62" s="142">
        <v>26364147</v>
      </c>
      <c r="D62" s="142">
        <v>24767666</v>
      </c>
    </row>
    <row r="63" spans="1:4" ht="12.75">
      <c r="A63" s="143" t="s">
        <v>17</v>
      </c>
      <c r="B63" s="144"/>
      <c r="C63" s="145"/>
      <c r="D63" s="145"/>
    </row>
    <row r="64" spans="1:4" ht="12.75">
      <c r="A64" s="143" t="s">
        <v>150</v>
      </c>
      <c r="B64" s="144">
        <v>49</v>
      </c>
      <c r="C64" s="142">
        <v>4287385</v>
      </c>
      <c r="D64" s="142">
        <v>4287385</v>
      </c>
    </row>
    <row r="65" spans="1:4" ht="12.75">
      <c r="A65" s="143" t="s">
        <v>164</v>
      </c>
      <c r="B65" s="144">
        <v>50</v>
      </c>
      <c r="C65" s="142">
        <v>39305</v>
      </c>
      <c r="D65" s="142">
        <v>39305</v>
      </c>
    </row>
    <row r="66" spans="1:4" ht="12.75">
      <c r="A66" s="143" t="s">
        <v>137</v>
      </c>
      <c r="B66" s="144">
        <v>51</v>
      </c>
      <c r="C66" s="142">
        <v>217655</v>
      </c>
      <c r="D66" s="142">
        <v>217655</v>
      </c>
    </row>
    <row r="67" spans="1:4" ht="12.75">
      <c r="A67" s="143" t="s">
        <v>229</v>
      </c>
      <c r="B67" s="144">
        <v>52</v>
      </c>
      <c r="C67" s="142">
        <v>626055</v>
      </c>
      <c r="D67" s="142">
        <v>567970</v>
      </c>
    </row>
    <row r="68" spans="1:4" ht="12.75">
      <c r="A68" s="143" t="s">
        <v>192</v>
      </c>
      <c r="B68" s="144">
        <v>53</v>
      </c>
      <c r="C68" s="142"/>
      <c r="D68" s="142"/>
    </row>
    <row r="69" spans="1:4" ht="12.75">
      <c r="A69" s="143" t="s">
        <v>143</v>
      </c>
      <c r="B69" s="144">
        <v>54</v>
      </c>
      <c r="C69" s="142"/>
      <c r="D69" s="142"/>
    </row>
    <row r="70" spans="1:4" ht="12.75">
      <c r="A70" s="143" t="s">
        <v>230</v>
      </c>
      <c r="B70" s="144">
        <v>55</v>
      </c>
      <c r="C70" s="142">
        <v>142109</v>
      </c>
      <c r="D70" s="142">
        <v>-972303</v>
      </c>
    </row>
    <row r="71" spans="1:4" ht="25.5">
      <c r="A71" s="143" t="s">
        <v>151</v>
      </c>
      <c r="B71" s="144">
        <v>56</v>
      </c>
      <c r="C71" s="142">
        <v>23889073.000000004</v>
      </c>
      <c r="D71" s="142">
        <v>21836920</v>
      </c>
    </row>
    <row r="72" spans="1:4" ht="12.75">
      <c r="A72" s="143" t="s">
        <v>32</v>
      </c>
      <c r="B72" s="144"/>
      <c r="C72" s="142"/>
      <c r="D72" s="142"/>
    </row>
    <row r="73" spans="1:4" ht="12.75">
      <c r="A73" s="143" t="s">
        <v>34</v>
      </c>
      <c r="B73" s="144">
        <v>56.1</v>
      </c>
      <c r="C73" s="142">
        <v>19842820</v>
      </c>
      <c r="D73" s="142">
        <v>16979722</v>
      </c>
    </row>
    <row r="74" spans="1:4" ht="12.75">
      <c r="A74" s="143" t="s">
        <v>193</v>
      </c>
      <c r="B74" s="144">
        <v>56.2</v>
      </c>
      <c r="C74" s="142">
        <v>4046253</v>
      </c>
      <c r="D74" s="142">
        <v>4857198</v>
      </c>
    </row>
    <row r="75" spans="1:4" ht="12.75">
      <c r="A75" s="143" t="s">
        <v>33</v>
      </c>
      <c r="B75" s="144">
        <v>57</v>
      </c>
      <c r="C75" s="142">
        <v>29122972</v>
      </c>
      <c r="D75" s="142">
        <v>25898322</v>
      </c>
    </row>
    <row r="76" spans="1:4" ht="12.75">
      <c r="A76" s="143" t="s">
        <v>19</v>
      </c>
      <c r="B76" s="144">
        <v>58</v>
      </c>
      <c r="C76" s="142">
        <v>55487119</v>
      </c>
      <c r="D76" s="142">
        <v>50665988</v>
      </c>
    </row>
    <row r="77" spans="1:4" ht="12.75">
      <c r="A77" s="110"/>
      <c r="B77" s="110"/>
      <c r="C77" s="110"/>
      <c r="D77" s="110"/>
    </row>
    <row r="78" spans="1:4" ht="12.75">
      <c r="A78" s="116"/>
      <c r="B78" s="111"/>
      <c r="C78" s="111"/>
      <c r="D78" s="111"/>
    </row>
    <row r="79" spans="1:4" ht="12.75">
      <c r="A79" s="116"/>
      <c r="B79" s="111"/>
      <c r="C79" s="111"/>
      <c r="D79" s="111"/>
    </row>
    <row r="80" spans="1:4" ht="12.75">
      <c r="A80" s="111" t="s">
        <v>224</v>
      </c>
      <c r="B80" s="111"/>
      <c r="C80" s="111"/>
      <c r="D80" s="111"/>
    </row>
    <row r="81" spans="1:4" ht="12.75">
      <c r="A81" s="111" t="s">
        <v>194</v>
      </c>
      <c r="B81" s="111"/>
      <c r="C81" s="111"/>
      <c r="D81" s="111"/>
    </row>
    <row r="82" spans="1:4" ht="12.75">
      <c r="A82" s="111" t="s">
        <v>195</v>
      </c>
      <c r="B82" s="111"/>
      <c r="C82" s="111"/>
      <c r="D82" s="111"/>
    </row>
    <row r="83" spans="1:4" ht="12.75">
      <c r="A83" s="111" t="s">
        <v>196</v>
      </c>
      <c r="B83" s="111"/>
      <c r="C83" s="111"/>
      <c r="D83" s="111"/>
    </row>
    <row r="84" spans="1:4" ht="12.75">
      <c r="A84" s="111" t="s">
        <v>197</v>
      </c>
      <c r="B84" s="111"/>
      <c r="C84" s="111"/>
      <c r="D84" s="111"/>
    </row>
  </sheetData>
  <sheetProtection/>
  <mergeCells count="5">
    <mergeCell ref="B1:D1"/>
    <mergeCell ref="A3:D3"/>
    <mergeCell ref="A5:D5"/>
    <mergeCell ref="A6:D6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73">
      <selection activeCell="B74" sqref="B74"/>
    </sheetView>
  </sheetViews>
  <sheetFormatPr defaultColWidth="9.00390625" defaultRowHeight="12.75"/>
  <cols>
    <col min="1" max="1" width="34.125" style="0" customWidth="1"/>
    <col min="2" max="2" width="6.25390625" style="0" customWidth="1"/>
    <col min="3" max="3" width="11.875" style="0" bestFit="1" customWidth="1"/>
    <col min="4" max="4" width="15.125" style="0" bestFit="1" customWidth="1"/>
    <col min="5" max="5" width="14.00390625" style="0" bestFit="1" customWidth="1"/>
    <col min="6" max="6" width="16.125" style="0" bestFit="1" customWidth="1"/>
  </cols>
  <sheetData>
    <row r="1" spans="2:6" ht="78.75" customHeight="1">
      <c r="B1" s="126"/>
      <c r="C1" s="126"/>
      <c r="D1" s="191" t="s">
        <v>236</v>
      </c>
      <c r="E1" s="191"/>
      <c r="F1" s="191"/>
    </row>
    <row r="2" spans="1:6" ht="12.75">
      <c r="A2" s="124"/>
      <c r="B2" s="124"/>
      <c r="C2" s="124"/>
      <c r="D2" s="124"/>
      <c r="E2" s="124"/>
      <c r="F2" s="125"/>
    </row>
    <row r="3" spans="1:6" ht="12.75">
      <c r="A3" s="195" t="s">
        <v>198</v>
      </c>
      <c r="B3" s="195"/>
      <c r="C3" s="195"/>
      <c r="D3" s="195"/>
      <c r="E3" s="195"/>
      <c r="F3" s="195"/>
    </row>
    <row r="4" spans="1:6" ht="12.75">
      <c r="A4" s="195" t="s">
        <v>174</v>
      </c>
      <c r="B4" s="195"/>
      <c r="C4" s="195"/>
      <c r="D4" s="195"/>
      <c r="E4" s="195"/>
      <c r="F4" s="195"/>
    </row>
    <row r="5" spans="1:6" ht="12.75">
      <c r="A5" s="196" t="s">
        <v>238</v>
      </c>
      <c r="B5" s="196"/>
      <c r="C5" s="196"/>
      <c r="D5" s="196"/>
      <c r="E5" s="196"/>
      <c r="F5" s="196"/>
    </row>
    <row r="6" spans="1:6" ht="12.75">
      <c r="A6" s="196" t="s">
        <v>240</v>
      </c>
      <c r="B6" s="196"/>
      <c r="C6" s="196"/>
      <c r="D6" s="196"/>
      <c r="E6" s="196"/>
      <c r="F6" s="196"/>
    </row>
    <row r="7" spans="1:6" ht="12.75">
      <c r="A7" s="194"/>
      <c r="B7" s="194"/>
      <c r="C7" s="194"/>
      <c r="D7" s="194"/>
      <c r="E7" s="194"/>
      <c r="F7" s="194"/>
    </row>
    <row r="8" spans="1:6" ht="12.75">
      <c r="A8" s="194"/>
      <c r="B8" s="194"/>
      <c r="C8" s="194"/>
      <c r="D8" s="194"/>
      <c r="E8" s="194"/>
      <c r="F8" s="194"/>
    </row>
    <row r="9" spans="1:6" ht="12.75">
      <c r="A9" s="118"/>
      <c r="B9" s="118"/>
      <c r="C9" s="118"/>
      <c r="D9" s="118"/>
      <c r="E9" s="118"/>
      <c r="F9" s="119" t="s">
        <v>0</v>
      </c>
    </row>
    <row r="10" spans="1:6" ht="63.75">
      <c r="A10" s="121" t="s">
        <v>1</v>
      </c>
      <c r="B10" s="121" t="s">
        <v>175</v>
      </c>
      <c r="C10" s="121" t="s">
        <v>199</v>
      </c>
      <c r="D10" s="121" t="s">
        <v>37</v>
      </c>
      <c r="E10" s="121" t="s">
        <v>200</v>
      </c>
      <c r="F10" s="121" t="s">
        <v>38</v>
      </c>
    </row>
    <row r="11" spans="1:6" ht="12.75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</row>
    <row r="12" spans="1:6" ht="12.75">
      <c r="A12" s="147" t="s">
        <v>39</v>
      </c>
      <c r="B12" s="148"/>
      <c r="C12" s="149"/>
      <c r="D12" s="149"/>
      <c r="E12" s="149"/>
      <c r="F12" s="149"/>
    </row>
    <row r="13" spans="1:6" ht="12.75">
      <c r="A13" s="147" t="s">
        <v>40</v>
      </c>
      <c r="B13" s="148"/>
      <c r="C13" s="146">
        <v>1063284</v>
      </c>
      <c r="D13" s="146">
        <v>13345692.000000002</v>
      </c>
      <c r="E13" s="146">
        <v>1189421</v>
      </c>
      <c r="F13" s="146">
        <v>13338039.000000002</v>
      </c>
    </row>
    <row r="14" spans="1:6" ht="25.5">
      <c r="A14" s="147" t="s">
        <v>41</v>
      </c>
      <c r="B14" s="148">
        <v>1</v>
      </c>
      <c r="C14" s="146">
        <v>1477663</v>
      </c>
      <c r="D14" s="146">
        <v>34883563</v>
      </c>
      <c r="E14" s="146">
        <v>1424919</v>
      </c>
      <c r="F14" s="146">
        <v>28778281</v>
      </c>
    </row>
    <row r="15" spans="1:6" ht="25.5">
      <c r="A15" s="147" t="s">
        <v>42</v>
      </c>
      <c r="B15" s="148">
        <v>2</v>
      </c>
      <c r="C15" s="146">
        <v>287320</v>
      </c>
      <c r="D15" s="146">
        <v>1504727</v>
      </c>
      <c r="E15" s="146">
        <v>114793</v>
      </c>
      <c r="F15" s="146">
        <v>1013152</v>
      </c>
    </row>
    <row r="16" spans="1:6" ht="25.5">
      <c r="A16" s="147" t="s">
        <v>43</v>
      </c>
      <c r="B16" s="148">
        <v>3</v>
      </c>
      <c r="C16" s="146">
        <v>518991</v>
      </c>
      <c r="D16" s="146">
        <v>22806239</v>
      </c>
      <c r="E16" s="146">
        <v>966516</v>
      </c>
      <c r="F16" s="146">
        <v>15816591</v>
      </c>
    </row>
    <row r="17" spans="1:6" ht="12.75">
      <c r="A17" s="147" t="s">
        <v>44</v>
      </c>
      <c r="B17" s="148">
        <v>4</v>
      </c>
      <c r="C17" s="146">
        <v>1245992</v>
      </c>
      <c r="D17" s="146">
        <v>13582051</v>
      </c>
      <c r="E17" s="146">
        <v>573196</v>
      </c>
      <c r="F17" s="146">
        <v>13974842</v>
      </c>
    </row>
    <row r="18" spans="1:6" ht="25.5">
      <c r="A18" s="147" t="s">
        <v>45</v>
      </c>
      <c r="B18" s="148">
        <v>5</v>
      </c>
      <c r="C18" s="146">
        <v>-1918522</v>
      </c>
      <c r="D18" s="146">
        <v>1560703</v>
      </c>
      <c r="E18" s="146">
        <v>-1192958</v>
      </c>
      <c r="F18" s="146">
        <v>1729534</v>
      </c>
    </row>
    <row r="19" spans="1:6" ht="25.5">
      <c r="A19" s="147" t="s">
        <v>46</v>
      </c>
      <c r="B19" s="148">
        <v>6</v>
      </c>
      <c r="C19" s="146">
        <v>-2120235</v>
      </c>
      <c r="D19" s="146">
        <v>1160417</v>
      </c>
      <c r="E19" s="146">
        <v>-595070</v>
      </c>
      <c r="F19" s="146">
        <v>964245</v>
      </c>
    </row>
    <row r="20" spans="1:6" ht="25.5">
      <c r="A20" s="147" t="s">
        <v>47</v>
      </c>
      <c r="B20" s="148">
        <v>7</v>
      </c>
      <c r="C20" s="146">
        <v>1044279</v>
      </c>
      <c r="D20" s="146">
        <v>13181765</v>
      </c>
      <c r="E20" s="146">
        <v>1171084</v>
      </c>
      <c r="F20" s="146">
        <v>13209553</v>
      </c>
    </row>
    <row r="21" spans="1:6" ht="38.25">
      <c r="A21" s="147" t="s">
        <v>48</v>
      </c>
      <c r="B21" s="148">
        <v>8</v>
      </c>
      <c r="C21" s="146">
        <v>11952</v>
      </c>
      <c r="D21" s="146">
        <v>107713</v>
      </c>
      <c r="E21" s="146">
        <v>8468</v>
      </c>
      <c r="F21" s="146">
        <v>74251</v>
      </c>
    </row>
    <row r="22" spans="1:6" ht="25.5">
      <c r="A22" s="147" t="s">
        <v>49</v>
      </c>
      <c r="B22" s="148">
        <v>9</v>
      </c>
      <c r="C22" s="146">
        <v>7053</v>
      </c>
      <c r="D22" s="146">
        <v>56214</v>
      </c>
      <c r="E22" s="146">
        <v>9869</v>
      </c>
      <c r="F22" s="146">
        <v>54235</v>
      </c>
    </row>
    <row r="23" spans="1:6" ht="25.5">
      <c r="A23" s="147" t="s">
        <v>50</v>
      </c>
      <c r="B23" s="148"/>
      <c r="C23" s="146">
        <v>283549</v>
      </c>
      <c r="D23" s="146">
        <v>4006663.0000000005</v>
      </c>
      <c r="E23" s="146">
        <v>1681351.0000000002</v>
      </c>
      <c r="F23" s="146">
        <v>8770425</v>
      </c>
    </row>
    <row r="24" spans="1:6" ht="25.5">
      <c r="A24" s="147" t="s">
        <v>51</v>
      </c>
      <c r="B24" s="148">
        <v>10</v>
      </c>
      <c r="C24" s="146">
        <v>298650</v>
      </c>
      <c r="D24" s="146">
        <v>3031180.0000000005</v>
      </c>
      <c r="E24" s="146">
        <v>162803</v>
      </c>
      <c r="F24" s="146">
        <v>2243748</v>
      </c>
    </row>
    <row r="25" spans="1:6" ht="12.75">
      <c r="A25" s="147" t="s">
        <v>32</v>
      </c>
      <c r="B25" s="148"/>
      <c r="C25" s="149"/>
      <c r="D25" s="149"/>
      <c r="E25" s="149"/>
      <c r="F25" s="149"/>
    </row>
    <row r="26" spans="1:6" ht="25.5">
      <c r="A26" s="147" t="s">
        <v>152</v>
      </c>
      <c r="B26" s="148">
        <v>10.1</v>
      </c>
      <c r="C26" s="146">
        <v>195666</v>
      </c>
      <c r="D26" s="146">
        <v>2336975</v>
      </c>
      <c r="E26" s="146">
        <v>151123</v>
      </c>
      <c r="F26" s="146">
        <v>2118534</v>
      </c>
    </row>
    <row r="27" spans="1:6" ht="25.5">
      <c r="A27" s="147" t="s">
        <v>53</v>
      </c>
      <c r="B27" s="148">
        <v>10.2</v>
      </c>
      <c r="C27" s="146">
        <v>102984</v>
      </c>
      <c r="D27" s="146">
        <v>694205</v>
      </c>
      <c r="E27" s="146">
        <v>11680</v>
      </c>
      <c r="F27" s="146">
        <v>125214</v>
      </c>
    </row>
    <row r="28" spans="1:6" ht="25.5">
      <c r="A28" s="147" t="s">
        <v>153</v>
      </c>
      <c r="B28" s="148">
        <v>11</v>
      </c>
      <c r="C28" s="146">
        <v>1327</v>
      </c>
      <c r="D28" s="146">
        <v>318276</v>
      </c>
      <c r="E28" s="146">
        <v>130857.00000000001</v>
      </c>
      <c r="F28" s="146">
        <v>234274.00000000003</v>
      </c>
    </row>
    <row r="29" spans="1:6" ht="12.75">
      <c r="A29" s="147" t="s">
        <v>32</v>
      </c>
      <c r="B29" s="148"/>
      <c r="C29" s="149"/>
      <c r="D29" s="149"/>
      <c r="E29" s="149"/>
      <c r="F29" s="149"/>
    </row>
    <row r="30" spans="1:6" ht="25.5">
      <c r="A30" s="147" t="s">
        <v>154</v>
      </c>
      <c r="B30" s="148">
        <v>11.1</v>
      </c>
      <c r="C30" s="146">
        <v>-1668</v>
      </c>
      <c r="D30" s="146">
        <v>-15746</v>
      </c>
      <c r="E30" s="146">
        <v>-2338</v>
      </c>
      <c r="F30" s="146">
        <v>-8037</v>
      </c>
    </row>
    <row r="31" spans="1:6" ht="25.5">
      <c r="A31" s="147" t="s">
        <v>201</v>
      </c>
      <c r="B31" s="148">
        <v>11.2</v>
      </c>
      <c r="C31" s="146">
        <v>2995</v>
      </c>
      <c r="D31" s="146">
        <v>334022</v>
      </c>
      <c r="E31" s="146">
        <v>133195</v>
      </c>
      <c r="F31" s="146">
        <v>242311</v>
      </c>
    </row>
    <row r="32" spans="1:6" ht="38.25">
      <c r="A32" s="147" t="s">
        <v>202</v>
      </c>
      <c r="B32" s="148">
        <v>11.3</v>
      </c>
      <c r="C32" s="146"/>
      <c r="D32" s="146"/>
      <c r="E32" s="146"/>
      <c r="F32" s="146"/>
    </row>
    <row r="33" spans="1:6" ht="38.25">
      <c r="A33" s="147" t="s">
        <v>231</v>
      </c>
      <c r="B33" s="148">
        <v>11.4</v>
      </c>
      <c r="C33" s="146">
        <v>0</v>
      </c>
      <c r="D33" s="146">
        <v>0</v>
      </c>
      <c r="E33" s="146">
        <v>0</v>
      </c>
      <c r="F33" s="146">
        <v>0</v>
      </c>
    </row>
    <row r="34" spans="1:6" ht="12.75" customHeight="1">
      <c r="A34" s="147" t="s">
        <v>156</v>
      </c>
      <c r="B34" s="148">
        <v>12</v>
      </c>
      <c r="C34" s="146">
        <v>-16428</v>
      </c>
      <c r="D34" s="146">
        <v>657207</v>
      </c>
      <c r="E34" s="146">
        <v>1387691</v>
      </c>
      <c r="F34" s="146">
        <v>6292403.000000001</v>
      </c>
    </row>
    <row r="35" spans="1:6" ht="12.75">
      <c r="A35" s="147" t="s">
        <v>32</v>
      </c>
      <c r="B35" s="148"/>
      <c r="C35" s="149"/>
      <c r="D35" s="149"/>
      <c r="E35" s="149"/>
      <c r="F35" s="149"/>
    </row>
    <row r="36" spans="1:6" ht="63.75">
      <c r="A36" s="147" t="s">
        <v>203</v>
      </c>
      <c r="B36" s="148">
        <v>12.1</v>
      </c>
      <c r="C36" s="146"/>
      <c r="D36" s="146"/>
      <c r="E36" s="146"/>
      <c r="F36" s="146"/>
    </row>
    <row r="37" spans="1:6" ht="38.25">
      <c r="A37" s="147" t="s">
        <v>232</v>
      </c>
      <c r="B37" s="148">
        <v>12.2</v>
      </c>
      <c r="C37" s="146">
        <v>37492</v>
      </c>
      <c r="D37" s="146">
        <v>539497</v>
      </c>
      <c r="E37" s="146">
        <v>-301</v>
      </c>
      <c r="F37" s="146">
        <v>28562</v>
      </c>
    </row>
    <row r="38" spans="1:6" ht="25.5">
      <c r="A38" s="147" t="s">
        <v>54</v>
      </c>
      <c r="B38" s="148">
        <v>12.3</v>
      </c>
      <c r="C38" s="146">
        <v>-53920</v>
      </c>
      <c r="D38" s="146">
        <v>117710</v>
      </c>
      <c r="E38" s="146">
        <v>1387992</v>
      </c>
      <c r="F38" s="146">
        <v>6263841</v>
      </c>
    </row>
    <row r="39" spans="1:6" ht="38.25">
      <c r="A39" s="147" t="s">
        <v>204</v>
      </c>
      <c r="B39" s="148">
        <v>12.4</v>
      </c>
      <c r="C39" s="146"/>
      <c r="D39" s="146"/>
      <c r="E39" s="146"/>
      <c r="F39" s="146"/>
    </row>
    <row r="40" spans="1:6" ht="38.25">
      <c r="A40" s="147" t="s">
        <v>233</v>
      </c>
      <c r="B40" s="148">
        <v>12.5</v>
      </c>
      <c r="C40" s="146"/>
      <c r="D40" s="146"/>
      <c r="E40" s="146"/>
      <c r="F40" s="146"/>
    </row>
    <row r="41" spans="1:6" ht="25.5">
      <c r="A41" s="147" t="s">
        <v>205</v>
      </c>
      <c r="B41" s="148">
        <v>13</v>
      </c>
      <c r="C41" s="146"/>
      <c r="D41" s="146"/>
      <c r="E41" s="146"/>
      <c r="F41" s="146"/>
    </row>
    <row r="42" spans="1:6" ht="25.5">
      <c r="A42" s="147" t="s">
        <v>206</v>
      </c>
      <c r="B42" s="148">
        <v>14</v>
      </c>
      <c r="C42" s="146"/>
      <c r="D42" s="146"/>
      <c r="E42" s="146"/>
      <c r="F42" s="146"/>
    </row>
    <row r="43" spans="1:6" ht="25.5" customHeight="1">
      <c r="A43" s="147" t="s">
        <v>55</v>
      </c>
      <c r="B43" s="148"/>
      <c r="C43" s="146">
        <v>13518.000000000002</v>
      </c>
      <c r="D43" s="146">
        <v>136349</v>
      </c>
      <c r="E43" s="146">
        <v>9841</v>
      </c>
      <c r="F43" s="146">
        <v>192290.00000000003</v>
      </c>
    </row>
    <row r="44" spans="1:6" ht="25.5">
      <c r="A44" s="147" t="s">
        <v>56</v>
      </c>
      <c r="B44" s="148">
        <v>15</v>
      </c>
      <c r="C44" s="146">
        <v>1617</v>
      </c>
      <c r="D44" s="146">
        <v>24325</v>
      </c>
      <c r="E44" s="146">
        <v>-365</v>
      </c>
      <c r="F44" s="146">
        <v>7761</v>
      </c>
    </row>
    <row r="45" spans="1:6" ht="12.75">
      <c r="A45" s="147" t="s">
        <v>57</v>
      </c>
      <c r="B45" s="148">
        <v>16</v>
      </c>
      <c r="C45" s="146">
        <v>11901</v>
      </c>
      <c r="D45" s="146">
        <v>112024</v>
      </c>
      <c r="E45" s="146">
        <v>10206</v>
      </c>
      <c r="F45" s="146">
        <v>184529</v>
      </c>
    </row>
    <row r="46" spans="1:6" ht="12.75">
      <c r="A46" s="147" t="s">
        <v>207</v>
      </c>
      <c r="B46" s="148">
        <v>17</v>
      </c>
      <c r="C46" s="146"/>
      <c r="D46" s="146"/>
      <c r="E46" s="146"/>
      <c r="F46" s="146"/>
    </row>
    <row r="47" spans="1:6" ht="12.75">
      <c r="A47" s="147" t="s">
        <v>58</v>
      </c>
      <c r="B47" s="148">
        <v>18</v>
      </c>
      <c r="C47" s="146">
        <v>1360351</v>
      </c>
      <c r="D47" s="146">
        <v>17488704</v>
      </c>
      <c r="E47" s="146">
        <v>2880613</v>
      </c>
      <c r="F47" s="146">
        <v>22300754</v>
      </c>
    </row>
    <row r="48" spans="1:6" ht="12.75">
      <c r="A48" s="147" t="s">
        <v>59</v>
      </c>
      <c r="B48" s="148"/>
      <c r="C48" s="149"/>
      <c r="D48" s="149"/>
      <c r="E48" s="149"/>
      <c r="F48" s="149"/>
    </row>
    <row r="49" spans="1:6" ht="25.5">
      <c r="A49" s="147" t="s">
        <v>60</v>
      </c>
      <c r="B49" s="148">
        <v>19</v>
      </c>
      <c r="C49" s="146">
        <v>738792</v>
      </c>
      <c r="D49" s="146">
        <v>7962807</v>
      </c>
      <c r="E49" s="146">
        <v>763828</v>
      </c>
      <c r="F49" s="146">
        <v>7776065</v>
      </c>
    </row>
    <row r="50" spans="1:6" ht="38.25">
      <c r="A50" s="147" t="s">
        <v>61</v>
      </c>
      <c r="B50" s="148">
        <v>20</v>
      </c>
      <c r="C50" s="146">
        <v>-44</v>
      </c>
      <c r="D50" s="146">
        <v>126826</v>
      </c>
      <c r="E50" s="146">
        <v>13542</v>
      </c>
      <c r="F50" s="146">
        <v>352475</v>
      </c>
    </row>
    <row r="51" spans="1:6" ht="25.5">
      <c r="A51" s="147" t="s">
        <v>62</v>
      </c>
      <c r="B51" s="148">
        <v>21</v>
      </c>
      <c r="C51" s="146">
        <v>92583</v>
      </c>
      <c r="D51" s="146">
        <v>470077</v>
      </c>
      <c r="E51" s="146">
        <v>9680</v>
      </c>
      <c r="F51" s="146">
        <v>284870</v>
      </c>
    </row>
    <row r="52" spans="1:6" ht="25.5">
      <c r="A52" s="147" t="s">
        <v>63</v>
      </c>
      <c r="B52" s="148">
        <v>22</v>
      </c>
      <c r="C52" s="146">
        <v>33016</v>
      </c>
      <c r="D52" s="146">
        <v>302671</v>
      </c>
      <c r="E52" s="146">
        <v>12763</v>
      </c>
      <c r="F52" s="146">
        <v>106116</v>
      </c>
    </row>
    <row r="53" spans="1:6" ht="25.5">
      <c r="A53" s="147" t="s">
        <v>64</v>
      </c>
      <c r="B53" s="148">
        <v>23</v>
      </c>
      <c r="C53" s="146">
        <v>613149</v>
      </c>
      <c r="D53" s="146">
        <v>7316885</v>
      </c>
      <c r="E53" s="146">
        <v>754927</v>
      </c>
      <c r="F53" s="146">
        <v>7737554</v>
      </c>
    </row>
    <row r="54" spans="1:6" ht="25.5">
      <c r="A54" s="147" t="s">
        <v>65</v>
      </c>
      <c r="B54" s="148">
        <v>24</v>
      </c>
      <c r="C54" s="146">
        <v>6127</v>
      </c>
      <c r="D54" s="146">
        <v>66226</v>
      </c>
      <c r="E54" s="146">
        <v>4210</v>
      </c>
      <c r="F54" s="146">
        <v>48512</v>
      </c>
    </row>
    <row r="55" spans="1:6" ht="38.25">
      <c r="A55" s="147" t="s">
        <v>208</v>
      </c>
      <c r="B55" s="148">
        <v>25</v>
      </c>
      <c r="C55" s="146">
        <v>0</v>
      </c>
      <c r="D55" s="146"/>
      <c r="E55" s="146">
        <v>0</v>
      </c>
      <c r="F55" s="146"/>
    </row>
    <row r="56" spans="1:6" ht="51">
      <c r="A56" s="147" t="s">
        <v>209</v>
      </c>
      <c r="B56" s="148">
        <v>26</v>
      </c>
      <c r="C56" s="146">
        <v>0</v>
      </c>
      <c r="D56" s="146"/>
      <c r="E56" s="146">
        <v>0</v>
      </c>
      <c r="F56" s="146"/>
    </row>
    <row r="57" spans="1:6" ht="25.5">
      <c r="A57" s="147" t="s">
        <v>210</v>
      </c>
      <c r="B57" s="148">
        <v>27</v>
      </c>
      <c r="C57" s="146">
        <v>0</v>
      </c>
      <c r="D57" s="146"/>
      <c r="E57" s="146">
        <v>0</v>
      </c>
      <c r="F57" s="146"/>
    </row>
    <row r="58" spans="1:6" ht="38.25">
      <c r="A58" s="147" t="s">
        <v>211</v>
      </c>
      <c r="B58" s="148">
        <v>28</v>
      </c>
      <c r="C58" s="146">
        <v>0</v>
      </c>
      <c r="D58" s="146"/>
      <c r="E58" s="146">
        <v>0</v>
      </c>
      <c r="F58" s="146"/>
    </row>
    <row r="59" spans="1:6" ht="25.5">
      <c r="A59" s="147" t="s">
        <v>66</v>
      </c>
      <c r="B59" s="148">
        <v>29</v>
      </c>
      <c r="C59" s="146">
        <v>-323159</v>
      </c>
      <c r="D59" s="146">
        <v>-151000</v>
      </c>
      <c r="E59" s="146">
        <v>583415</v>
      </c>
      <c r="F59" s="146">
        <v>1175485</v>
      </c>
    </row>
    <row r="60" spans="1:6" ht="38.25">
      <c r="A60" s="147" t="s">
        <v>166</v>
      </c>
      <c r="B60" s="148">
        <v>30</v>
      </c>
      <c r="C60" s="146">
        <v>-312910</v>
      </c>
      <c r="D60" s="146">
        <v>414059</v>
      </c>
      <c r="E60" s="146">
        <v>-25506</v>
      </c>
      <c r="F60" s="146">
        <v>-184578</v>
      </c>
    </row>
    <row r="61" spans="1:6" ht="25.5">
      <c r="A61" s="147" t="s">
        <v>67</v>
      </c>
      <c r="B61" s="148">
        <v>31</v>
      </c>
      <c r="C61" s="146">
        <v>-192347</v>
      </c>
      <c r="D61" s="146">
        <v>664860</v>
      </c>
      <c r="E61" s="146">
        <v>-211692</v>
      </c>
      <c r="F61" s="146">
        <v>-379035</v>
      </c>
    </row>
    <row r="62" spans="1:6" ht="38.25">
      <c r="A62" s="147" t="s">
        <v>212</v>
      </c>
      <c r="B62" s="148">
        <v>32</v>
      </c>
      <c r="C62" s="146">
        <v>-115016</v>
      </c>
      <c r="D62" s="146">
        <v>338990</v>
      </c>
      <c r="E62" s="146">
        <v>-226176</v>
      </c>
      <c r="F62" s="146">
        <v>-335785</v>
      </c>
    </row>
    <row r="63" spans="1:6" ht="38.25">
      <c r="A63" s="147" t="s">
        <v>69</v>
      </c>
      <c r="B63" s="148">
        <v>33</v>
      </c>
      <c r="C63" s="146">
        <v>34556</v>
      </c>
      <c r="D63" s="146">
        <v>489115</v>
      </c>
      <c r="E63" s="146">
        <v>50781</v>
      </c>
      <c r="F63" s="146">
        <v>568820</v>
      </c>
    </row>
    <row r="64" spans="1:6" ht="25.5">
      <c r="A64" s="147" t="s">
        <v>234</v>
      </c>
      <c r="B64" s="148">
        <v>34</v>
      </c>
      <c r="C64" s="146">
        <v>27673</v>
      </c>
      <c r="D64" s="146">
        <v>942260</v>
      </c>
      <c r="E64" s="146">
        <v>67873</v>
      </c>
      <c r="F64" s="146">
        <v>900065</v>
      </c>
    </row>
    <row r="65" spans="1:6" ht="25.5">
      <c r="A65" s="147" t="s">
        <v>213</v>
      </c>
      <c r="B65" s="148">
        <v>35</v>
      </c>
      <c r="C65" s="146">
        <v>868</v>
      </c>
      <c r="D65" s="146">
        <v>53184</v>
      </c>
      <c r="E65" s="146">
        <v>4661</v>
      </c>
      <c r="F65" s="146">
        <v>101848</v>
      </c>
    </row>
    <row r="66" spans="1:6" ht="12.75">
      <c r="A66" s="147" t="s">
        <v>32</v>
      </c>
      <c r="B66" s="148"/>
      <c r="C66" s="149"/>
      <c r="D66" s="149"/>
      <c r="E66" s="149"/>
      <c r="F66" s="149"/>
    </row>
    <row r="67" spans="1:6" ht="25.5">
      <c r="A67" s="147" t="s">
        <v>71</v>
      </c>
      <c r="B67" s="148">
        <v>35.1</v>
      </c>
      <c r="C67" s="146">
        <v>868</v>
      </c>
      <c r="D67" s="146">
        <v>53184</v>
      </c>
      <c r="E67" s="146">
        <v>4661</v>
      </c>
      <c r="F67" s="146">
        <v>101848</v>
      </c>
    </row>
    <row r="68" spans="1:6" ht="12.75">
      <c r="A68" s="147" t="s">
        <v>72</v>
      </c>
      <c r="B68" s="148">
        <v>36</v>
      </c>
      <c r="C68" s="146">
        <v>31075</v>
      </c>
      <c r="D68" s="146">
        <v>266791</v>
      </c>
      <c r="E68" s="146">
        <v>150118</v>
      </c>
      <c r="F68" s="146">
        <v>1383655</v>
      </c>
    </row>
    <row r="69" spans="1:6" ht="25.5">
      <c r="A69" s="147" t="s">
        <v>73</v>
      </c>
      <c r="B69" s="148">
        <v>37</v>
      </c>
      <c r="C69" s="146">
        <v>113609</v>
      </c>
      <c r="D69" s="146">
        <v>273356</v>
      </c>
      <c r="E69" s="146">
        <v>3611</v>
      </c>
      <c r="F69" s="146">
        <v>51834</v>
      </c>
    </row>
    <row r="70" spans="1:6" ht="25.5">
      <c r="A70" s="147" t="s">
        <v>74</v>
      </c>
      <c r="B70" s="148">
        <v>38</v>
      </c>
      <c r="C70" s="146">
        <v>-82534</v>
      </c>
      <c r="D70" s="146">
        <v>-6565</v>
      </c>
      <c r="E70" s="146">
        <v>146507</v>
      </c>
      <c r="F70" s="146">
        <v>1331821</v>
      </c>
    </row>
    <row r="71" spans="1:6" ht="12.75">
      <c r="A71" s="147" t="s">
        <v>214</v>
      </c>
      <c r="B71" s="148">
        <v>39</v>
      </c>
      <c r="C71" s="146">
        <v>431385</v>
      </c>
      <c r="D71" s="146">
        <v>3916965</v>
      </c>
      <c r="E71" s="146">
        <v>566515</v>
      </c>
      <c r="F71" s="146">
        <v>4141396</v>
      </c>
    </row>
    <row r="72" spans="1:6" ht="12.75">
      <c r="A72" s="147" t="s">
        <v>32</v>
      </c>
      <c r="B72" s="148"/>
      <c r="C72" s="149"/>
      <c r="D72" s="149"/>
      <c r="E72" s="149"/>
      <c r="F72" s="149"/>
    </row>
    <row r="73" spans="1:6" ht="25.5">
      <c r="A73" s="147" t="s">
        <v>215</v>
      </c>
      <c r="B73" s="148">
        <v>39.1</v>
      </c>
      <c r="C73" s="146">
        <v>238438</v>
      </c>
      <c r="D73" s="146">
        <v>2448725</v>
      </c>
      <c r="E73" s="146">
        <v>366907</v>
      </c>
      <c r="F73" s="146">
        <v>2622229</v>
      </c>
    </row>
    <row r="74" spans="1:6" ht="38.25">
      <c r="A74" s="147" t="s">
        <v>77</v>
      </c>
      <c r="B74" s="148">
        <v>39.2</v>
      </c>
      <c r="C74" s="146">
        <v>20087</v>
      </c>
      <c r="D74" s="146">
        <v>218159</v>
      </c>
      <c r="E74" s="146">
        <v>37462</v>
      </c>
      <c r="F74" s="146">
        <v>235076</v>
      </c>
    </row>
    <row r="75" spans="1:6" ht="12.75">
      <c r="A75" s="147" t="s">
        <v>78</v>
      </c>
      <c r="B75" s="148">
        <v>39.3</v>
      </c>
      <c r="C75" s="146">
        <v>21536</v>
      </c>
      <c r="D75" s="146">
        <v>226036</v>
      </c>
      <c r="E75" s="146">
        <v>16227</v>
      </c>
      <c r="F75" s="146">
        <v>200484</v>
      </c>
    </row>
    <row r="76" spans="1:6" ht="12.75">
      <c r="A76" s="147" t="s">
        <v>216</v>
      </c>
      <c r="B76" s="148">
        <v>40</v>
      </c>
      <c r="C76" s="146">
        <v>7870</v>
      </c>
      <c r="D76" s="146">
        <v>102090</v>
      </c>
      <c r="E76" s="146">
        <v>8400</v>
      </c>
      <c r="F76" s="146">
        <v>103833</v>
      </c>
    </row>
    <row r="77" spans="1:6" ht="12.75">
      <c r="A77" s="147" t="s">
        <v>217</v>
      </c>
      <c r="B77" s="148">
        <v>41</v>
      </c>
      <c r="C77" s="146">
        <v>28605</v>
      </c>
      <c r="D77" s="146">
        <v>188119</v>
      </c>
      <c r="E77" s="146">
        <v>47160</v>
      </c>
      <c r="F77" s="146">
        <v>413171</v>
      </c>
    </row>
    <row r="78" spans="1:6" ht="12.75">
      <c r="A78" s="147" t="s">
        <v>81</v>
      </c>
      <c r="B78" s="148">
        <v>42</v>
      </c>
      <c r="C78" s="146">
        <v>972249</v>
      </c>
      <c r="D78" s="146">
        <v>12727000</v>
      </c>
      <c r="E78" s="146">
        <v>2266039</v>
      </c>
      <c r="F78" s="146">
        <v>16560000</v>
      </c>
    </row>
    <row r="79" spans="1:6" ht="12.75">
      <c r="A79" s="147" t="s">
        <v>82</v>
      </c>
      <c r="B79" s="148">
        <v>43</v>
      </c>
      <c r="C79" s="146">
        <v>388102</v>
      </c>
      <c r="D79" s="146">
        <v>4761704</v>
      </c>
      <c r="E79" s="146">
        <v>614574</v>
      </c>
      <c r="F79" s="146">
        <v>5740754</v>
      </c>
    </row>
    <row r="80" spans="1:6" ht="25.5">
      <c r="A80" s="147" t="s">
        <v>83</v>
      </c>
      <c r="B80" s="148">
        <v>44</v>
      </c>
      <c r="C80" s="146"/>
      <c r="D80" s="146"/>
      <c r="E80" s="146"/>
      <c r="F80" s="146"/>
    </row>
    <row r="81" spans="1:6" ht="25.5">
      <c r="A81" s="147" t="s">
        <v>218</v>
      </c>
      <c r="B81" s="148">
        <v>45</v>
      </c>
      <c r="C81" s="146">
        <v>388102</v>
      </c>
      <c r="D81" s="146">
        <v>4761704</v>
      </c>
      <c r="E81" s="146">
        <v>614574</v>
      </c>
      <c r="F81" s="146">
        <v>5740754</v>
      </c>
    </row>
    <row r="82" spans="1:6" ht="12.75">
      <c r="A82" s="147" t="s">
        <v>219</v>
      </c>
      <c r="B82" s="148">
        <v>46</v>
      </c>
      <c r="C82" s="146">
        <v>-24554.000000000004</v>
      </c>
      <c r="D82" s="146">
        <v>715451.0000000001</v>
      </c>
      <c r="E82" s="146">
        <v>-141680</v>
      </c>
      <c r="F82" s="146">
        <v>883556.0000000001</v>
      </c>
    </row>
    <row r="83" spans="1:6" ht="12.75">
      <c r="A83" s="147" t="s">
        <v>32</v>
      </c>
      <c r="B83" s="148"/>
      <c r="C83" s="149"/>
      <c r="D83" s="149"/>
      <c r="E83" s="149"/>
      <c r="F83" s="149"/>
    </row>
    <row r="84" spans="1:6" ht="12.75">
      <c r="A84" s="147" t="s">
        <v>220</v>
      </c>
      <c r="B84" s="148">
        <v>46.1</v>
      </c>
      <c r="C84" s="146">
        <v>-24554</v>
      </c>
      <c r="D84" s="146">
        <v>715451</v>
      </c>
      <c r="E84" s="146">
        <v>-141680</v>
      </c>
      <c r="F84" s="146">
        <v>883556</v>
      </c>
    </row>
    <row r="85" spans="1:6" ht="12.75">
      <c r="A85" s="147" t="s">
        <v>221</v>
      </c>
      <c r="B85" s="148">
        <v>46.2</v>
      </c>
      <c r="C85" s="146"/>
      <c r="D85" s="146"/>
      <c r="E85" s="146"/>
      <c r="F85" s="146"/>
    </row>
    <row r="86" spans="1:6" ht="25.5">
      <c r="A86" s="147" t="s">
        <v>222</v>
      </c>
      <c r="B86" s="148">
        <v>47</v>
      </c>
      <c r="C86" s="146">
        <v>412656</v>
      </c>
      <c r="D86" s="146">
        <v>4046253</v>
      </c>
      <c r="E86" s="146">
        <v>756254</v>
      </c>
      <c r="F86" s="146">
        <v>4857198</v>
      </c>
    </row>
    <row r="88" spans="1:6" ht="12.75">
      <c r="A88" s="117"/>
      <c r="B88" s="122"/>
      <c r="C88" s="122"/>
      <c r="D88" s="122"/>
      <c r="E88" s="118"/>
      <c r="F88" s="118"/>
    </row>
    <row r="89" spans="1:6" ht="12.75">
      <c r="A89" s="117"/>
      <c r="B89" s="122"/>
      <c r="C89" s="122"/>
      <c r="D89" s="122"/>
      <c r="E89" s="118"/>
      <c r="F89" s="118"/>
    </row>
    <row r="90" spans="1:6" ht="12.75">
      <c r="A90" s="118" t="s">
        <v>223</v>
      </c>
      <c r="B90" s="122"/>
      <c r="C90" s="122"/>
      <c r="D90" s="122"/>
      <c r="E90" s="118"/>
      <c r="F90" s="118"/>
    </row>
    <row r="91" spans="1:6" ht="12.75">
      <c r="A91" s="118" t="s">
        <v>194</v>
      </c>
      <c r="B91" s="122"/>
      <c r="C91" s="122"/>
      <c r="D91" s="122"/>
      <c r="E91" s="118"/>
      <c r="F91" s="118"/>
    </row>
    <row r="92" spans="1:6" ht="12.75">
      <c r="A92" s="118" t="s">
        <v>195</v>
      </c>
      <c r="B92" s="122"/>
      <c r="C92" s="122"/>
      <c r="D92" s="122"/>
      <c r="E92" s="118"/>
      <c r="F92" s="118"/>
    </row>
    <row r="93" spans="1:6" ht="12.75">
      <c r="A93" s="118" t="s">
        <v>196</v>
      </c>
      <c r="B93" s="122"/>
      <c r="C93" s="122"/>
      <c r="D93" s="122"/>
      <c r="E93" s="118"/>
      <c r="F93" s="118"/>
    </row>
    <row r="94" spans="1:6" ht="12.75">
      <c r="A94" s="118" t="s">
        <v>197</v>
      </c>
      <c r="B94" s="122"/>
      <c r="C94" s="122"/>
      <c r="D94" s="122"/>
      <c r="E94" s="118"/>
      <c r="F94" s="118"/>
    </row>
  </sheetData>
  <sheetProtection/>
  <mergeCells count="7">
    <mergeCell ref="A7:F7"/>
    <mergeCell ref="A8:F8"/>
    <mergeCell ref="D1:F1"/>
    <mergeCell ref="A3:F3"/>
    <mergeCell ref="A5:F5"/>
    <mergeCell ref="A6:F6"/>
    <mergeCell ref="A4:F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2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9">
      <selection activeCell="A86" sqref="A86"/>
    </sheetView>
  </sheetViews>
  <sheetFormatPr defaultColWidth="9.00390625" defaultRowHeight="12.75"/>
  <cols>
    <col min="1" max="1" width="79.875" style="24" customWidth="1"/>
    <col min="2" max="2" width="14.00390625" style="24" customWidth="1"/>
    <col min="3" max="3" width="17.25390625" style="24" customWidth="1"/>
    <col min="4" max="4" width="16.00390625" style="24" customWidth="1"/>
    <col min="5" max="5" width="0.12890625" style="24" customWidth="1"/>
    <col min="6" max="6" width="15.75390625" style="24" customWidth="1"/>
    <col min="7" max="8" width="9.125" style="24" customWidth="1"/>
    <col min="9" max="9" width="11.75390625" style="24" customWidth="1"/>
    <col min="10" max="10" width="13.875" style="24" customWidth="1"/>
    <col min="11" max="11" width="9.125" style="24" customWidth="1"/>
    <col min="12" max="12" width="15.75390625" style="24" customWidth="1"/>
    <col min="13" max="13" width="16.375" style="24" customWidth="1"/>
    <col min="14" max="14" width="9.625" style="24" customWidth="1"/>
    <col min="15" max="15" width="15.25390625" style="24" customWidth="1"/>
    <col min="16" max="16" width="14.75390625" style="24" customWidth="1"/>
    <col min="17" max="16384" width="9.125" style="24" customWidth="1"/>
  </cols>
  <sheetData>
    <row r="1" spans="2:9" ht="66" customHeight="1">
      <c r="B1" s="197" t="s">
        <v>249</v>
      </c>
      <c r="C1" s="197"/>
      <c r="D1" s="197"/>
      <c r="E1" s="165"/>
      <c r="F1" s="165"/>
      <c r="G1" s="165"/>
      <c r="H1" s="165"/>
      <c r="I1" s="165"/>
    </row>
    <row r="2" spans="1:9" s="166" customFormat="1" ht="15" customHeight="1">
      <c r="A2" s="24"/>
      <c r="B2" s="24"/>
      <c r="C2" s="24"/>
      <c r="D2" s="24"/>
      <c r="E2" s="24"/>
      <c r="F2" s="24"/>
      <c r="G2" s="24"/>
      <c r="H2" s="24"/>
      <c r="I2" s="24"/>
    </row>
    <row r="3" spans="4:6" s="124" customFormat="1" ht="12.75">
      <c r="D3" s="125" t="s">
        <v>250</v>
      </c>
      <c r="F3" s="125"/>
    </row>
    <row r="4" s="124" customFormat="1" ht="12.75">
      <c r="F4" s="125"/>
    </row>
    <row r="5" spans="1:4" s="124" customFormat="1" ht="12.75">
      <c r="A5" s="198" t="s">
        <v>173</v>
      </c>
      <c r="B5" s="198"/>
      <c r="C5" s="198"/>
      <c r="D5" s="198"/>
    </row>
    <row r="6" spans="1:4" s="124" customFormat="1" ht="12.75">
      <c r="A6" s="198" t="s">
        <v>174</v>
      </c>
      <c r="B6" s="198"/>
      <c r="C6" s="198"/>
      <c r="D6" s="198"/>
    </row>
    <row r="7" spans="1:4" s="124" customFormat="1" ht="12.75">
      <c r="A7" s="199" t="s">
        <v>238</v>
      </c>
      <c r="B7" s="199"/>
      <c r="C7" s="199"/>
      <c r="D7" s="199"/>
    </row>
    <row r="8" spans="1:4" s="124" customFormat="1" ht="12.75">
      <c r="A8" s="199" t="s">
        <v>251</v>
      </c>
      <c r="B8" s="199"/>
      <c r="C8" s="199"/>
      <c r="D8" s="199"/>
    </row>
    <row r="9" s="124" customFormat="1" ht="12.75"/>
    <row r="10" spans="1:4" s="167" customFormat="1" ht="12.75">
      <c r="A10" s="124"/>
      <c r="B10" s="124"/>
      <c r="C10" s="124"/>
      <c r="D10" s="125" t="s">
        <v>0</v>
      </c>
    </row>
    <row r="11" spans="1:5" s="170" customFormat="1" ht="42" customHeight="1">
      <c r="A11" s="11" t="s">
        <v>1</v>
      </c>
      <c r="B11" s="168" t="s">
        <v>252</v>
      </c>
      <c r="C11" s="11" t="s">
        <v>2</v>
      </c>
      <c r="D11" s="11" t="s">
        <v>253</v>
      </c>
      <c r="E11" s="169"/>
    </row>
    <row r="12" spans="1:5" s="167" customFormat="1" ht="12.75">
      <c r="A12" s="19">
        <v>1</v>
      </c>
      <c r="B12" s="19">
        <v>2</v>
      </c>
      <c r="C12" s="19">
        <v>3</v>
      </c>
      <c r="D12" s="19">
        <v>4</v>
      </c>
      <c r="E12" s="171"/>
    </row>
    <row r="13" spans="1:5" s="167" customFormat="1" ht="12.75">
      <c r="A13" s="172" t="s">
        <v>3</v>
      </c>
      <c r="B13" s="173"/>
      <c r="C13" s="174"/>
      <c r="D13" s="174"/>
      <c r="E13" s="171"/>
    </row>
    <row r="14" spans="1:5" s="167" customFormat="1" ht="12.75">
      <c r="A14" s="172" t="s">
        <v>225</v>
      </c>
      <c r="B14" s="173">
        <v>1</v>
      </c>
      <c r="C14" s="175">
        <v>2810204</v>
      </c>
      <c r="D14" s="175">
        <v>1564708</v>
      </c>
      <c r="E14" s="176"/>
    </row>
    <row r="15" spans="1:5" s="167" customFormat="1" ht="12.75">
      <c r="A15" s="172" t="s">
        <v>20</v>
      </c>
      <c r="B15" s="173">
        <v>2</v>
      </c>
      <c r="C15" s="175">
        <v>8362694</v>
      </c>
      <c r="D15" s="175">
        <v>7676928</v>
      </c>
      <c r="E15" s="176"/>
    </row>
    <row r="16" spans="1:5" s="167" customFormat="1" ht="25.5">
      <c r="A16" s="172" t="s">
        <v>178</v>
      </c>
      <c r="B16" s="173">
        <v>3</v>
      </c>
      <c r="C16" s="175"/>
      <c r="D16" s="175"/>
      <c r="E16" s="176"/>
    </row>
    <row r="17" spans="1:5" s="167" customFormat="1" ht="12.75">
      <c r="A17" s="172" t="s">
        <v>21</v>
      </c>
      <c r="B17" s="173">
        <v>4</v>
      </c>
      <c r="C17" s="175">
        <v>23970029</v>
      </c>
      <c r="D17" s="175">
        <v>20838296</v>
      </c>
      <c r="E17" s="176"/>
    </row>
    <row r="18" spans="1:5" s="167" customFormat="1" ht="12.75">
      <c r="A18" s="172" t="s">
        <v>158</v>
      </c>
      <c r="B18" s="173">
        <v>5</v>
      </c>
      <c r="C18" s="175">
        <v>0</v>
      </c>
      <c r="D18" s="175"/>
      <c r="E18" s="176"/>
    </row>
    <row r="19" spans="1:5" s="167" customFormat="1" ht="12.75">
      <c r="A19" s="172" t="s">
        <v>179</v>
      </c>
      <c r="B19" s="173">
        <v>6</v>
      </c>
      <c r="C19" s="175"/>
      <c r="D19" s="175"/>
      <c r="E19" s="176"/>
    </row>
    <row r="20" spans="1:5" s="167" customFormat="1" ht="12.75">
      <c r="A20" s="172" t="s">
        <v>226</v>
      </c>
      <c r="B20" s="173">
        <v>7</v>
      </c>
      <c r="C20" s="175"/>
      <c r="D20" s="175"/>
      <c r="E20" s="176"/>
    </row>
    <row r="21" spans="1:5" s="167" customFormat="1" ht="12.75">
      <c r="A21" s="172" t="s">
        <v>22</v>
      </c>
      <c r="B21" s="173">
        <v>8</v>
      </c>
      <c r="C21" s="175">
        <v>11597585</v>
      </c>
      <c r="D21" s="175">
        <v>11349721</v>
      </c>
      <c r="E21" s="176"/>
    </row>
    <row r="22" spans="1:5" s="167" customFormat="1" ht="25.5">
      <c r="A22" s="172" t="s">
        <v>163</v>
      </c>
      <c r="B22" s="173">
        <v>9</v>
      </c>
      <c r="C22" s="175">
        <v>482899</v>
      </c>
      <c r="D22" s="175">
        <v>706159</v>
      </c>
      <c r="E22" s="176"/>
    </row>
    <row r="23" spans="1:5" s="167" customFormat="1" ht="25.5">
      <c r="A23" s="172" t="s">
        <v>180</v>
      </c>
      <c r="B23" s="173">
        <v>10</v>
      </c>
      <c r="C23" s="175"/>
      <c r="D23" s="175"/>
      <c r="E23" s="176"/>
    </row>
    <row r="24" spans="1:5" s="167" customFormat="1" ht="25.5">
      <c r="A24" s="172" t="s">
        <v>181</v>
      </c>
      <c r="B24" s="173">
        <v>11</v>
      </c>
      <c r="C24" s="175"/>
      <c r="D24" s="175"/>
      <c r="E24" s="176"/>
    </row>
    <row r="25" spans="1:5" s="167" customFormat="1" ht="25.5">
      <c r="A25" s="172" t="s">
        <v>23</v>
      </c>
      <c r="B25" s="173">
        <v>12</v>
      </c>
      <c r="C25" s="175">
        <v>436071</v>
      </c>
      <c r="D25" s="175">
        <v>706470</v>
      </c>
      <c r="E25" s="176"/>
    </row>
    <row r="26" spans="1:5" s="167" customFormat="1" ht="25.5">
      <c r="A26" s="172" t="s">
        <v>24</v>
      </c>
      <c r="B26" s="173">
        <v>13</v>
      </c>
      <c r="C26" s="175">
        <v>5174971</v>
      </c>
      <c r="D26" s="175">
        <v>6653157</v>
      </c>
      <c r="E26" s="176"/>
    </row>
    <row r="27" spans="1:5" s="167" customFormat="1" ht="12.75">
      <c r="A27" s="172" t="s">
        <v>147</v>
      </c>
      <c r="B27" s="173">
        <v>14</v>
      </c>
      <c r="C27" s="175">
        <v>29313</v>
      </c>
      <c r="D27" s="175">
        <v>29844</v>
      </c>
      <c r="E27" s="176"/>
    </row>
    <row r="28" spans="1:5" s="167" customFormat="1" ht="12.75">
      <c r="A28" s="172" t="s">
        <v>25</v>
      </c>
      <c r="B28" s="173">
        <v>15</v>
      </c>
      <c r="C28" s="175">
        <v>513916</v>
      </c>
      <c r="D28" s="175">
        <v>685015</v>
      </c>
      <c r="E28" s="176"/>
    </row>
    <row r="29" spans="1:5" s="167" customFormat="1" ht="12.75">
      <c r="A29" s="172" t="s">
        <v>182</v>
      </c>
      <c r="B29" s="173">
        <v>16</v>
      </c>
      <c r="C29" s="175"/>
      <c r="D29" s="175"/>
      <c r="E29" s="176"/>
    </row>
    <row r="30" spans="1:5" s="167" customFormat="1" ht="12.75">
      <c r="A30" s="172" t="s">
        <v>5</v>
      </c>
      <c r="B30" s="173">
        <v>17</v>
      </c>
      <c r="C30" s="175">
        <v>696486</v>
      </c>
      <c r="D30" s="175">
        <v>796975</v>
      </c>
      <c r="E30" s="176"/>
    </row>
    <row r="31" spans="1:5" s="167" customFormat="1" ht="12.75">
      <c r="A31" s="172" t="s">
        <v>26</v>
      </c>
      <c r="B31" s="173">
        <v>18</v>
      </c>
      <c r="C31" s="175">
        <v>1282206</v>
      </c>
      <c r="D31" s="175">
        <v>1138432</v>
      </c>
      <c r="E31" s="176"/>
    </row>
    <row r="32" spans="1:5" s="167" customFormat="1" ht="12.75">
      <c r="A32" s="172" t="s">
        <v>27</v>
      </c>
      <c r="B32" s="173">
        <v>19</v>
      </c>
      <c r="C32" s="175">
        <v>65653</v>
      </c>
      <c r="D32" s="175">
        <v>162717</v>
      </c>
      <c r="E32" s="176"/>
    </row>
    <row r="33" spans="1:5" s="167" customFormat="1" ht="12.75">
      <c r="A33" s="172" t="s">
        <v>28</v>
      </c>
      <c r="B33" s="173">
        <v>20</v>
      </c>
      <c r="C33" s="175"/>
      <c r="D33" s="175"/>
      <c r="E33" s="176"/>
    </row>
    <row r="34" spans="1:5" s="167" customFormat="1" ht="12.75">
      <c r="A34" s="172" t="s">
        <v>183</v>
      </c>
      <c r="B34" s="173">
        <v>21</v>
      </c>
      <c r="C34" s="175"/>
      <c r="D34" s="175"/>
      <c r="E34" s="176"/>
    </row>
    <row r="35" spans="1:5" s="167" customFormat="1" ht="12.75">
      <c r="A35" s="172" t="s">
        <v>227</v>
      </c>
      <c r="B35" s="173">
        <v>22</v>
      </c>
      <c r="C35" s="175">
        <v>12560</v>
      </c>
      <c r="D35" s="175">
        <v>17785</v>
      </c>
      <c r="E35" s="176"/>
    </row>
    <row r="36" spans="1:5" s="167" customFormat="1" ht="12.75">
      <c r="A36" s="172" t="s">
        <v>7</v>
      </c>
      <c r="B36" s="173">
        <v>23</v>
      </c>
      <c r="C36" s="175">
        <v>2000685</v>
      </c>
      <c r="D36" s="175">
        <v>2035468</v>
      </c>
      <c r="E36" s="176"/>
    </row>
    <row r="37" spans="1:5" s="167" customFormat="1" ht="12.75">
      <c r="A37" s="172" t="s">
        <v>8</v>
      </c>
      <c r="B37" s="173">
        <v>24</v>
      </c>
      <c r="C37" s="175">
        <v>1073477</v>
      </c>
      <c r="D37" s="175">
        <v>1073477</v>
      </c>
      <c r="E37" s="176"/>
    </row>
    <row r="38" spans="1:5" s="167" customFormat="1" ht="12.75">
      <c r="A38" s="172" t="s">
        <v>171</v>
      </c>
      <c r="B38" s="173">
        <v>25</v>
      </c>
      <c r="C38" s="175"/>
      <c r="D38" s="175"/>
      <c r="E38" s="176"/>
    </row>
    <row r="39" spans="1:5" s="167" customFormat="1" ht="12.75">
      <c r="A39" s="172" t="s">
        <v>9</v>
      </c>
      <c r="B39" s="173">
        <v>26</v>
      </c>
      <c r="C39" s="175">
        <v>54617</v>
      </c>
      <c r="D39" s="175">
        <v>51655</v>
      </c>
      <c r="E39" s="176"/>
    </row>
    <row r="40" spans="1:5" s="167" customFormat="1" ht="12.75">
      <c r="A40" s="172" t="s">
        <v>6</v>
      </c>
      <c r="B40" s="173">
        <v>27</v>
      </c>
      <c r="C40" s="175">
        <v>126988</v>
      </c>
      <c r="D40" s="175">
        <v>312</v>
      </c>
      <c r="E40" s="176"/>
    </row>
    <row r="41" spans="1:5" s="167" customFormat="1" ht="12.75">
      <c r="A41" s="172" t="s">
        <v>29</v>
      </c>
      <c r="B41" s="173">
        <v>28</v>
      </c>
      <c r="C41" s="175">
        <v>58690354</v>
      </c>
      <c r="D41" s="175">
        <v>55487119</v>
      </c>
      <c r="E41" s="176"/>
    </row>
    <row r="42" spans="1:5" s="167" customFormat="1" ht="12.75">
      <c r="A42" s="172" t="s">
        <v>10</v>
      </c>
      <c r="B42" s="173"/>
      <c r="C42" s="174"/>
      <c r="D42" s="174"/>
      <c r="E42" s="176"/>
    </row>
    <row r="43" spans="1:5" s="167" customFormat="1" ht="12.75">
      <c r="A43" s="172" t="s">
        <v>11</v>
      </c>
      <c r="B43" s="173">
        <v>29</v>
      </c>
      <c r="C43" s="175">
        <v>18614106</v>
      </c>
      <c r="D43" s="175">
        <v>16891683</v>
      </c>
      <c r="E43" s="176"/>
    </row>
    <row r="44" spans="1:5" s="167" customFormat="1" ht="12.75">
      <c r="A44" s="172" t="s">
        <v>184</v>
      </c>
      <c r="B44" s="173">
        <v>30</v>
      </c>
      <c r="C44" s="175"/>
      <c r="D44" s="175"/>
      <c r="E44" s="176"/>
    </row>
    <row r="45" spans="1:5" s="167" customFormat="1" ht="12.75">
      <c r="A45" s="172" t="s">
        <v>185</v>
      </c>
      <c r="B45" s="173">
        <v>31</v>
      </c>
      <c r="C45" s="175"/>
      <c r="D45" s="175"/>
      <c r="E45" s="176"/>
    </row>
    <row r="46" spans="1:5" s="167" customFormat="1" ht="12.75">
      <c r="A46" s="172" t="s">
        <v>12</v>
      </c>
      <c r="B46" s="173">
        <v>32</v>
      </c>
      <c r="C46" s="175">
        <v>1717808</v>
      </c>
      <c r="D46" s="175">
        <v>1897701</v>
      </c>
      <c r="E46" s="176"/>
    </row>
    <row r="47" spans="1:5" s="167" customFormat="1" ht="12.75">
      <c r="A47" s="172" t="s">
        <v>13</v>
      </c>
      <c r="B47" s="173">
        <v>33</v>
      </c>
      <c r="C47" s="175">
        <v>1046239</v>
      </c>
      <c r="D47" s="175">
        <v>1225610</v>
      </c>
      <c r="E47" s="176"/>
    </row>
    <row r="48" spans="1:5" s="167" customFormat="1" ht="12.75">
      <c r="A48" s="172" t="s">
        <v>186</v>
      </c>
      <c r="B48" s="173">
        <v>34</v>
      </c>
      <c r="C48" s="175"/>
      <c r="D48" s="175"/>
      <c r="E48" s="176"/>
    </row>
    <row r="49" spans="1:5" s="167" customFormat="1" ht="12.75">
      <c r="A49" s="172" t="s">
        <v>148</v>
      </c>
      <c r="B49" s="173">
        <v>35</v>
      </c>
      <c r="C49" s="175">
        <v>3525429</v>
      </c>
      <c r="D49" s="175">
        <v>2326825</v>
      </c>
      <c r="E49" s="176"/>
    </row>
    <row r="50" spans="1:5" s="167" customFormat="1" ht="12.75">
      <c r="A50" s="172" t="s">
        <v>149</v>
      </c>
      <c r="B50" s="173">
        <v>36</v>
      </c>
      <c r="C50" s="175">
        <v>147660</v>
      </c>
      <c r="D50" s="175">
        <v>46731</v>
      </c>
      <c r="E50" s="176"/>
    </row>
    <row r="51" spans="1:5" s="167" customFormat="1" ht="12.75">
      <c r="A51" s="172" t="s">
        <v>187</v>
      </c>
      <c r="B51" s="173">
        <v>37</v>
      </c>
      <c r="C51" s="175">
        <v>2000003</v>
      </c>
      <c r="D51" s="175"/>
      <c r="E51" s="176"/>
    </row>
    <row r="52" spans="1:5" s="167" customFormat="1" ht="12.75">
      <c r="A52" s="172" t="s">
        <v>14</v>
      </c>
      <c r="B52" s="173">
        <v>38</v>
      </c>
      <c r="C52" s="175">
        <v>328068</v>
      </c>
      <c r="D52" s="175">
        <v>364696</v>
      </c>
      <c r="E52" s="176"/>
    </row>
    <row r="53" spans="1:5" s="167" customFormat="1" ht="12.75">
      <c r="A53" s="172" t="s">
        <v>15</v>
      </c>
      <c r="B53" s="173">
        <v>39</v>
      </c>
      <c r="C53" s="175">
        <v>850725</v>
      </c>
      <c r="D53" s="175">
        <v>867903</v>
      </c>
      <c r="E53" s="176"/>
    </row>
    <row r="54" spans="1:5" s="167" customFormat="1" ht="12.75">
      <c r="A54" s="172" t="s">
        <v>188</v>
      </c>
      <c r="B54" s="173">
        <v>40</v>
      </c>
      <c r="C54" s="175"/>
      <c r="D54" s="175"/>
      <c r="E54" s="176"/>
    </row>
    <row r="55" spans="1:5" s="167" customFormat="1" ht="12.75">
      <c r="A55" s="172" t="s">
        <v>228</v>
      </c>
      <c r="B55" s="173">
        <v>41</v>
      </c>
      <c r="C55" s="175">
        <v>1057000</v>
      </c>
      <c r="D55" s="175"/>
      <c r="E55" s="176"/>
    </row>
    <row r="56" spans="1:5" s="167" customFormat="1" ht="12.75">
      <c r="A56" s="172" t="s">
        <v>226</v>
      </c>
      <c r="B56" s="173">
        <v>42</v>
      </c>
      <c r="C56" s="175"/>
      <c r="D56" s="175"/>
      <c r="E56" s="176"/>
    </row>
    <row r="57" spans="1:5" s="167" customFormat="1" ht="12.75">
      <c r="A57" s="172" t="s">
        <v>189</v>
      </c>
      <c r="B57" s="173">
        <v>43</v>
      </c>
      <c r="C57" s="175"/>
      <c r="D57" s="175"/>
      <c r="E57" s="176"/>
    </row>
    <row r="58" spans="1:5" s="167" customFormat="1" ht="12.75">
      <c r="A58" s="172" t="s">
        <v>16</v>
      </c>
      <c r="B58" s="173">
        <v>44</v>
      </c>
      <c r="C58" s="175">
        <v>427915</v>
      </c>
      <c r="D58" s="175">
        <v>2539603</v>
      </c>
      <c r="E58" s="176"/>
    </row>
    <row r="59" spans="1:5" s="167" customFormat="1" ht="12.75">
      <c r="A59" s="172" t="s">
        <v>30</v>
      </c>
      <c r="B59" s="173">
        <v>45</v>
      </c>
      <c r="C59" s="175">
        <v>40293</v>
      </c>
      <c r="D59" s="175">
        <v>203395</v>
      </c>
      <c r="E59" s="176"/>
    </row>
    <row r="60" spans="1:5" s="167" customFormat="1" ht="12.75">
      <c r="A60" s="172" t="s">
        <v>190</v>
      </c>
      <c r="B60" s="173">
        <v>46</v>
      </c>
      <c r="C60" s="175"/>
      <c r="D60" s="175"/>
      <c r="E60" s="176"/>
    </row>
    <row r="61" spans="1:5" s="167" customFormat="1" ht="12.75">
      <c r="A61" s="172" t="s">
        <v>191</v>
      </c>
      <c r="B61" s="173">
        <v>47</v>
      </c>
      <c r="C61" s="175"/>
      <c r="D61" s="175"/>
      <c r="E61" s="176"/>
    </row>
    <row r="62" spans="1:5" s="167" customFormat="1" ht="12.75">
      <c r="A62" s="172" t="s">
        <v>31</v>
      </c>
      <c r="B62" s="173">
        <v>48</v>
      </c>
      <c r="C62" s="175">
        <v>29755246</v>
      </c>
      <c r="D62" s="175">
        <v>26364147</v>
      </c>
      <c r="E62" s="176"/>
    </row>
    <row r="63" spans="1:5" s="167" customFormat="1" ht="12.75">
      <c r="A63" s="172" t="s">
        <v>17</v>
      </c>
      <c r="B63" s="173"/>
      <c r="C63" s="174"/>
      <c r="D63" s="174"/>
      <c r="E63" s="176"/>
    </row>
    <row r="64" spans="1:5" s="167" customFormat="1" ht="12.75">
      <c r="A64" s="172" t="s">
        <v>150</v>
      </c>
      <c r="B64" s="173">
        <v>49</v>
      </c>
      <c r="C64" s="175">
        <v>4287385</v>
      </c>
      <c r="D64" s="175">
        <v>4287385</v>
      </c>
      <c r="E64" s="176"/>
    </row>
    <row r="65" spans="1:5" s="167" customFormat="1" ht="12.75">
      <c r="A65" s="172" t="s">
        <v>164</v>
      </c>
      <c r="B65" s="173">
        <v>50</v>
      </c>
      <c r="C65" s="175">
        <v>39305</v>
      </c>
      <c r="D65" s="175">
        <v>39305</v>
      </c>
      <c r="E65" s="176"/>
    </row>
    <row r="66" spans="1:5" s="167" customFormat="1" ht="12.75">
      <c r="A66" s="172" t="s">
        <v>137</v>
      </c>
      <c r="B66" s="173">
        <v>51</v>
      </c>
      <c r="C66" s="175">
        <v>217655</v>
      </c>
      <c r="D66" s="175">
        <v>217655</v>
      </c>
      <c r="E66" s="176"/>
    </row>
    <row r="67" spans="1:5" s="167" customFormat="1" ht="12.75">
      <c r="A67" s="172" t="s">
        <v>229</v>
      </c>
      <c r="B67" s="173">
        <v>52</v>
      </c>
      <c r="C67" s="175">
        <v>626055</v>
      </c>
      <c r="D67" s="175">
        <v>626055</v>
      </c>
      <c r="E67" s="176"/>
    </row>
    <row r="68" spans="1:5" s="167" customFormat="1" ht="12.75">
      <c r="A68" s="172" t="s">
        <v>192</v>
      </c>
      <c r="B68" s="173">
        <v>53</v>
      </c>
      <c r="C68" s="175"/>
      <c r="D68" s="175"/>
      <c r="E68" s="176"/>
    </row>
    <row r="69" spans="1:5" s="167" customFormat="1" ht="12.75">
      <c r="A69" s="172" t="s">
        <v>143</v>
      </c>
      <c r="B69" s="173">
        <v>54</v>
      </c>
      <c r="C69" s="175">
        <v>160</v>
      </c>
      <c r="D69" s="175"/>
      <c r="E69" s="176"/>
    </row>
    <row r="70" spans="1:5" s="167" customFormat="1" ht="12.75">
      <c r="A70" s="172" t="s">
        <v>230</v>
      </c>
      <c r="B70" s="173">
        <v>55</v>
      </c>
      <c r="C70" s="175">
        <v>331354</v>
      </c>
      <c r="D70" s="175">
        <v>142109</v>
      </c>
      <c r="E70" s="176"/>
    </row>
    <row r="71" spans="1:5" s="167" customFormat="1" ht="12.75">
      <c r="A71" s="172" t="s">
        <v>151</v>
      </c>
      <c r="B71" s="173">
        <v>56</v>
      </c>
      <c r="C71" s="175">
        <v>23511804.000000004</v>
      </c>
      <c r="D71" s="175">
        <v>23889073.000000004</v>
      </c>
      <c r="E71" s="176"/>
    </row>
    <row r="72" spans="1:5" s="167" customFormat="1" ht="12.75">
      <c r="A72" s="172" t="s">
        <v>32</v>
      </c>
      <c r="B72" s="173"/>
      <c r="C72" s="175"/>
      <c r="D72" s="175"/>
      <c r="E72" s="176"/>
    </row>
    <row r="73" spans="1:5" s="167" customFormat="1" ht="12.75">
      <c r="A73" s="172" t="s">
        <v>34</v>
      </c>
      <c r="B73" s="173">
        <v>56.1</v>
      </c>
      <c r="C73" s="175">
        <v>21892992</v>
      </c>
      <c r="D73" s="175">
        <v>19842820</v>
      </c>
      <c r="E73" s="176"/>
    </row>
    <row r="74" spans="1:5" s="167" customFormat="1" ht="12.75">
      <c r="A74" s="172" t="s">
        <v>193</v>
      </c>
      <c r="B74" s="173">
        <v>56.2</v>
      </c>
      <c r="C74" s="175">
        <v>1618812</v>
      </c>
      <c r="D74" s="175">
        <v>4046253</v>
      </c>
      <c r="E74" s="176"/>
    </row>
    <row r="75" spans="1:5" s="167" customFormat="1" ht="12.75">
      <c r="A75" s="172" t="s">
        <v>33</v>
      </c>
      <c r="B75" s="173">
        <v>57</v>
      </c>
      <c r="C75" s="175">
        <v>28935108</v>
      </c>
      <c r="D75" s="175">
        <v>29122972</v>
      </c>
      <c r="E75" s="176"/>
    </row>
    <row r="76" spans="1:5" ht="12.75">
      <c r="A76" s="172" t="s">
        <v>19</v>
      </c>
      <c r="B76" s="173">
        <v>58</v>
      </c>
      <c r="C76" s="175">
        <v>58690354</v>
      </c>
      <c r="D76" s="175">
        <v>55487119</v>
      </c>
      <c r="E76" s="176"/>
    </row>
    <row r="78" spans="1:4" s="167" customFormat="1" ht="12.75">
      <c r="A78" s="177" t="s">
        <v>254</v>
      </c>
      <c r="B78" s="124"/>
      <c r="C78" s="124"/>
      <c r="D78" s="124"/>
    </row>
    <row r="79" spans="1:4" s="167" customFormat="1" ht="12.75">
      <c r="A79" s="177"/>
      <c r="B79" s="124"/>
      <c r="C79" s="124"/>
      <c r="D79" s="124"/>
    </row>
    <row r="80" spans="1:8" ht="12.75">
      <c r="A80" s="178" t="s">
        <v>268</v>
      </c>
      <c r="B80" s="179"/>
      <c r="C80" s="179"/>
      <c r="D80" s="179"/>
      <c r="E80" s="179"/>
      <c r="F80" s="179"/>
      <c r="G80" s="179"/>
      <c r="H80" s="179"/>
    </row>
    <row r="81" spans="1:8" ht="12.75">
      <c r="A81" s="178"/>
      <c r="B81" s="179"/>
      <c r="C81" s="179"/>
      <c r="D81" s="179"/>
      <c r="E81" s="179"/>
      <c r="F81" s="179"/>
      <c r="G81" s="179"/>
      <c r="H81" s="179"/>
    </row>
    <row r="82" spans="1:8" ht="12.75">
      <c r="A82" s="178" t="s">
        <v>271</v>
      </c>
      <c r="B82" s="180"/>
      <c r="C82" s="180"/>
      <c r="D82" s="180"/>
      <c r="E82" s="180"/>
      <c r="F82" s="181"/>
      <c r="G82" s="181"/>
      <c r="H82" s="182"/>
    </row>
    <row r="83" spans="1:8" ht="12.75">
      <c r="A83" s="178"/>
      <c r="B83" s="180"/>
      <c r="C83" s="180"/>
      <c r="D83" s="180"/>
      <c r="E83" s="180"/>
      <c r="F83" s="181"/>
      <c r="G83" s="181"/>
      <c r="H83" s="182"/>
    </row>
    <row r="84" spans="1:8" ht="12.75">
      <c r="A84" s="178" t="s">
        <v>269</v>
      </c>
      <c r="B84" s="180"/>
      <c r="C84" s="180"/>
      <c r="D84" s="180"/>
      <c r="E84" s="180"/>
      <c r="F84" s="181"/>
      <c r="G84" s="181"/>
      <c r="H84" s="182"/>
    </row>
    <row r="85" spans="1:8" ht="12.75">
      <c r="A85" s="178" t="s">
        <v>270</v>
      </c>
      <c r="B85" s="180"/>
      <c r="C85" s="180"/>
      <c r="D85" s="180"/>
      <c r="E85" s="180"/>
      <c r="F85" s="181"/>
      <c r="G85" s="181"/>
      <c r="H85" s="182"/>
    </row>
    <row r="86" spans="1:8" ht="12.75">
      <c r="A86" s="178" t="s">
        <v>197</v>
      </c>
      <c r="B86" s="180"/>
      <c r="C86" s="180"/>
      <c r="D86" s="180"/>
      <c r="E86" s="180"/>
      <c r="F86" s="181"/>
      <c r="G86" s="181"/>
      <c r="H86" s="182"/>
    </row>
    <row r="87" spans="1:8" ht="12.75">
      <c r="A87" s="183"/>
      <c r="B87" s="180"/>
      <c r="C87" s="180"/>
      <c r="D87" s="180"/>
      <c r="E87" s="180"/>
      <c r="F87" s="181"/>
      <c r="G87" s="181"/>
      <c r="H87" s="182"/>
    </row>
    <row r="88" spans="1:8" ht="12.75">
      <c r="A88" s="183"/>
      <c r="B88" s="180"/>
      <c r="C88" s="180"/>
      <c r="D88" s="180"/>
      <c r="E88" s="180"/>
      <c r="F88" s="181"/>
      <c r="G88" s="181"/>
      <c r="H88" s="182"/>
    </row>
    <row r="89" spans="1:8" ht="12.75">
      <c r="A89" s="183"/>
      <c r="B89" s="182"/>
      <c r="C89" s="182"/>
      <c r="D89" s="182"/>
      <c r="E89" s="182"/>
      <c r="F89" s="182"/>
      <c r="G89" s="182"/>
      <c r="H89" s="182"/>
    </row>
    <row r="90" spans="1:8" ht="12.75">
      <c r="A90" s="184"/>
      <c r="B90" s="184"/>
      <c r="C90" s="184"/>
      <c r="D90" s="184"/>
      <c r="E90" s="184"/>
      <c r="F90" s="184"/>
      <c r="G90" s="184"/>
      <c r="H90" s="184"/>
    </row>
    <row r="91" spans="1:8" ht="12.75">
      <c r="A91" s="183"/>
      <c r="B91" s="182"/>
      <c r="C91" s="182"/>
      <c r="D91" s="182"/>
      <c r="E91" s="182"/>
      <c r="F91" s="182"/>
      <c r="G91" s="182"/>
      <c r="H91" s="182"/>
    </row>
    <row r="92" spans="1:8" ht="12.75">
      <c r="A92" s="183"/>
      <c r="B92" s="182"/>
      <c r="C92" s="182"/>
      <c r="D92" s="182"/>
      <c r="E92" s="182"/>
      <c r="F92" s="182"/>
      <c r="G92" s="182"/>
      <c r="H92" s="182"/>
    </row>
    <row r="93" spans="1:8" ht="12.75">
      <c r="A93" s="183"/>
      <c r="B93" s="182"/>
      <c r="C93" s="182"/>
      <c r="D93" s="182"/>
      <c r="E93" s="182"/>
      <c r="F93" s="182"/>
      <c r="G93" s="182"/>
      <c r="H93" s="182"/>
    </row>
    <row r="94" spans="1:8" ht="12.75">
      <c r="A94" s="183"/>
      <c r="B94" s="182"/>
      <c r="C94" s="182"/>
      <c r="D94" s="182"/>
      <c r="E94" s="182"/>
      <c r="F94" s="182"/>
      <c r="G94" s="182"/>
      <c r="H94" s="182"/>
    </row>
    <row r="95" spans="1:8" ht="12.75">
      <c r="A95" s="179"/>
      <c r="B95" s="179"/>
      <c r="C95" s="179"/>
      <c r="D95" s="179"/>
      <c r="E95" s="179"/>
      <c r="F95" s="179"/>
      <c r="G95" s="179"/>
      <c r="H95" s="179"/>
    </row>
    <row r="96" spans="1:8" ht="12.75">
      <c r="A96" s="179"/>
      <c r="B96" s="179"/>
      <c r="C96" s="179"/>
      <c r="D96" s="179"/>
      <c r="E96" s="179"/>
      <c r="F96" s="179"/>
      <c r="G96" s="179"/>
      <c r="H96" s="179"/>
    </row>
    <row r="97" spans="1:8" ht="12.75">
      <c r="A97" s="179"/>
      <c r="B97" s="179"/>
      <c r="C97" s="179"/>
      <c r="D97" s="179"/>
      <c r="E97" s="179"/>
      <c r="F97" s="179"/>
      <c r="G97" s="179"/>
      <c r="H97" s="179"/>
    </row>
    <row r="98" spans="1:8" ht="12.75">
      <c r="A98" s="179"/>
      <c r="B98" s="179"/>
      <c r="C98" s="179"/>
      <c r="D98" s="179"/>
      <c r="E98" s="179"/>
      <c r="F98" s="179"/>
      <c r="G98" s="179"/>
      <c r="H98" s="179"/>
    </row>
    <row r="99" spans="1:8" ht="12.75">
      <c r="A99" s="179"/>
      <c r="B99" s="179"/>
      <c r="C99" s="179"/>
      <c r="D99" s="179"/>
      <c r="E99" s="179"/>
      <c r="F99" s="179"/>
      <c r="G99" s="179"/>
      <c r="H99" s="179"/>
    </row>
  </sheetData>
  <sheetProtection/>
  <mergeCells count="5">
    <mergeCell ref="B1:D1"/>
    <mergeCell ref="A5:D5"/>
    <mergeCell ref="A6:D6"/>
    <mergeCell ref="A7:D7"/>
    <mergeCell ref="A8:D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61">
      <selection activeCell="B96" sqref="B96"/>
    </sheetView>
  </sheetViews>
  <sheetFormatPr defaultColWidth="9.00390625" defaultRowHeight="12.75"/>
  <cols>
    <col min="1" max="1" width="54.25390625" style="0" customWidth="1"/>
    <col min="2" max="2" width="14.00390625" style="0" customWidth="1"/>
    <col min="3" max="3" width="13.00390625" style="0" customWidth="1"/>
    <col min="4" max="4" width="16.00390625" style="0" customWidth="1"/>
    <col min="5" max="5" width="16.375" style="0" customWidth="1"/>
    <col min="6" max="6" width="15.75390625" style="0" customWidth="1"/>
    <col min="7" max="7" width="13.875" style="0" customWidth="1"/>
    <col min="9" max="9" width="11.75390625" style="0" customWidth="1"/>
    <col min="10" max="10" width="13.875" style="0" customWidth="1"/>
    <col min="12" max="12" width="15.75390625" style="0" customWidth="1"/>
    <col min="13" max="13" width="16.375" style="0" customWidth="1"/>
    <col min="14" max="14" width="9.625" style="0" customWidth="1"/>
    <col min="15" max="15" width="15.25390625" style="0" customWidth="1"/>
    <col min="16" max="16" width="14.75390625" style="0" customWidth="1"/>
  </cols>
  <sheetData>
    <row r="1" spans="2:9" ht="79.5" customHeight="1">
      <c r="B1" s="126"/>
      <c r="C1" s="126"/>
      <c r="D1" s="197" t="s">
        <v>259</v>
      </c>
      <c r="E1" s="197"/>
      <c r="F1" s="197"/>
      <c r="G1" s="165"/>
      <c r="H1" s="165"/>
      <c r="I1" s="165"/>
    </row>
    <row r="2" spans="1:9" s="166" customFormat="1" ht="15" customHeight="1">
      <c r="A2" s="126"/>
      <c r="B2" s="126"/>
      <c r="C2" s="126"/>
      <c r="D2" s="126"/>
      <c r="E2" s="126"/>
      <c r="F2" s="126"/>
      <c r="G2" s="126"/>
      <c r="H2" s="126"/>
      <c r="I2" s="126"/>
    </row>
    <row r="3" s="124" customFormat="1" ht="12.75">
      <c r="F3" s="125" t="s">
        <v>260</v>
      </c>
    </row>
    <row r="4" s="124" customFormat="1" ht="12.75">
      <c r="F4" s="125"/>
    </row>
    <row r="5" spans="1:6" s="124" customFormat="1" ht="12.75">
      <c r="A5" s="198" t="s">
        <v>198</v>
      </c>
      <c r="B5" s="198"/>
      <c r="C5" s="198"/>
      <c r="D5" s="198"/>
      <c r="E5" s="198"/>
      <c r="F5" s="198"/>
    </row>
    <row r="6" spans="1:6" s="124" customFormat="1" ht="12.75">
      <c r="A6" s="198" t="s">
        <v>174</v>
      </c>
      <c r="B6" s="198"/>
      <c r="C6" s="198"/>
      <c r="D6" s="198"/>
      <c r="E6" s="198"/>
      <c r="F6" s="198"/>
    </row>
    <row r="7" spans="1:6" s="124" customFormat="1" ht="12.75">
      <c r="A7" s="199" t="s">
        <v>238</v>
      </c>
      <c r="B7" s="199"/>
      <c r="C7" s="199"/>
      <c r="D7" s="199"/>
      <c r="E7" s="199"/>
      <c r="F7" s="199"/>
    </row>
    <row r="8" spans="1:6" s="124" customFormat="1" ht="12.75">
      <c r="A8" s="199" t="s">
        <v>261</v>
      </c>
      <c r="B8" s="199"/>
      <c r="C8" s="199"/>
      <c r="D8" s="199"/>
      <c r="E8" s="199"/>
      <c r="F8" s="199"/>
    </row>
    <row r="9" s="124" customFormat="1" ht="12.75">
      <c r="F9" s="125" t="s">
        <v>0</v>
      </c>
    </row>
    <row r="10" spans="1:6" s="124" customFormat="1" ht="64.5" customHeight="1">
      <c r="A10" s="185" t="s">
        <v>1</v>
      </c>
      <c r="B10" s="185" t="s">
        <v>252</v>
      </c>
      <c r="C10" s="185" t="s">
        <v>199</v>
      </c>
      <c r="D10" s="185" t="s">
        <v>37</v>
      </c>
      <c r="E10" s="185" t="s">
        <v>262</v>
      </c>
      <c r="F10" s="185" t="s">
        <v>38</v>
      </c>
    </row>
    <row r="11" spans="1:6" s="124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</row>
    <row r="12" spans="1:6" ht="12.75">
      <c r="A12" s="172" t="s">
        <v>39</v>
      </c>
      <c r="B12" s="173"/>
      <c r="C12" s="186"/>
      <c r="D12" s="186"/>
      <c r="E12" s="186"/>
      <c r="F12" s="186"/>
    </row>
    <row r="13" spans="1:7" ht="12.75">
      <c r="A13" s="172" t="s">
        <v>40</v>
      </c>
      <c r="B13" s="173"/>
      <c r="C13" s="175">
        <v>1190185</v>
      </c>
      <c r="D13" s="175">
        <v>7311896.000000001</v>
      </c>
      <c r="E13" s="175">
        <v>1016824.0000000001</v>
      </c>
      <c r="F13" s="175">
        <v>6603172.000000001</v>
      </c>
      <c r="G13" s="187"/>
    </row>
    <row r="14" spans="1:7" ht="12.75">
      <c r="A14" s="172" t="s">
        <v>41</v>
      </c>
      <c r="B14" s="173">
        <v>1</v>
      </c>
      <c r="C14" s="175">
        <v>2173397</v>
      </c>
      <c r="D14" s="175">
        <v>17531067</v>
      </c>
      <c r="E14" s="175">
        <v>2095033</v>
      </c>
      <c r="F14" s="175">
        <v>20269995</v>
      </c>
      <c r="G14" s="187"/>
    </row>
    <row r="15" spans="1:7" ht="12.75">
      <c r="A15" s="172" t="s">
        <v>42</v>
      </c>
      <c r="B15" s="173">
        <v>2</v>
      </c>
      <c r="C15" s="175">
        <v>40865</v>
      </c>
      <c r="D15" s="175">
        <v>1125874</v>
      </c>
      <c r="E15" s="175">
        <v>50058</v>
      </c>
      <c r="F15" s="175">
        <v>738556</v>
      </c>
      <c r="G15" s="187"/>
    </row>
    <row r="16" spans="1:7" ht="12.75">
      <c r="A16" s="172" t="s">
        <v>43</v>
      </c>
      <c r="B16" s="173">
        <v>3</v>
      </c>
      <c r="C16" s="175">
        <v>1453402</v>
      </c>
      <c r="D16" s="175">
        <v>9944733</v>
      </c>
      <c r="E16" s="175">
        <v>1528207</v>
      </c>
      <c r="F16" s="175">
        <v>12776236</v>
      </c>
      <c r="G16" s="187"/>
    </row>
    <row r="17" spans="1:7" ht="12.75">
      <c r="A17" s="172" t="s">
        <v>44</v>
      </c>
      <c r="B17" s="173">
        <v>4</v>
      </c>
      <c r="C17" s="175">
        <v>760860</v>
      </c>
      <c r="D17" s="175">
        <v>8712208</v>
      </c>
      <c r="E17" s="175">
        <v>616884</v>
      </c>
      <c r="F17" s="175">
        <v>8232315</v>
      </c>
      <c r="G17" s="187"/>
    </row>
    <row r="18" spans="1:7" ht="12.75">
      <c r="A18" s="172" t="s">
        <v>45</v>
      </c>
      <c r="B18" s="173">
        <v>5</v>
      </c>
      <c r="C18" s="175">
        <v>-547356</v>
      </c>
      <c r="D18" s="175">
        <v>1722423</v>
      </c>
      <c r="E18" s="175">
        <v>-581133</v>
      </c>
      <c r="F18" s="175">
        <v>5143071</v>
      </c>
      <c r="G18" s="187"/>
    </row>
    <row r="19" spans="1:7" ht="25.5">
      <c r="A19" s="172" t="s">
        <v>46</v>
      </c>
      <c r="B19" s="173">
        <v>6</v>
      </c>
      <c r="C19" s="175">
        <v>-132018</v>
      </c>
      <c r="D19" s="175">
        <v>247864</v>
      </c>
      <c r="E19" s="175">
        <v>-192381</v>
      </c>
      <c r="F19" s="175">
        <v>3441433</v>
      </c>
      <c r="G19" s="187"/>
    </row>
    <row r="20" spans="1:7" ht="12.75">
      <c r="A20" s="172" t="s">
        <v>47</v>
      </c>
      <c r="B20" s="173">
        <v>7</v>
      </c>
      <c r="C20" s="175">
        <v>1176198</v>
      </c>
      <c r="D20" s="175">
        <v>7237649</v>
      </c>
      <c r="E20" s="175">
        <v>1005636</v>
      </c>
      <c r="F20" s="175">
        <v>6530677</v>
      </c>
      <c r="G20" s="187"/>
    </row>
    <row r="21" spans="1:7" ht="25.5">
      <c r="A21" s="172" t="s">
        <v>48</v>
      </c>
      <c r="B21" s="173">
        <v>8</v>
      </c>
      <c r="C21" s="175">
        <v>12258</v>
      </c>
      <c r="D21" s="175">
        <v>51340</v>
      </c>
      <c r="E21" s="175">
        <v>7967</v>
      </c>
      <c r="F21" s="175">
        <v>42544</v>
      </c>
      <c r="G21" s="187"/>
    </row>
    <row r="22" spans="1:7" ht="12.75">
      <c r="A22" s="172" t="s">
        <v>49</v>
      </c>
      <c r="B22" s="173">
        <v>9</v>
      </c>
      <c r="C22" s="175">
        <v>1729</v>
      </c>
      <c r="D22" s="175">
        <v>22907</v>
      </c>
      <c r="E22" s="175">
        <v>3221</v>
      </c>
      <c r="F22" s="175">
        <v>29951</v>
      </c>
      <c r="G22" s="187"/>
    </row>
    <row r="23" spans="1:7" ht="12.75">
      <c r="A23" s="172" t="s">
        <v>50</v>
      </c>
      <c r="B23" s="173"/>
      <c r="C23" s="175">
        <v>222603.00000000003</v>
      </c>
      <c r="D23" s="175">
        <v>1561020.0000000002</v>
      </c>
      <c r="E23" s="175">
        <v>345782</v>
      </c>
      <c r="F23" s="175">
        <v>1841227.0000000002</v>
      </c>
      <c r="G23" s="187"/>
    </row>
    <row r="24" spans="1:7" ht="12.75">
      <c r="A24" s="172" t="s">
        <v>51</v>
      </c>
      <c r="B24" s="173">
        <v>10</v>
      </c>
      <c r="C24" s="175">
        <v>292137</v>
      </c>
      <c r="D24" s="175">
        <v>1673298.0000000002</v>
      </c>
      <c r="E24" s="175">
        <v>245030.00000000003</v>
      </c>
      <c r="F24" s="175">
        <v>1312369</v>
      </c>
      <c r="G24" s="187"/>
    </row>
    <row r="25" spans="1:7" ht="12.75">
      <c r="A25" s="172" t="s">
        <v>32</v>
      </c>
      <c r="B25" s="173"/>
      <c r="C25" s="186"/>
      <c r="D25" s="186"/>
      <c r="E25" s="186"/>
      <c r="F25" s="186"/>
      <c r="G25" s="187"/>
    </row>
    <row r="26" spans="1:7" ht="25.5">
      <c r="A26" s="172" t="s">
        <v>152</v>
      </c>
      <c r="B26" s="173">
        <v>10.1</v>
      </c>
      <c r="C26" s="175">
        <v>229739</v>
      </c>
      <c r="D26" s="175">
        <v>1236572</v>
      </c>
      <c r="E26" s="175">
        <v>195698</v>
      </c>
      <c r="F26" s="175">
        <v>1111265</v>
      </c>
      <c r="G26" s="187"/>
    </row>
    <row r="27" spans="1:7" ht="12.75">
      <c r="A27" s="172" t="s">
        <v>53</v>
      </c>
      <c r="B27" s="173">
        <v>10.2</v>
      </c>
      <c r="C27" s="175">
        <v>62398</v>
      </c>
      <c r="D27" s="175">
        <v>436726</v>
      </c>
      <c r="E27" s="175">
        <v>49332</v>
      </c>
      <c r="F27" s="175">
        <v>201104</v>
      </c>
      <c r="G27" s="187"/>
    </row>
    <row r="28" spans="1:7" ht="25.5">
      <c r="A28" s="172" t="s">
        <v>153</v>
      </c>
      <c r="B28" s="173">
        <v>11</v>
      </c>
      <c r="C28" s="175">
        <v>-219.00000000000003</v>
      </c>
      <c r="D28" s="175">
        <v>38555</v>
      </c>
      <c r="E28" s="175">
        <v>22535.000000000004</v>
      </c>
      <c r="F28" s="175">
        <v>283805</v>
      </c>
      <c r="G28" s="187"/>
    </row>
    <row r="29" spans="1:7" ht="12.75">
      <c r="A29" s="172" t="s">
        <v>32</v>
      </c>
      <c r="B29" s="173"/>
      <c r="C29" s="186"/>
      <c r="D29" s="186"/>
      <c r="E29" s="186"/>
      <c r="F29" s="186"/>
      <c r="G29" s="187"/>
    </row>
    <row r="30" spans="1:7" ht="12.75">
      <c r="A30" s="172" t="s">
        <v>154</v>
      </c>
      <c r="B30" s="173">
        <v>11.1</v>
      </c>
      <c r="C30" s="175">
        <v>-2122</v>
      </c>
      <c r="D30" s="175">
        <v>6575</v>
      </c>
      <c r="E30" s="175">
        <v>-10204</v>
      </c>
      <c r="F30" s="175">
        <v>-34159</v>
      </c>
      <c r="G30" s="187"/>
    </row>
    <row r="31" spans="1:7" ht="12.75">
      <c r="A31" s="172" t="s">
        <v>201</v>
      </c>
      <c r="B31" s="173">
        <v>11.2</v>
      </c>
      <c r="C31" s="175">
        <v>1903</v>
      </c>
      <c r="D31" s="175">
        <v>31980</v>
      </c>
      <c r="E31" s="175">
        <v>32739</v>
      </c>
      <c r="F31" s="175">
        <v>317964</v>
      </c>
      <c r="G31" s="187"/>
    </row>
    <row r="32" spans="1:7" ht="25.5">
      <c r="A32" s="172" t="s">
        <v>202</v>
      </c>
      <c r="B32" s="173">
        <v>11.3</v>
      </c>
      <c r="C32" s="175"/>
      <c r="D32" s="175"/>
      <c r="E32" s="175"/>
      <c r="F32" s="175"/>
      <c r="G32" s="187"/>
    </row>
    <row r="33" spans="1:7" ht="25.5">
      <c r="A33" s="172" t="s">
        <v>231</v>
      </c>
      <c r="B33" s="173">
        <v>11.4</v>
      </c>
      <c r="C33" s="175"/>
      <c r="D33" s="175"/>
      <c r="E33" s="175"/>
      <c r="F33" s="175"/>
      <c r="G33" s="187"/>
    </row>
    <row r="34" spans="1:7" ht="12.75">
      <c r="A34" s="172" t="s">
        <v>156</v>
      </c>
      <c r="B34" s="173">
        <v>12</v>
      </c>
      <c r="C34" s="175">
        <v>-69315</v>
      </c>
      <c r="D34" s="175">
        <v>-150833</v>
      </c>
      <c r="E34" s="175">
        <v>78217</v>
      </c>
      <c r="F34" s="175">
        <v>245053.00000000003</v>
      </c>
      <c r="G34" s="187"/>
    </row>
    <row r="35" spans="1:7" ht="12.75">
      <c r="A35" s="172" t="s">
        <v>32</v>
      </c>
      <c r="B35" s="173"/>
      <c r="C35" s="186"/>
      <c r="D35" s="186"/>
      <c r="E35" s="186"/>
      <c r="F35" s="186"/>
      <c r="G35" s="187"/>
    </row>
    <row r="36" spans="1:7" ht="38.25">
      <c r="A36" s="172" t="s">
        <v>203</v>
      </c>
      <c r="B36" s="173">
        <v>12.1</v>
      </c>
      <c r="C36" s="175"/>
      <c r="D36" s="175"/>
      <c r="E36" s="175"/>
      <c r="F36" s="175"/>
      <c r="G36" s="187"/>
    </row>
    <row r="37" spans="1:7" ht="25.5">
      <c r="A37" s="172" t="s">
        <v>232</v>
      </c>
      <c r="B37" s="173">
        <v>12.2</v>
      </c>
      <c r="C37" s="175">
        <v>-128466</v>
      </c>
      <c r="D37" s="175">
        <v>-132128</v>
      </c>
      <c r="E37" s="175">
        <v>20026</v>
      </c>
      <c r="F37" s="175">
        <v>135294</v>
      </c>
      <c r="G37" s="187"/>
    </row>
    <row r="38" spans="1:7" ht="12.75">
      <c r="A38" s="172" t="s">
        <v>54</v>
      </c>
      <c r="B38" s="173">
        <v>12.3</v>
      </c>
      <c r="C38" s="175">
        <v>59151</v>
      </c>
      <c r="D38" s="175">
        <v>-18705</v>
      </c>
      <c r="E38" s="175">
        <v>58191</v>
      </c>
      <c r="F38" s="175">
        <v>109759</v>
      </c>
      <c r="G38" s="187"/>
    </row>
    <row r="39" spans="1:7" ht="25.5">
      <c r="A39" s="172" t="s">
        <v>204</v>
      </c>
      <c r="B39" s="173">
        <v>12.4</v>
      </c>
      <c r="C39" s="175"/>
      <c r="D39" s="175"/>
      <c r="E39" s="175"/>
      <c r="F39" s="175"/>
      <c r="G39" s="187"/>
    </row>
    <row r="40" spans="1:7" ht="25.5">
      <c r="A40" s="172" t="s">
        <v>233</v>
      </c>
      <c r="B40" s="173">
        <v>12.5</v>
      </c>
      <c r="C40" s="175"/>
      <c r="D40" s="175"/>
      <c r="E40" s="175"/>
      <c r="F40" s="175"/>
      <c r="G40" s="187"/>
    </row>
    <row r="41" spans="1:7" ht="12.75">
      <c r="A41" s="172" t="s">
        <v>205</v>
      </c>
      <c r="B41" s="173">
        <v>13</v>
      </c>
      <c r="C41" s="175"/>
      <c r="D41" s="175"/>
      <c r="E41" s="175"/>
      <c r="F41" s="175"/>
      <c r="G41" s="187"/>
    </row>
    <row r="42" spans="1:7" ht="12.75">
      <c r="A42" s="172" t="s">
        <v>206</v>
      </c>
      <c r="B42" s="173">
        <v>14</v>
      </c>
      <c r="C42" s="175"/>
      <c r="D42" s="175"/>
      <c r="E42" s="175"/>
      <c r="F42" s="175"/>
      <c r="G42" s="187"/>
    </row>
    <row r="43" spans="1:7" ht="12.75">
      <c r="A43" s="172" t="s">
        <v>55</v>
      </c>
      <c r="B43" s="173"/>
      <c r="C43" s="175">
        <v>5775.000000000001</v>
      </c>
      <c r="D43" s="175">
        <v>43951</v>
      </c>
      <c r="E43" s="175">
        <v>12073.000000000002</v>
      </c>
      <c r="F43" s="175">
        <v>69253</v>
      </c>
      <c r="G43" s="187"/>
    </row>
    <row r="44" spans="1:7" ht="25.5">
      <c r="A44" s="172" t="s">
        <v>56</v>
      </c>
      <c r="B44" s="173">
        <v>15</v>
      </c>
      <c r="C44" s="175"/>
      <c r="D44" s="175">
        <v>2</v>
      </c>
      <c r="E44" s="175"/>
      <c r="F44" s="175">
        <v>5696</v>
      </c>
      <c r="G44" s="187"/>
    </row>
    <row r="45" spans="1:7" ht="12.75">
      <c r="A45" s="172" t="s">
        <v>57</v>
      </c>
      <c r="B45" s="173">
        <v>16</v>
      </c>
      <c r="C45" s="175">
        <v>5775</v>
      </c>
      <c r="D45" s="175">
        <v>43949</v>
      </c>
      <c r="E45" s="175">
        <v>12073</v>
      </c>
      <c r="F45" s="175">
        <v>63557</v>
      </c>
      <c r="G45" s="187"/>
    </row>
    <row r="46" spans="1:7" ht="12.75">
      <c r="A46" s="172" t="s">
        <v>207</v>
      </c>
      <c r="B46" s="173">
        <v>17</v>
      </c>
      <c r="C46" s="175"/>
      <c r="D46" s="175"/>
      <c r="E46" s="175"/>
      <c r="F46" s="175"/>
      <c r="G46" s="187"/>
    </row>
    <row r="47" spans="1:7" ht="12.75">
      <c r="A47" s="172" t="s">
        <v>58</v>
      </c>
      <c r="B47" s="173">
        <v>18</v>
      </c>
      <c r="C47" s="175">
        <v>1418563</v>
      </c>
      <c r="D47" s="175">
        <v>8916867</v>
      </c>
      <c r="E47" s="175">
        <v>1374679</v>
      </c>
      <c r="F47" s="175">
        <v>8513652</v>
      </c>
      <c r="G47" s="187"/>
    </row>
    <row r="48" spans="1:7" ht="12.75">
      <c r="A48" s="172" t="s">
        <v>59</v>
      </c>
      <c r="B48" s="173"/>
      <c r="C48" s="186"/>
      <c r="D48" s="186"/>
      <c r="E48" s="186"/>
      <c r="F48" s="186"/>
      <c r="G48" s="187"/>
    </row>
    <row r="49" spans="1:7" ht="25.5">
      <c r="A49" s="172" t="s">
        <v>60</v>
      </c>
      <c r="B49" s="173">
        <v>19</v>
      </c>
      <c r="C49" s="175">
        <v>1510450</v>
      </c>
      <c r="D49" s="175">
        <v>4739852</v>
      </c>
      <c r="E49" s="175">
        <v>710092</v>
      </c>
      <c r="F49" s="175">
        <v>4303480</v>
      </c>
      <c r="G49" s="187"/>
    </row>
    <row r="50" spans="1:7" ht="25.5">
      <c r="A50" s="172" t="s">
        <v>61</v>
      </c>
      <c r="B50" s="173">
        <v>20</v>
      </c>
      <c r="C50" s="175">
        <v>2283</v>
      </c>
      <c r="D50" s="175">
        <v>67683</v>
      </c>
      <c r="E50" s="175">
        <v>7396</v>
      </c>
      <c r="F50" s="175">
        <v>78602</v>
      </c>
      <c r="G50" s="187"/>
    </row>
    <row r="51" spans="1:7" ht="25.5">
      <c r="A51" s="172" t="s">
        <v>62</v>
      </c>
      <c r="B51" s="173">
        <v>21</v>
      </c>
      <c r="C51" s="175"/>
      <c r="D51" s="175"/>
      <c r="E51" s="175">
        <v>117771</v>
      </c>
      <c r="F51" s="175">
        <v>140382</v>
      </c>
      <c r="G51" s="187"/>
    </row>
    <row r="52" spans="1:7" ht="12.75">
      <c r="A52" s="172" t="s">
        <v>63</v>
      </c>
      <c r="B52" s="173">
        <v>22</v>
      </c>
      <c r="C52" s="175">
        <v>6513</v>
      </c>
      <c r="D52" s="175">
        <v>41284</v>
      </c>
      <c r="E52" s="175">
        <v>15658</v>
      </c>
      <c r="F52" s="175">
        <v>231460</v>
      </c>
      <c r="G52" s="187"/>
    </row>
    <row r="53" spans="1:7" ht="12.75">
      <c r="A53" s="172" t="s">
        <v>64</v>
      </c>
      <c r="B53" s="173">
        <v>23</v>
      </c>
      <c r="C53" s="175">
        <v>1506220</v>
      </c>
      <c r="D53" s="175">
        <v>4766251</v>
      </c>
      <c r="E53" s="175">
        <v>584059</v>
      </c>
      <c r="F53" s="175">
        <v>4010240</v>
      </c>
      <c r="G53" s="187"/>
    </row>
    <row r="54" spans="1:7" ht="12.75">
      <c r="A54" s="172" t="s">
        <v>65</v>
      </c>
      <c r="B54" s="173">
        <v>24</v>
      </c>
      <c r="C54" s="175">
        <v>1841</v>
      </c>
      <c r="D54" s="175">
        <v>14442</v>
      </c>
      <c r="E54" s="175">
        <v>1253</v>
      </c>
      <c r="F54" s="175">
        <v>43454</v>
      </c>
      <c r="G54" s="187"/>
    </row>
    <row r="55" spans="1:7" ht="25.5">
      <c r="A55" s="172" t="s">
        <v>208</v>
      </c>
      <c r="B55" s="173">
        <v>25</v>
      </c>
      <c r="C55" s="175">
        <v>0</v>
      </c>
      <c r="D55" s="175"/>
      <c r="E55" s="175"/>
      <c r="F55" s="175"/>
      <c r="G55" s="187"/>
    </row>
    <row r="56" spans="1:7" ht="25.5">
      <c r="A56" s="172" t="s">
        <v>209</v>
      </c>
      <c r="B56" s="173">
        <v>26</v>
      </c>
      <c r="C56" s="175">
        <v>0</v>
      </c>
      <c r="D56" s="175"/>
      <c r="E56" s="175"/>
      <c r="F56" s="175"/>
      <c r="G56" s="187"/>
    </row>
    <row r="57" spans="1:7" ht="25.5">
      <c r="A57" s="172" t="s">
        <v>210</v>
      </c>
      <c r="B57" s="173">
        <v>27</v>
      </c>
      <c r="C57" s="175">
        <v>0</v>
      </c>
      <c r="D57" s="175"/>
      <c r="E57" s="175"/>
      <c r="F57" s="175"/>
      <c r="G57" s="187"/>
    </row>
    <row r="58" spans="1:7" ht="25.5">
      <c r="A58" s="172" t="s">
        <v>211</v>
      </c>
      <c r="B58" s="173">
        <v>28</v>
      </c>
      <c r="C58" s="175">
        <v>0</v>
      </c>
      <c r="D58" s="175"/>
      <c r="E58" s="175"/>
      <c r="F58" s="175"/>
      <c r="G58" s="187"/>
    </row>
    <row r="59" spans="1:7" ht="12.75">
      <c r="A59" s="172" t="s">
        <v>66</v>
      </c>
      <c r="B59" s="173">
        <v>29</v>
      </c>
      <c r="C59" s="175">
        <v>-72776</v>
      </c>
      <c r="D59" s="175">
        <v>-179893</v>
      </c>
      <c r="E59" s="175">
        <v>408437</v>
      </c>
      <c r="F59" s="175">
        <v>-157122</v>
      </c>
      <c r="G59" s="187"/>
    </row>
    <row r="60" spans="1:7" ht="25.5">
      <c r="A60" s="172" t="s">
        <v>166</v>
      </c>
      <c r="B60" s="173">
        <v>30</v>
      </c>
      <c r="C60" s="175">
        <v>-35805</v>
      </c>
      <c r="D60" s="175">
        <v>-223260</v>
      </c>
      <c r="E60" s="175">
        <v>182894</v>
      </c>
      <c r="F60" s="175">
        <v>206180</v>
      </c>
      <c r="G60" s="187"/>
    </row>
    <row r="61" spans="1:7" ht="12.75">
      <c r="A61" s="172" t="s">
        <v>67</v>
      </c>
      <c r="B61" s="173">
        <v>31</v>
      </c>
      <c r="C61" s="175">
        <v>-585049</v>
      </c>
      <c r="D61" s="175">
        <v>-179371</v>
      </c>
      <c r="E61" s="175">
        <v>-14930</v>
      </c>
      <c r="F61" s="175">
        <v>568684</v>
      </c>
      <c r="G61" s="187"/>
    </row>
    <row r="62" spans="1:7" ht="25.5">
      <c r="A62" s="172" t="s">
        <v>212</v>
      </c>
      <c r="B62" s="173">
        <v>32</v>
      </c>
      <c r="C62" s="175">
        <v>4084</v>
      </c>
      <c r="D62" s="175">
        <v>308842</v>
      </c>
      <c r="E62" s="175">
        <v>-23161</v>
      </c>
      <c r="F62" s="175">
        <v>352152</v>
      </c>
      <c r="G62" s="187"/>
    </row>
    <row r="63" spans="1:7" ht="25.5">
      <c r="A63" s="172" t="s">
        <v>69</v>
      </c>
      <c r="B63" s="173">
        <v>33</v>
      </c>
      <c r="C63" s="175">
        <v>58744</v>
      </c>
      <c r="D63" s="175">
        <v>336673</v>
      </c>
      <c r="E63" s="175">
        <v>34089</v>
      </c>
      <c r="F63" s="175">
        <v>274568</v>
      </c>
      <c r="G63" s="187"/>
    </row>
    <row r="64" spans="1:7" ht="25.5">
      <c r="A64" s="172" t="s">
        <v>263</v>
      </c>
      <c r="B64" s="173">
        <v>34</v>
      </c>
      <c r="C64" s="175">
        <v>132578</v>
      </c>
      <c r="D64" s="175">
        <v>594814</v>
      </c>
      <c r="E64" s="175">
        <v>52892</v>
      </c>
      <c r="F64" s="175">
        <v>571485</v>
      </c>
      <c r="G64" s="187"/>
    </row>
    <row r="65" spans="1:7" ht="12.75">
      <c r="A65" s="172" t="s">
        <v>213</v>
      </c>
      <c r="B65" s="173">
        <v>35</v>
      </c>
      <c r="C65" s="175">
        <v>8229</v>
      </c>
      <c r="D65" s="175">
        <v>13083</v>
      </c>
      <c r="E65" s="175">
        <v>2772</v>
      </c>
      <c r="F65" s="175">
        <v>42342</v>
      </c>
      <c r="G65" s="187"/>
    </row>
    <row r="66" spans="1:7" ht="12.75">
      <c r="A66" s="172" t="s">
        <v>32</v>
      </c>
      <c r="B66" s="173"/>
      <c r="C66" s="186"/>
      <c r="D66" s="186"/>
      <c r="E66" s="186"/>
      <c r="F66" s="186"/>
      <c r="G66" s="187"/>
    </row>
    <row r="67" spans="1:7" ht="12.75">
      <c r="A67" s="172" t="s">
        <v>71</v>
      </c>
      <c r="B67" s="173">
        <v>35.1</v>
      </c>
      <c r="C67" s="175">
        <v>8229</v>
      </c>
      <c r="D67" s="175">
        <v>13083</v>
      </c>
      <c r="E67" s="175">
        <v>2772</v>
      </c>
      <c r="F67" s="175">
        <v>42342</v>
      </c>
      <c r="G67" s="187"/>
    </row>
    <row r="68" spans="1:7" ht="12.75">
      <c r="A68" s="172" t="s">
        <v>72</v>
      </c>
      <c r="B68" s="173">
        <v>36</v>
      </c>
      <c r="C68" s="175">
        <v>84816</v>
      </c>
      <c r="D68" s="175">
        <v>158704</v>
      </c>
      <c r="E68" s="175">
        <v>11280</v>
      </c>
      <c r="F68" s="175">
        <v>176876</v>
      </c>
      <c r="G68" s="187"/>
    </row>
    <row r="69" spans="1:7" ht="12.75">
      <c r="A69" s="172" t="s">
        <v>73</v>
      </c>
      <c r="B69" s="173">
        <v>37</v>
      </c>
      <c r="C69" s="175">
        <v>317717</v>
      </c>
      <c r="D69" s="175">
        <v>320068</v>
      </c>
      <c r="E69" s="175">
        <v>1421</v>
      </c>
      <c r="F69" s="175">
        <v>57425</v>
      </c>
      <c r="G69" s="187"/>
    </row>
    <row r="70" spans="1:7" ht="12.75">
      <c r="A70" s="172" t="s">
        <v>74</v>
      </c>
      <c r="B70" s="173">
        <v>38</v>
      </c>
      <c r="C70" s="175">
        <v>-232901</v>
      </c>
      <c r="D70" s="175">
        <v>-161364</v>
      </c>
      <c r="E70" s="175">
        <v>9859</v>
      </c>
      <c r="F70" s="175">
        <v>119451</v>
      </c>
      <c r="G70" s="187"/>
    </row>
    <row r="71" spans="1:7" ht="12.75">
      <c r="A71" s="172" t="s">
        <v>214</v>
      </c>
      <c r="B71" s="173">
        <v>39</v>
      </c>
      <c r="C71" s="175">
        <v>338564</v>
      </c>
      <c r="D71" s="175">
        <v>1976691</v>
      </c>
      <c r="E71" s="175">
        <v>386159</v>
      </c>
      <c r="F71" s="175">
        <v>1840764</v>
      </c>
      <c r="G71" s="187"/>
    </row>
    <row r="72" spans="1:7" ht="12.75">
      <c r="A72" s="172" t="s">
        <v>32</v>
      </c>
      <c r="B72" s="173"/>
      <c r="C72" s="186"/>
      <c r="D72" s="186"/>
      <c r="E72" s="186"/>
      <c r="F72" s="186"/>
      <c r="G72" s="187"/>
    </row>
    <row r="73" spans="1:7" ht="12.75">
      <c r="A73" s="172" t="s">
        <v>215</v>
      </c>
      <c r="B73" s="173">
        <v>39.1</v>
      </c>
      <c r="C73" s="175">
        <v>230709</v>
      </c>
      <c r="D73" s="175">
        <v>1331190</v>
      </c>
      <c r="E73" s="175">
        <v>260310</v>
      </c>
      <c r="F73" s="175">
        <v>1185017</v>
      </c>
      <c r="G73" s="187"/>
    </row>
    <row r="74" spans="1:7" ht="25.5">
      <c r="A74" s="172" t="s">
        <v>77</v>
      </c>
      <c r="B74" s="173">
        <v>39.2</v>
      </c>
      <c r="C74" s="175">
        <v>23034</v>
      </c>
      <c r="D74" s="175">
        <v>123839</v>
      </c>
      <c r="E74" s="175">
        <v>23822</v>
      </c>
      <c r="F74" s="175">
        <v>98872</v>
      </c>
      <c r="G74" s="187"/>
    </row>
    <row r="75" spans="1:7" ht="12.75">
      <c r="A75" s="172" t="s">
        <v>78</v>
      </c>
      <c r="B75" s="173">
        <v>39.3</v>
      </c>
      <c r="C75" s="175">
        <v>13534</v>
      </c>
      <c r="D75" s="175">
        <v>84694</v>
      </c>
      <c r="E75" s="175">
        <v>16584</v>
      </c>
      <c r="F75" s="175">
        <v>96795</v>
      </c>
      <c r="G75" s="187"/>
    </row>
    <row r="76" spans="1:7" ht="12.75">
      <c r="A76" s="172" t="s">
        <v>216</v>
      </c>
      <c r="B76" s="173">
        <v>40</v>
      </c>
      <c r="C76" s="175">
        <v>9600</v>
      </c>
      <c r="D76" s="175">
        <v>53853</v>
      </c>
      <c r="E76" s="175">
        <v>8202</v>
      </c>
      <c r="F76" s="175">
        <v>49410</v>
      </c>
      <c r="G76" s="187"/>
    </row>
    <row r="77" spans="1:7" ht="12.75">
      <c r="A77" s="172" t="s">
        <v>217</v>
      </c>
      <c r="B77" s="173">
        <v>41</v>
      </c>
      <c r="C77" s="175">
        <v>10873</v>
      </c>
      <c r="D77" s="175">
        <v>71441</v>
      </c>
      <c r="E77" s="175">
        <v>28712</v>
      </c>
      <c r="F77" s="175">
        <v>114063</v>
      </c>
      <c r="G77" s="187"/>
    </row>
    <row r="78" spans="1:7" ht="12.75">
      <c r="A78" s="172" t="s">
        <v>81</v>
      </c>
      <c r="B78" s="173">
        <v>42</v>
      </c>
      <c r="C78" s="175">
        <v>1198044</v>
      </c>
      <c r="D78" s="175">
        <v>7167185</v>
      </c>
      <c r="E78" s="175">
        <v>1333569</v>
      </c>
      <c r="F78" s="175">
        <v>6869597</v>
      </c>
      <c r="G78" s="187"/>
    </row>
    <row r="79" spans="1:7" ht="12.75">
      <c r="A79" s="172" t="s">
        <v>82</v>
      </c>
      <c r="B79" s="173">
        <v>43</v>
      </c>
      <c r="C79" s="175">
        <v>220519</v>
      </c>
      <c r="D79" s="175">
        <v>1749682</v>
      </c>
      <c r="E79" s="175">
        <v>41110</v>
      </c>
      <c r="F79" s="175">
        <v>1644055</v>
      </c>
      <c r="G79" s="187"/>
    </row>
    <row r="80" spans="1:6" ht="12.75">
      <c r="A80" s="172" t="s">
        <v>83</v>
      </c>
      <c r="B80" s="173">
        <v>44</v>
      </c>
      <c r="C80" s="175"/>
      <c r="D80" s="175"/>
      <c r="E80" s="175"/>
      <c r="F80" s="175"/>
    </row>
    <row r="81" spans="1:6" ht="25.5">
      <c r="A81" s="172" t="s">
        <v>218</v>
      </c>
      <c r="B81" s="173">
        <v>45</v>
      </c>
      <c r="C81" s="175">
        <v>220519</v>
      </c>
      <c r="D81" s="175">
        <v>1749682</v>
      </c>
      <c r="E81" s="175">
        <v>41110</v>
      </c>
      <c r="F81" s="175">
        <v>1644055</v>
      </c>
    </row>
    <row r="82" spans="1:7" ht="12.75">
      <c r="A82" s="172" t="s">
        <v>219</v>
      </c>
      <c r="B82" s="173">
        <v>46</v>
      </c>
      <c r="C82" s="175">
        <v>43451</v>
      </c>
      <c r="D82" s="175">
        <v>130870.00000000001</v>
      </c>
      <c r="E82" s="175">
        <v>20373</v>
      </c>
      <c r="F82" s="175">
        <v>372531.00000000006</v>
      </c>
      <c r="G82" s="187"/>
    </row>
    <row r="83" spans="1:6" ht="12.75">
      <c r="A83" s="172" t="s">
        <v>32</v>
      </c>
      <c r="B83" s="173"/>
      <c r="C83" s="186"/>
      <c r="D83" s="186"/>
      <c r="E83" s="186"/>
      <c r="F83" s="186"/>
    </row>
    <row r="84" spans="1:6" ht="12.75">
      <c r="A84" s="172" t="s">
        <v>220</v>
      </c>
      <c r="B84" s="173">
        <v>46.1</v>
      </c>
      <c r="C84" s="175">
        <v>43451</v>
      </c>
      <c r="D84" s="175">
        <v>130870</v>
      </c>
      <c r="E84" s="175">
        <v>20373</v>
      </c>
      <c r="F84" s="175">
        <v>372531</v>
      </c>
    </row>
    <row r="85" spans="1:6" ht="12.75">
      <c r="A85" s="172" t="s">
        <v>221</v>
      </c>
      <c r="B85" s="173">
        <v>46.2</v>
      </c>
      <c r="C85" s="175"/>
      <c r="D85" s="175"/>
      <c r="E85" s="175"/>
      <c r="F85" s="175"/>
    </row>
    <row r="86" spans="1:6" ht="12.75">
      <c r="A86" s="172" t="s">
        <v>222</v>
      </c>
      <c r="B86" s="173">
        <v>47</v>
      </c>
      <c r="C86" s="175">
        <v>177068</v>
      </c>
      <c r="D86" s="175">
        <v>1618812</v>
      </c>
      <c r="E86" s="175">
        <v>20737</v>
      </c>
      <c r="F86" s="175">
        <v>1271524</v>
      </c>
    </row>
    <row r="88" spans="1:4" s="124" customFormat="1" ht="12.75">
      <c r="A88" s="177" t="s">
        <v>254</v>
      </c>
      <c r="B88" s="164"/>
      <c r="C88" s="164"/>
      <c r="D88" s="164"/>
    </row>
    <row r="89" spans="1:4" s="124" customFormat="1" ht="12.75">
      <c r="A89" s="177"/>
      <c r="B89" s="164"/>
      <c r="C89" s="164"/>
      <c r="D89" s="164"/>
    </row>
    <row r="90" spans="1:4" s="124" customFormat="1" ht="12.75">
      <c r="A90" s="178" t="s">
        <v>265</v>
      </c>
      <c r="B90" s="164"/>
      <c r="C90" s="164"/>
      <c r="D90" s="164"/>
    </row>
    <row r="91" spans="1:4" s="124" customFormat="1" ht="12.75">
      <c r="A91" s="178"/>
      <c r="B91" s="164"/>
      <c r="C91" s="164"/>
      <c r="D91" s="164"/>
    </row>
    <row r="92" spans="1:4" s="124" customFormat="1" ht="12.75">
      <c r="A92" s="178" t="s">
        <v>256</v>
      </c>
      <c r="B92" s="164"/>
      <c r="C92" s="164"/>
      <c r="D92" s="164"/>
    </row>
    <row r="93" spans="1:4" s="124" customFormat="1" ht="12.75">
      <c r="A93" s="178"/>
      <c r="B93" s="164"/>
      <c r="C93" s="164"/>
      <c r="D93" s="164"/>
    </row>
    <row r="94" spans="1:4" s="124" customFormat="1" ht="12.75">
      <c r="A94" s="178" t="s">
        <v>266</v>
      </c>
      <c r="B94" s="164"/>
      <c r="C94" s="164"/>
      <c r="D94" s="164"/>
    </row>
    <row r="95" ht="12.75">
      <c r="A95" s="178" t="s">
        <v>267</v>
      </c>
    </row>
    <row r="96" ht="12.75">
      <c r="A96" s="178" t="s">
        <v>197</v>
      </c>
    </row>
  </sheetData>
  <sheetProtection/>
  <mergeCells count="5">
    <mergeCell ref="D1:F1"/>
    <mergeCell ref="A5:F5"/>
    <mergeCell ref="A6:F6"/>
    <mergeCell ref="A7:F7"/>
    <mergeCell ref="A8:F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8">
      <selection activeCell="A52" sqref="A52"/>
    </sheetView>
  </sheetViews>
  <sheetFormatPr defaultColWidth="9.00390625" defaultRowHeight="12.75"/>
  <cols>
    <col min="1" max="1" width="62.25390625" style="20" customWidth="1"/>
    <col min="2" max="2" width="9.125" style="20" customWidth="1"/>
    <col min="3" max="3" width="15.75390625" style="20" customWidth="1"/>
    <col min="4" max="4" width="18.00390625" style="20" customWidth="1"/>
    <col min="5" max="5" width="10.25390625" style="20" bestFit="1" customWidth="1"/>
    <col min="6" max="16384" width="9.125" style="20" customWidth="1"/>
  </cols>
  <sheetData>
    <row r="1" spans="1:4" ht="12.75">
      <c r="A1" s="199" t="s">
        <v>134</v>
      </c>
      <c r="B1" s="199"/>
      <c r="C1" s="199"/>
      <c r="D1" s="199"/>
    </row>
    <row r="2" spans="1:4" ht="12.75">
      <c r="A2" s="199" t="s">
        <v>90</v>
      </c>
      <c r="B2" s="199"/>
      <c r="C2" s="199"/>
      <c r="D2" s="199"/>
    </row>
    <row r="3" spans="1:4" ht="12.75">
      <c r="A3" s="189" t="s">
        <v>246</v>
      </c>
      <c r="B3" s="189"/>
      <c r="C3" s="189"/>
      <c r="D3" s="189"/>
    </row>
    <row r="4" spans="1:4" ht="13.5" thickBot="1">
      <c r="A4" s="200" t="s">
        <v>0</v>
      </c>
      <c r="B4" s="200"/>
      <c r="C4" s="200"/>
      <c r="D4" s="200"/>
    </row>
    <row r="5" spans="1:4" ht="63.75">
      <c r="A5" s="34" t="s">
        <v>1</v>
      </c>
      <c r="B5" s="35" t="s">
        <v>135</v>
      </c>
      <c r="C5" s="36" t="s">
        <v>37</v>
      </c>
      <c r="D5" s="37" t="s">
        <v>38</v>
      </c>
    </row>
    <row r="6" spans="1:4" ht="12.75">
      <c r="A6" s="38">
        <v>1</v>
      </c>
      <c r="B6" s="11">
        <v>2</v>
      </c>
      <c r="C6" s="12">
        <v>3</v>
      </c>
      <c r="D6" s="127">
        <v>4</v>
      </c>
    </row>
    <row r="7" spans="1:5" ht="12.75">
      <c r="A7" s="39" t="s">
        <v>96</v>
      </c>
      <c r="B7" s="10"/>
      <c r="C7" s="130">
        <v>1749682</v>
      </c>
      <c r="D7" s="92">
        <v>1644055</v>
      </c>
      <c r="E7" s="123"/>
    </row>
    <row r="8" spans="1:5" ht="12.75">
      <c r="A8" s="39" t="s">
        <v>97</v>
      </c>
      <c r="B8" s="10"/>
      <c r="C8" s="130">
        <f>SUM(C9:C13)</f>
        <v>-728583</v>
      </c>
      <c r="D8" s="128">
        <f>SUM(D9:D13)</f>
        <v>-31546</v>
      </c>
      <c r="E8" s="123"/>
    </row>
    <row r="9" spans="1:5" ht="12.75">
      <c r="A9" s="40" t="s">
        <v>79</v>
      </c>
      <c r="B9" s="17"/>
      <c r="C9" s="131">
        <v>53853</v>
      </c>
      <c r="D9" s="129">
        <v>49410</v>
      </c>
      <c r="E9" s="123"/>
    </row>
    <row r="10" spans="1:5" ht="12.75">
      <c r="A10" s="21" t="s">
        <v>98</v>
      </c>
      <c r="B10" s="17"/>
      <c r="C10" s="132">
        <v>-161364</v>
      </c>
      <c r="D10" s="133">
        <v>119451</v>
      </c>
      <c r="E10" s="123"/>
    </row>
    <row r="11" spans="1:5" ht="25.5">
      <c r="A11" s="40" t="s">
        <v>99</v>
      </c>
      <c r="B11" s="17"/>
      <c r="C11" s="132">
        <v>221280</v>
      </c>
      <c r="D11" s="133">
        <v>133695</v>
      </c>
      <c r="E11" s="123"/>
    </row>
    <row r="12" spans="1:5" ht="12.75">
      <c r="A12" s="40" t="s">
        <v>157</v>
      </c>
      <c r="B12" s="17"/>
      <c r="C12" s="132">
        <v>-842351</v>
      </c>
      <c r="D12" s="133">
        <v>-353403</v>
      </c>
      <c r="E12" s="123"/>
    </row>
    <row r="13" spans="1:5" ht="12.75">
      <c r="A13" s="40" t="s">
        <v>100</v>
      </c>
      <c r="B13" s="17"/>
      <c r="C13" s="132">
        <v>-1</v>
      </c>
      <c r="D13" s="133">
        <f>19298+3</f>
        <v>19301</v>
      </c>
      <c r="E13" s="123"/>
    </row>
    <row r="14" spans="1:5" ht="25.5">
      <c r="A14" s="39" t="s">
        <v>101</v>
      </c>
      <c r="B14" s="10"/>
      <c r="C14" s="130">
        <f>C7+C8</f>
        <v>1021099</v>
      </c>
      <c r="D14" s="128">
        <f>D7+D8</f>
        <v>1612509</v>
      </c>
      <c r="E14" s="123"/>
    </row>
    <row r="15" spans="1:5" ht="12.75">
      <c r="A15" s="39" t="s">
        <v>102</v>
      </c>
      <c r="B15" s="10"/>
      <c r="C15" s="130">
        <f>SUM(C16:C24)</f>
        <v>-818166</v>
      </c>
      <c r="D15" s="128">
        <f>SUM(D16:D24)</f>
        <v>-9622083</v>
      </c>
      <c r="E15" s="123"/>
    </row>
    <row r="16" spans="1:5" ht="12.75">
      <c r="A16" s="40" t="s">
        <v>103</v>
      </c>
      <c r="B16" s="17"/>
      <c r="C16" s="134">
        <v>-685766</v>
      </c>
      <c r="D16" s="135">
        <v>-2427687</v>
      </c>
      <c r="E16" s="123"/>
    </row>
    <row r="17" spans="1:5" ht="25.5">
      <c r="A17" s="40" t="s">
        <v>104</v>
      </c>
      <c r="B17" s="17"/>
      <c r="C17" s="134">
        <v>-2131067</v>
      </c>
      <c r="D17" s="135">
        <v>-353250</v>
      </c>
      <c r="E17" s="123"/>
    </row>
    <row r="18" spans="1:5" ht="12.75">
      <c r="A18" s="40" t="s">
        <v>105</v>
      </c>
      <c r="B18" s="17"/>
      <c r="C18" s="136">
        <v>0</v>
      </c>
      <c r="D18" s="137">
        <v>895665</v>
      </c>
      <c r="E18" s="123"/>
    </row>
    <row r="19" spans="1:5" ht="12.75">
      <c r="A19" s="40" t="s">
        <v>106</v>
      </c>
      <c r="B19" s="17"/>
      <c r="C19" s="134">
        <v>245795</v>
      </c>
      <c r="D19" s="135">
        <v>-3999765</v>
      </c>
      <c r="E19" s="123"/>
    </row>
    <row r="20" spans="1:5" ht="25.5">
      <c r="A20" s="40" t="s">
        <v>107</v>
      </c>
      <c r="B20" s="17"/>
      <c r="C20" s="134">
        <v>1479175</v>
      </c>
      <c r="D20" s="135">
        <v>-5270509</v>
      </c>
      <c r="E20" s="123"/>
    </row>
    <row r="21" spans="1:5" ht="12.75">
      <c r="A21" s="40" t="s">
        <v>108</v>
      </c>
      <c r="B21" s="17"/>
      <c r="C21" s="134">
        <v>145206</v>
      </c>
      <c r="D21" s="135">
        <v>-116937</v>
      </c>
      <c r="E21" s="123"/>
    </row>
    <row r="22" spans="1:5" ht="12.75">
      <c r="A22" s="40" t="s">
        <v>109</v>
      </c>
      <c r="B22" s="17"/>
      <c r="C22" s="138"/>
      <c r="D22" s="139"/>
      <c r="E22" s="123"/>
    </row>
    <row r="23" spans="1:5" ht="12.75">
      <c r="A23" s="40" t="s">
        <v>110</v>
      </c>
      <c r="B23" s="17"/>
      <c r="C23" s="134">
        <v>100489</v>
      </c>
      <c r="D23" s="135">
        <v>1692752</v>
      </c>
      <c r="E23" s="123"/>
    </row>
    <row r="24" spans="1:5" ht="12.75">
      <c r="A24" s="86" t="s">
        <v>160</v>
      </c>
      <c r="B24" s="17"/>
      <c r="C24" s="134">
        <v>28002</v>
      </c>
      <c r="D24" s="135">
        <v>-42352</v>
      </c>
      <c r="E24" s="123"/>
    </row>
    <row r="25" spans="1:5" ht="12.75">
      <c r="A25" s="39" t="s">
        <v>111</v>
      </c>
      <c r="B25" s="10"/>
      <c r="C25" s="130">
        <f>SUM(C26:C35)</f>
        <v>1391627</v>
      </c>
      <c r="D25" s="128">
        <f>SUM(D26:D35)</f>
        <v>8205857</v>
      </c>
      <c r="E25" s="123"/>
    </row>
    <row r="26" spans="1:5" ht="12.75">
      <c r="A26" s="40" t="s">
        <v>112</v>
      </c>
      <c r="B26" s="17"/>
      <c r="C26" s="134">
        <v>1722423</v>
      </c>
      <c r="D26" s="135">
        <v>5143071</v>
      </c>
      <c r="E26" s="123"/>
    </row>
    <row r="27" spans="1:5" ht="25.5">
      <c r="A27" s="40" t="s">
        <v>113</v>
      </c>
      <c r="B27" s="17"/>
      <c r="C27" s="134">
        <v>-179893</v>
      </c>
      <c r="D27" s="135">
        <v>-157122</v>
      </c>
      <c r="E27" s="123"/>
    </row>
    <row r="28" spans="1:5" ht="25.5">
      <c r="A28" s="40" t="s">
        <v>114</v>
      </c>
      <c r="B28" s="17"/>
      <c r="C28" s="134">
        <v>-179371</v>
      </c>
      <c r="D28" s="135">
        <v>568684</v>
      </c>
      <c r="E28" s="123"/>
    </row>
    <row r="29" spans="1:5" ht="12.75">
      <c r="A29" s="40" t="s">
        <v>115</v>
      </c>
      <c r="B29" s="17"/>
      <c r="C29" s="134">
        <v>1199135</v>
      </c>
      <c r="D29" s="135">
        <v>4824142</v>
      </c>
      <c r="E29" s="123"/>
    </row>
    <row r="30" spans="1:5" ht="25.5">
      <c r="A30" s="40" t="s">
        <v>116</v>
      </c>
      <c r="B30" s="17"/>
      <c r="C30" s="134">
        <v>100929</v>
      </c>
      <c r="D30" s="135">
        <v>111184</v>
      </c>
      <c r="E30" s="123"/>
    </row>
    <row r="31" spans="1:5" ht="25.5">
      <c r="A31" s="40" t="s">
        <v>117</v>
      </c>
      <c r="B31" s="17"/>
      <c r="C31" s="134">
        <v>-36628</v>
      </c>
      <c r="D31" s="135">
        <v>-1096522</v>
      </c>
      <c r="E31" s="123"/>
    </row>
    <row r="32" spans="1:5" ht="12.75">
      <c r="A32" s="40" t="s">
        <v>118</v>
      </c>
      <c r="B32" s="17"/>
      <c r="C32" s="134">
        <v>-17178</v>
      </c>
      <c r="D32" s="135">
        <v>-385255</v>
      </c>
      <c r="E32" s="123"/>
    </row>
    <row r="33" spans="1:5" ht="12.75">
      <c r="A33" s="40" t="s">
        <v>119</v>
      </c>
      <c r="B33" s="17"/>
      <c r="C33" s="134">
        <v>1057000</v>
      </c>
      <c r="D33" s="135">
        <v>0</v>
      </c>
      <c r="E33" s="123"/>
    </row>
    <row r="34" spans="1:5" ht="12.75">
      <c r="A34" s="40" t="s">
        <v>120</v>
      </c>
      <c r="B34" s="17"/>
      <c r="C34" s="134">
        <v>-2111688</v>
      </c>
      <c r="D34" s="135">
        <v>-616456</v>
      </c>
      <c r="E34" s="123"/>
    </row>
    <row r="35" spans="1:5" ht="12.75">
      <c r="A35" s="86" t="s">
        <v>161</v>
      </c>
      <c r="B35" s="17"/>
      <c r="C35" s="134">
        <v>-163102</v>
      </c>
      <c r="D35" s="135">
        <v>-185869</v>
      </c>
      <c r="E35" s="123"/>
    </row>
    <row r="36" spans="1:5" s="22" customFormat="1" ht="12.75">
      <c r="A36" s="41" t="s">
        <v>121</v>
      </c>
      <c r="B36" s="18"/>
      <c r="C36" s="140">
        <f>C15+C25</f>
        <v>573461</v>
      </c>
      <c r="D36" s="141">
        <f>D15+D25</f>
        <v>-1416226</v>
      </c>
      <c r="E36" s="123"/>
    </row>
    <row r="37" spans="1:5" ht="12.75">
      <c r="A37" s="40" t="s">
        <v>122</v>
      </c>
      <c r="B37" s="17"/>
      <c r="C37" s="134">
        <v>327033</v>
      </c>
      <c r="D37" s="135">
        <v>626052</v>
      </c>
      <c r="E37" s="123"/>
    </row>
    <row r="38" spans="1:5" s="22" customFormat="1" ht="25.5">
      <c r="A38" s="41" t="s">
        <v>123</v>
      </c>
      <c r="B38" s="18"/>
      <c r="C38" s="140">
        <f>C36-C37</f>
        <v>246428</v>
      </c>
      <c r="D38" s="141">
        <f>D36-D37</f>
        <v>-2042278</v>
      </c>
      <c r="E38" s="123"/>
    </row>
    <row r="39" spans="1:5" ht="25.5">
      <c r="A39" s="40" t="s">
        <v>124</v>
      </c>
      <c r="B39" s="19"/>
      <c r="C39" s="131"/>
      <c r="D39" s="129"/>
      <c r="E39" s="123"/>
    </row>
    <row r="40" spans="1:5" ht="12.75">
      <c r="A40" s="40" t="s">
        <v>125</v>
      </c>
      <c r="B40" s="17"/>
      <c r="C40" s="134">
        <v>0</v>
      </c>
      <c r="D40" s="135">
        <v>1001148</v>
      </c>
      <c r="E40" s="123"/>
    </row>
    <row r="41" spans="1:5" ht="12.75">
      <c r="A41" s="40" t="s">
        <v>126</v>
      </c>
      <c r="B41" s="17"/>
      <c r="C41" s="134">
        <v>-22031</v>
      </c>
      <c r="D41" s="135">
        <v>-7997</v>
      </c>
      <c r="E41" s="123"/>
    </row>
    <row r="42" spans="1:5" ht="12.75">
      <c r="A42" s="40" t="s">
        <v>127</v>
      </c>
      <c r="B42" s="17"/>
      <c r="C42" s="134">
        <v>0</v>
      </c>
      <c r="D42" s="135">
        <v>1</v>
      </c>
      <c r="E42" s="123"/>
    </row>
    <row r="43" spans="1:5" s="22" customFormat="1" ht="25.5">
      <c r="A43" s="41" t="s">
        <v>128</v>
      </c>
      <c r="B43" s="18"/>
      <c r="C43" s="140">
        <f>SUM(C40:C42)</f>
        <v>-22031</v>
      </c>
      <c r="D43" s="141">
        <f>SUM(D40:D42)</f>
        <v>993152</v>
      </c>
      <c r="E43" s="123"/>
    </row>
    <row r="44" spans="1:5" ht="12.75">
      <c r="A44" s="86" t="s">
        <v>168</v>
      </c>
      <c r="B44" s="19"/>
      <c r="C44" s="131">
        <v>0</v>
      </c>
      <c r="D44" s="129">
        <v>-1000000</v>
      </c>
      <c r="E44" s="123"/>
    </row>
    <row r="45" spans="1:5" ht="12.75">
      <c r="A45" s="40" t="s">
        <v>129</v>
      </c>
      <c r="B45" s="17"/>
      <c r="C45" s="134"/>
      <c r="D45" s="135"/>
      <c r="E45" s="123"/>
    </row>
    <row r="46" spans="1:5" s="22" customFormat="1" ht="12.75">
      <c r="A46" s="41" t="s">
        <v>130</v>
      </c>
      <c r="B46" s="18"/>
      <c r="C46" s="140">
        <f>SUM(C44:C45)</f>
        <v>0</v>
      </c>
      <c r="D46" s="141">
        <f>SUM(D44:D45)</f>
        <v>-1000000</v>
      </c>
      <c r="E46" s="123"/>
    </row>
    <row r="47" spans="1:5" s="22" customFormat="1" ht="12.75">
      <c r="A47" s="41" t="s">
        <v>131</v>
      </c>
      <c r="B47" s="18"/>
      <c r="C47" s="140">
        <f>C14+C38+C43+C46</f>
        <v>1245496</v>
      </c>
      <c r="D47" s="141">
        <f>D14+D38+D43+D46</f>
        <v>-436617</v>
      </c>
      <c r="E47" s="123"/>
    </row>
    <row r="48" spans="1:5" ht="12.75">
      <c r="A48" s="40" t="s">
        <v>132</v>
      </c>
      <c r="B48" s="17"/>
      <c r="C48" s="131">
        <v>1564708</v>
      </c>
      <c r="D48" s="129">
        <v>1027180</v>
      </c>
      <c r="E48" s="123"/>
    </row>
    <row r="49" spans="1:5" ht="13.5" thickBot="1">
      <c r="A49" s="42" t="s">
        <v>133</v>
      </c>
      <c r="B49" s="43"/>
      <c r="C49" s="44">
        <v>2810204</v>
      </c>
      <c r="D49" s="45">
        <v>590563</v>
      </c>
      <c r="E49" s="123"/>
    </row>
    <row r="50" spans="1:4" ht="12.75">
      <c r="A50" s="31"/>
      <c r="B50" s="32"/>
      <c r="C50" s="33"/>
      <c r="D50" s="33"/>
    </row>
    <row r="51" spans="1:4" ht="12.75">
      <c r="A51" s="177"/>
      <c r="B51" s="32"/>
      <c r="C51" s="33"/>
      <c r="D51" s="33"/>
    </row>
    <row r="52" spans="1:4" ht="12.75">
      <c r="A52" s="178" t="s">
        <v>255</v>
      </c>
      <c r="B52" s="111"/>
      <c r="C52" s="111"/>
      <c r="D52" s="33"/>
    </row>
    <row r="53" spans="1:4" ht="12.75" hidden="1">
      <c r="A53" s="178"/>
      <c r="B53" s="111"/>
      <c r="C53" s="111"/>
      <c r="D53" s="70">
        <f>D49-D48-D47</f>
        <v>0</v>
      </c>
    </row>
    <row r="54" spans="1:4" ht="12.75">
      <c r="A54" s="178"/>
      <c r="B54" s="111"/>
      <c r="C54" s="111"/>
      <c r="D54" s="70"/>
    </row>
    <row r="55" spans="1:4" ht="12.75">
      <c r="A55" s="178" t="s">
        <v>264</v>
      </c>
      <c r="B55" s="111"/>
      <c r="C55" s="111"/>
      <c r="D55" s="70"/>
    </row>
    <row r="56" spans="1:4" ht="12.75">
      <c r="A56" s="178"/>
      <c r="D56" s="111"/>
    </row>
    <row r="57" spans="1:4" ht="12.75">
      <c r="A57" s="178" t="s">
        <v>257</v>
      </c>
      <c r="B57" s="150"/>
      <c r="C57" s="150"/>
      <c r="D57" s="111"/>
    </row>
    <row r="58" spans="1:4" ht="12.75">
      <c r="A58" s="178" t="s">
        <v>258</v>
      </c>
      <c r="B58" s="150"/>
      <c r="C58" s="150"/>
      <c r="D58" s="111"/>
    </row>
    <row r="59" spans="1:4" ht="12.75">
      <c r="A59" s="178" t="s">
        <v>197</v>
      </c>
      <c r="B59" s="150"/>
      <c r="C59" s="150"/>
      <c r="D59" s="111"/>
    </row>
    <row r="60" ht="12.75">
      <c r="A60" s="178"/>
    </row>
  </sheetData>
  <sheetProtection/>
  <mergeCells count="4">
    <mergeCell ref="A1:D1"/>
    <mergeCell ref="A2:D2"/>
    <mergeCell ref="A3:D3"/>
    <mergeCell ref="A4:D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38"/>
  <sheetViews>
    <sheetView tabSelected="1" zoomScalePageLayoutView="0" workbookViewId="0" topLeftCell="A4">
      <selection activeCell="C37" sqref="C37"/>
    </sheetView>
  </sheetViews>
  <sheetFormatPr defaultColWidth="9.00390625" defaultRowHeight="12.75"/>
  <cols>
    <col min="1" max="1" width="42.375" style="150" customWidth="1"/>
    <col min="2" max="2" width="12.125" style="150" customWidth="1"/>
    <col min="3" max="3" width="13.375" style="150" customWidth="1"/>
    <col min="4" max="4" width="14.00390625" style="150" customWidth="1"/>
    <col min="5" max="5" width="19.375" style="150" customWidth="1"/>
    <col min="6" max="6" width="11.75390625" style="150" customWidth="1"/>
    <col min="7" max="7" width="13.00390625" style="150" customWidth="1"/>
    <col min="8" max="8" width="13.75390625" style="150" customWidth="1"/>
    <col min="9" max="9" width="11.75390625" style="150" customWidth="1"/>
    <col min="10" max="16384" width="9.125" style="150" customWidth="1"/>
  </cols>
  <sheetData>
    <row r="1" spans="6:9" ht="12.75">
      <c r="F1" s="151"/>
      <c r="G1" s="151"/>
      <c r="H1" s="152"/>
      <c r="I1" s="151"/>
    </row>
    <row r="3" spans="1:9" ht="12.75">
      <c r="A3" s="98"/>
      <c r="B3" s="98"/>
      <c r="C3" s="98"/>
      <c r="D3" s="98"/>
      <c r="E3" s="98"/>
      <c r="F3" s="98"/>
      <c r="G3" s="98"/>
      <c r="H3" s="153"/>
      <c r="I3" s="98"/>
    </row>
    <row r="4" spans="1:9" ht="12.75">
      <c r="A4" s="98"/>
      <c r="B4" s="98"/>
      <c r="C4" s="98"/>
      <c r="D4" s="98"/>
      <c r="E4" s="98"/>
      <c r="F4" s="98"/>
      <c r="G4" s="98"/>
      <c r="H4" s="98"/>
      <c r="I4" s="98"/>
    </row>
    <row r="5" spans="1:9" ht="12.75">
      <c r="A5" s="202" t="s">
        <v>242</v>
      </c>
      <c r="B5" s="202"/>
      <c r="C5" s="202"/>
      <c r="D5" s="202"/>
      <c r="E5" s="202"/>
      <c r="F5" s="202"/>
      <c r="G5" s="202"/>
      <c r="H5" s="202"/>
      <c r="I5" s="98"/>
    </row>
    <row r="6" spans="1:246" s="155" customFormat="1" ht="12.75">
      <c r="A6" s="203" t="s">
        <v>90</v>
      </c>
      <c r="B6" s="203"/>
      <c r="C6" s="203"/>
      <c r="D6" s="203"/>
      <c r="E6" s="203"/>
      <c r="F6" s="198"/>
      <c r="G6" s="198"/>
      <c r="H6" s="198"/>
      <c r="I6" s="154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</row>
    <row r="7" spans="1:9" ht="12.75">
      <c r="A7" s="201" t="s">
        <v>248</v>
      </c>
      <c r="B7" s="201"/>
      <c r="C7" s="201"/>
      <c r="D7" s="201"/>
      <c r="E7" s="201"/>
      <c r="F7" s="201"/>
      <c r="G7" s="201"/>
      <c r="H7" s="201"/>
      <c r="I7" s="98"/>
    </row>
    <row r="8" spans="1:9" ht="12.75">
      <c r="A8" s="156"/>
      <c r="B8" s="156"/>
      <c r="C8" s="156"/>
      <c r="D8" s="156"/>
      <c r="E8" s="156"/>
      <c r="F8" s="156"/>
      <c r="G8" s="156"/>
      <c r="H8" s="98"/>
      <c r="I8" s="98"/>
    </row>
    <row r="9" spans="1:9" ht="12.75" customHeight="1" thickBot="1">
      <c r="A9" s="98"/>
      <c r="B9" s="98"/>
      <c r="C9" s="98"/>
      <c r="D9" s="98"/>
      <c r="E9" s="98"/>
      <c r="F9" s="98"/>
      <c r="G9" s="98"/>
      <c r="H9" s="99"/>
      <c r="I9" s="98"/>
    </row>
    <row r="10" spans="1:9" ht="72" customHeight="1">
      <c r="A10" s="100"/>
      <c r="B10" s="101" t="s">
        <v>136</v>
      </c>
      <c r="C10" s="101" t="s">
        <v>243</v>
      </c>
      <c r="D10" s="101" t="s">
        <v>244</v>
      </c>
      <c r="E10" s="101" t="s">
        <v>138</v>
      </c>
      <c r="F10" s="101" t="s">
        <v>230</v>
      </c>
      <c r="G10" s="101" t="s">
        <v>143</v>
      </c>
      <c r="H10" s="101" t="s">
        <v>145</v>
      </c>
      <c r="I10" s="102" t="s">
        <v>33</v>
      </c>
    </row>
    <row r="11" spans="1:9" ht="12.75">
      <c r="A11" s="103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5">
        <v>9</v>
      </c>
    </row>
    <row r="12" spans="1:9" ht="12.75">
      <c r="A12" s="71" t="s">
        <v>237</v>
      </c>
      <c r="B12" s="106">
        <f>4587895-300510</f>
        <v>4287385</v>
      </c>
      <c r="C12" s="106">
        <v>-39305</v>
      </c>
      <c r="D12" s="157">
        <f>267460+300510</f>
        <v>567970</v>
      </c>
      <c r="E12" s="157">
        <v>-1176832</v>
      </c>
      <c r="F12" s="157">
        <v>422184</v>
      </c>
      <c r="G12" s="157"/>
      <c r="H12" s="157">
        <v>21725508</v>
      </c>
      <c r="I12" s="85">
        <f>B12+C12+D12+E12+F12+G12+H12</f>
        <v>25786910</v>
      </c>
    </row>
    <row r="13" spans="1:9" ht="12.75">
      <c r="A13" s="84" t="s">
        <v>139</v>
      </c>
      <c r="B13" s="77"/>
      <c r="C13" s="77"/>
      <c r="D13" s="77"/>
      <c r="E13" s="77">
        <v>745139</v>
      </c>
      <c r="F13" s="77">
        <v>375175</v>
      </c>
      <c r="G13" s="77"/>
      <c r="H13" s="77"/>
      <c r="I13" s="78">
        <f>B13+C13+D13+E13+F13+G13+H13</f>
        <v>1120314</v>
      </c>
    </row>
    <row r="14" spans="1:9" ht="12.75">
      <c r="A14" s="84" t="s">
        <v>140</v>
      </c>
      <c r="B14" s="77"/>
      <c r="C14" s="77"/>
      <c r="D14" s="77"/>
      <c r="E14" s="77"/>
      <c r="F14" s="77"/>
      <c r="G14" s="77"/>
      <c r="H14" s="77">
        <v>4157665</v>
      </c>
      <c r="I14" s="78">
        <f>B14+C14+D14+E14+F14+G14+H14</f>
        <v>4157665</v>
      </c>
    </row>
    <row r="15" spans="1:9" ht="12.75">
      <c r="A15" s="71" t="s">
        <v>141</v>
      </c>
      <c r="B15" s="106">
        <f>SUM(B13:B14)</f>
        <v>0</v>
      </c>
      <c r="C15" s="106">
        <f aca="true" t="shared" si="0" ref="C15:I15">SUM(C13:C14)</f>
        <v>0</v>
      </c>
      <c r="D15" s="106">
        <f t="shared" si="0"/>
        <v>0</v>
      </c>
      <c r="E15" s="106">
        <f t="shared" si="0"/>
        <v>745139</v>
      </c>
      <c r="F15" s="106">
        <f t="shared" si="0"/>
        <v>375175</v>
      </c>
      <c r="G15" s="106">
        <f t="shared" si="0"/>
        <v>0</v>
      </c>
      <c r="H15" s="106">
        <f t="shared" si="0"/>
        <v>4157665</v>
      </c>
      <c r="I15" s="85">
        <f t="shared" si="0"/>
        <v>5277979</v>
      </c>
    </row>
    <row r="16" spans="1:9" ht="12.75">
      <c r="A16" s="84" t="s">
        <v>142</v>
      </c>
      <c r="B16" s="77"/>
      <c r="C16" s="77"/>
      <c r="D16" s="77">
        <v>58085</v>
      </c>
      <c r="E16" s="77"/>
      <c r="F16" s="77"/>
      <c r="G16" s="77"/>
      <c r="H16" s="77"/>
      <c r="I16" s="78">
        <f aca="true" t="shared" si="1" ref="I16:I21">B16+C16+D16+E16+F16+G16+H16</f>
        <v>58085</v>
      </c>
    </row>
    <row r="17" spans="1:9" ht="12.75">
      <c r="A17" s="84" t="s">
        <v>144</v>
      </c>
      <c r="B17" s="77"/>
      <c r="C17" s="77"/>
      <c r="D17" s="77"/>
      <c r="E17" s="77"/>
      <c r="F17" s="77"/>
      <c r="G17" s="77"/>
      <c r="H17" s="77"/>
      <c r="I17" s="78">
        <f t="shared" si="1"/>
        <v>0</v>
      </c>
    </row>
    <row r="18" spans="1:9" ht="12.75">
      <c r="A18" s="84" t="s">
        <v>167</v>
      </c>
      <c r="B18" s="77"/>
      <c r="C18" s="77"/>
      <c r="D18" s="77"/>
      <c r="E18" s="77"/>
      <c r="F18" s="77"/>
      <c r="G18" s="77"/>
      <c r="H18" s="77">
        <v>-2000002</v>
      </c>
      <c r="I18" s="78">
        <f t="shared" si="1"/>
        <v>-2000002</v>
      </c>
    </row>
    <row r="19" spans="1:9" ht="12.75">
      <c r="A19" s="84" t="s">
        <v>245</v>
      </c>
      <c r="B19" s="77"/>
      <c r="C19" s="77"/>
      <c r="D19" s="77"/>
      <c r="E19" s="77"/>
      <c r="F19" s="77">
        <v>-5902</v>
      </c>
      <c r="G19" s="77"/>
      <c r="H19" s="77">
        <v>5902</v>
      </c>
      <c r="I19" s="78">
        <f t="shared" si="1"/>
        <v>0</v>
      </c>
    </row>
    <row r="20" spans="1:9" ht="12.75">
      <c r="A20" s="71" t="s">
        <v>241</v>
      </c>
      <c r="B20" s="106">
        <f>B12+B15+B16+B17+B18+B19</f>
        <v>4287385</v>
      </c>
      <c r="C20" s="106">
        <f aca="true" t="shared" si="2" ref="C20:I20">C12+C15+C16+C17+C18+C19</f>
        <v>-39305</v>
      </c>
      <c r="D20" s="106">
        <f t="shared" si="2"/>
        <v>626055</v>
      </c>
      <c r="E20" s="106">
        <f t="shared" si="2"/>
        <v>-431693</v>
      </c>
      <c r="F20" s="106">
        <f t="shared" si="2"/>
        <v>791457</v>
      </c>
      <c r="G20" s="106">
        <f t="shared" si="2"/>
        <v>0</v>
      </c>
      <c r="H20" s="106">
        <f t="shared" si="2"/>
        <v>23889073</v>
      </c>
      <c r="I20" s="85">
        <f t="shared" si="2"/>
        <v>29122972</v>
      </c>
    </row>
    <row r="21" spans="1:9" s="158" customFormat="1" ht="12.75">
      <c r="A21" s="84" t="s">
        <v>139</v>
      </c>
      <c r="B21" s="77"/>
      <c r="C21" s="77"/>
      <c r="D21" s="77"/>
      <c r="E21" s="77">
        <v>193327</v>
      </c>
      <c r="F21" s="77"/>
      <c r="G21" s="77">
        <v>160</v>
      </c>
      <c r="H21" s="77">
        <v>-160</v>
      </c>
      <c r="I21" s="78">
        <f t="shared" si="1"/>
        <v>193327</v>
      </c>
    </row>
    <row r="22" spans="1:9" ht="12.75">
      <c r="A22" s="84" t="s">
        <v>140</v>
      </c>
      <c r="B22" s="77"/>
      <c r="C22" s="77"/>
      <c r="D22" s="77"/>
      <c r="E22" s="77"/>
      <c r="F22" s="77"/>
      <c r="G22" s="77"/>
      <c r="H22" s="77">
        <v>1618812</v>
      </c>
      <c r="I22" s="78">
        <f>SUM(B22:H22)</f>
        <v>1618812</v>
      </c>
    </row>
    <row r="23" spans="1:9" ht="12.75">
      <c r="A23" s="71" t="s">
        <v>141</v>
      </c>
      <c r="B23" s="106">
        <v>0</v>
      </c>
      <c r="C23" s="106">
        <v>0</v>
      </c>
      <c r="D23" s="106">
        <v>0</v>
      </c>
      <c r="E23" s="106">
        <v>193327</v>
      </c>
      <c r="F23" s="106">
        <v>0</v>
      </c>
      <c r="G23" s="106">
        <v>160</v>
      </c>
      <c r="H23" s="106">
        <f>SUM(H21:H22)</f>
        <v>1618652</v>
      </c>
      <c r="I23" s="85">
        <f>I21+I22</f>
        <v>1812139</v>
      </c>
    </row>
    <row r="24" spans="1:9" ht="12.75">
      <c r="A24" s="84" t="s">
        <v>142</v>
      </c>
      <c r="B24" s="77"/>
      <c r="C24" s="77"/>
      <c r="D24" s="77"/>
      <c r="E24" s="77"/>
      <c r="F24" s="77"/>
      <c r="G24" s="77"/>
      <c r="H24" s="77"/>
      <c r="I24" s="78"/>
    </row>
    <row r="25" spans="1:9" ht="12.75">
      <c r="A25" s="84" t="s">
        <v>144</v>
      </c>
      <c r="B25" s="77"/>
      <c r="C25" s="77"/>
      <c r="D25" s="77"/>
      <c r="E25" s="77"/>
      <c r="F25" s="77"/>
      <c r="G25" s="77"/>
      <c r="H25" s="77"/>
      <c r="I25" s="78"/>
    </row>
    <row r="26" spans="1:9" ht="12.75">
      <c r="A26" s="84" t="s">
        <v>167</v>
      </c>
      <c r="B26" s="77"/>
      <c r="C26" s="77"/>
      <c r="D26" s="77"/>
      <c r="E26" s="77"/>
      <c r="F26" s="77"/>
      <c r="G26" s="77"/>
      <c r="H26" s="77">
        <v>-2000003</v>
      </c>
      <c r="I26" s="78">
        <f>B26+C26+D26+E26+F26+G26+H26</f>
        <v>-2000003</v>
      </c>
    </row>
    <row r="27" spans="1:9" ht="12.75">
      <c r="A27" s="84" t="s">
        <v>143</v>
      </c>
      <c r="B27" s="77"/>
      <c r="C27" s="77"/>
      <c r="D27" s="77"/>
      <c r="E27" s="77"/>
      <c r="F27" s="77"/>
      <c r="G27" s="77"/>
      <c r="H27" s="77"/>
      <c r="I27" s="78"/>
    </row>
    <row r="28" spans="1:9" ht="12.75">
      <c r="A28" s="84" t="s">
        <v>245</v>
      </c>
      <c r="B28" s="159"/>
      <c r="C28" s="159"/>
      <c r="D28" s="159"/>
      <c r="E28" s="159"/>
      <c r="F28" s="159">
        <v>-4082</v>
      </c>
      <c r="G28" s="159"/>
      <c r="H28" s="159">
        <v>4082</v>
      </c>
      <c r="I28" s="78">
        <f>B28+C28+D28+E28+F28+G28+H28</f>
        <v>0</v>
      </c>
    </row>
    <row r="29" spans="1:9" ht="13.5" thickBot="1">
      <c r="A29" s="160" t="s">
        <v>247</v>
      </c>
      <c r="B29" s="161">
        <f aca="true" t="shared" si="3" ref="B29:H29">B20+B23+B24+B25+B26+B27+B28</f>
        <v>4287385</v>
      </c>
      <c r="C29" s="161">
        <f t="shared" si="3"/>
        <v>-39305</v>
      </c>
      <c r="D29" s="161">
        <f t="shared" si="3"/>
        <v>626055</v>
      </c>
      <c r="E29" s="161">
        <f t="shared" si="3"/>
        <v>-238366</v>
      </c>
      <c r="F29" s="161">
        <f t="shared" si="3"/>
        <v>787375</v>
      </c>
      <c r="G29" s="161">
        <f t="shared" si="3"/>
        <v>160</v>
      </c>
      <c r="H29" s="161">
        <f t="shared" si="3"/>
        <v>23511804</v>
      </c>
      <c r="I29" s="162">
        <f>I20+I23+I24+I25+I26+I27</f>
        <v>28935108</v>
      </c>
    </row>
    <row r="30" spans="1:8" ht="15.75" customHeight="1">
      <c r="A30" s="107"/>
      <c r="B30" s="108"/>
      <c r="C30" s="108"/>
      <c r="D30" s="108"/>
      <c r="E30" s="108"/>
      <c r="F30" s="108"/>
      <c r="G30" s="163"/>
      <c r="H30" s="109"/>
    </row>
    <row r="31" spans="1:4" ht="12.75">
      <c r="A31" s="177"/>
      <c r="B31" s="111"/>
      <c r="C31" s="111"/>
      <c r="D31" s="111"/>
    </row>
    <row r="32" spans="1:4" ht="12.75">
      <c r="A32" s="178" t="s">
        <v>272</v>
      </c>
      <c r="B32" s="111"/>
      <c r="C32" s="111"/>
      <c r="D32" s="111"/>
    </row>
    <row r="33" spans="1:4" ht="12.75">
      <c r="A33" s="178"/>
      <c r="B33" s="111"/>
      <c r="C33" s="111"/>
      <c r="D33" s="111"/>
    </row>
    <row r="34" spans="1:4" ht="12.75">
      <c r="A34" s="178" t="s">
        <v>273</v>
      </c>
      <c r="B34" s="111"/>
      <c r="C34" s="111"/>
      <c r="D34" s="111"/>
    </row>
    <row r="35" s="20" customFormat="1" ht="12.75">
      <c r="A35" s="178"/>
    </row>
    <row r="36" ht="12.75">
      <c r="A36" s="178" t="s">
        <v>269</v>
      </c>
    </row>
    <row r="37" ht="12.75">
      <c r="A37" s="178" t="s">
        <v>270</v>
      </c>
    </row>
    <row r="38" ht="12.75">
      <c r="A38" s="178" t="s">
        <v>197</v>
      </c>
    </row>
  </sheetData>
  <sheetProtection/>
  <mergeCells count="43">
    <mergeCell ref="A5:H5"/>
    <mergeCell ref="A6:H6"/>
    <mergeCell ref="J6:O6"/>
    <mergeCell ref="P6:U6"/>
    <mergeCell ref="V6:AA6"/>
    <mergeCell ref="AB6:AG6"/>
    <mergeCell ref="AH6:AM6"/>
    <mergeCell ref="AN6:AS6"/>
    <mergeCell ref="AT6:AY6"/>
    <mergeCell ref="AZ6:BE6"/>
    <mergeCell ref="BF6:BK6"/>
    <mergeCell ref="BL6:BQ6"/>
    <mergeCell ref="BR6:BW6"/>
    <mergeCell ref="BX6:CC6"/>
    <mergeCell ref="CD6:CI6"/>
    <mergeCell ref="CJ6:CO6"/>
    <mergeCell ref="CP6:CU6"/>
    <mergeCell ref="CV6:DA6"/>
    <mergeCell ref="FJ6:FO6"/>
    <mergeCell ref="FP6:FU6"/>
    <mergeCell ref="DB6:DG6"/>
    <mergeCell ref="DH6:DM6"/>
    <mergeCell ref="DN6:DS6"/>
    <mergeCell ref="DT6:DY6"/>
    <mergeCell ref="DZ6:EE6"/>
    <mergeCell ref="EF6:EK6"/>
    <mergeCell ref="IJ6:IL6"/>
    <mergeCell ref="FV6:GA6"/>
    <mergeCell ref="GB6:GG6"/>
    <mergeCell ref="GH6:GM6"/>
    <mergeCell ref="GN6:GS6"/>
    <mergeCell ref="GT6:GY6"/>
    <mergeCell ref="GZ6:HE6"/>
    <mergeCell ref="A7:H7"/>
    <mergeCell ref="HF6:HK6"/>
    <mergeCell ref="HL6:HQ6"/>
    <mergeCell ref="HR6:HW6"/>
    <mergeCell ref="HX6:IC6"/>
    <mergeCell ref="ID6:II6"/>
    <mergeCell ref="EL6:EQ6"/>
    <mergeCell ref="ER6:EW6"/>
    <mergeCell ref="EX6:FC6"/>
    <mergeCell ref="FD6:FI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 Ерболат Туякбаев</dc:creator>
  <cp:keywords/>
  <dc:description/>
  <cp:lastModifiedBy>Shakenova.a</cp:lastModifiedBy>
  <cp:lastPrinted>2017-08-07T15:12:45Z</cp:lastPrinted>
  <dcterms:created xsi:type="dcterms:W3CDTF">2013-07-10T03:11:37Z</dcterms:created>
  <dcterms:modified xsi:type="dcterms:W3CDTF">2017-08-07T15:34:00Z</dcterms:modified>
  <cp:category/>
  <cp:version/>
  <cp:contentType/>
  <cp:contentStatus/>
</cp:coreProperties>
</file>