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250" firstSheet="2" activeTab="5"/>
  </bookViews>
  <sheets>
    <sheet name="ФП" sheetId="1" state="hidden" r:id="rId1"/>
    <sheet name="СД" sheetId="2" state="hidden" r:id="rId2"/>
    <sheet name="ББ" sheetId="3" r:id="rId3"/>
    <sheet name="ОПИУ" sheetId="4" r:id="rId4"/>
    <sheet name="ДДС" sheetId="5" r:id="rId5"/>
    <sheet name="СК" sheetId="6" r:id="rId6"/>
  </sheets>
  <definedNames/>
  <calcPr fullCalcOnLoad="1"/>
</workbook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3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коррект</t>
        </r>
      </text>
    </comment>
    <comment ref="C46" authorId="1">
      <text>
        <r>
          <rPr>
            <b/>
            <sz val="8"/>
            <rFont val="Tahoma"/>
            <family val="2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<sst xmlns="http://schemas.openxmlformats.org/spreadsheetml/2006/main" count="412" uniqueCount="252">
  <si>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</si>
  <si>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</si>
  <si>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</si>
  <si>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</si>
  <si>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</si>
  <si>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</si>
  <si>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</si>
  <si>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</si>
  <si>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</si>
  <si>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</si>
  <si>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</si>
  <si>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</si>
  <si>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</si>
  <si>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</si>
  <si>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</si>
  <si>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</si>
  <si>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</si>
  <si>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</si>
  <si>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</si>
  <si>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</si>
  <si>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</si>
  <si>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</si>
  <si>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</si>
  <si>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</si>
  <si>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</si>
  <si>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</si>
  <si>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</si>
  <si>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</si>
  <si>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</si>
  <si>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</si>
  <si>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</si>
  <si>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</si>
  <si>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</si>
  <si>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</si>
  <si>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</si>
  <si>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</si>
  <si>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</si>
  <si>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</si>
  <si>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</si>
  <si>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</si>
  <si>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</si>
  <si>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</si>
  <si>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</si>
  <si>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</si>
  <si>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</si>
  <si>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</si>
  <si>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</si>
  <si>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</si>
  <si>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</si>
  <si>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</si>
  <si>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</si>
  <si>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</si>
  <si>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</si>
  <si>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</si>
  <si>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</si>
  <si>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</si>
  <si>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</si>
  <si>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</si>
  <si>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</si>
  <si>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</si>
  <si>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</si>
  <si>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</si>
  <si>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</si>
  <si>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</si>
  <si>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</si>
  <si>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</si>
  <si>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</si>
  <si>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</si>
  <si>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</si>
  <si>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</si>
  <si>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</si>
  <si>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</si>
  <si>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</si>
  <si>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</si>
  <si>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</si>
  <si>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</si>
  <si>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</si>
  <si>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</si>
  <si>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</si>
  <si>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</si>
  <si>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</si>
  <si>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</si>
  <si>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</si>
  <si>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</si>
  <si>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</si>
  <si>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</si>
  <si>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</si>
  <si>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</si>
  <si>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</si>
  <si>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</si>
  <si>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</si>
  <si>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</si>
  <si>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</si>
  <si>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</si>
  <si>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</si>
  <si>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</si>
  <si>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</si>
  <si>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</si>
  <si>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</si>
  <si>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</si>
  <si>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</si>
  <si>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</si>
  <si>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</si>
  <si>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</si>
  <si>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</si>
  <si>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</si>
  <si>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</si>
  <si>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</si>
  <si>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</si>
  <si>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</si>
  <si>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</si>
  <si>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</si>
  <si>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</si>
  <si>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</si>
  <si>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</si>
  <si>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</si>
  <si>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</si>
  <si>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</si>
  <si>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</si>
  <si>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</si>
  <si>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</si>
  <si>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</si>
  <si>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</si>
  <si>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</si>
  <si>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</si>
  <si>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</si>
  <si>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</si>
  <si>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</si>
  <si>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</si>
  <si>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</si>
  <si>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</si>
  <si>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</si>
  <si>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</si>
  <si>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</si>
  <si>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</si>
  <si>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</si>
  <si>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</si>
  <si>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</si>
  <si>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</si>
  <si>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</si>
  <si>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</si>
  <si>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</si>
  <si>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</si>
  <si>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</si>
  <si>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</si>
  <si>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</si>
  <si>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ОТЧЕТ ОБ ИЗМЕНЕНИЯХ В КАПИТАЛЕ</t>
  </si>
  <si>
    <t>Балансовая стоимость акции,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</si>
  <si>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</si>
  <si>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</si>
  <si>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</si>
  <si>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</si>
  <si>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</si>
  <si>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</si>
  <si>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</si>
  <si>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</si>
  <si>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</si>
  <si>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</si>
  <si>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</si>
  <si>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Стабилизацион-ный резерв</t>
  </si>
  <si>
    <t>Операции &lt;&lt;обратное РЕПО&gt;&gt;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</si>
  <si>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</si>
  <si>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</si>
  <si>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</si>
  <si>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Финансовый директор ______________________Кудайбергенов А.К.</t>
  </si>
  <si>
    <t>Активы перестрахования по произошедшим, но незаявленным убыткам (за вычетом резервов на обесценение)</t>
  </si>
  <si>
    <t>Изъятый капитал (взносы учредителей)</t>
  </si>
  <si>
    <t>Главный бухгалтер __________________________Базарбаев Б.Т.</t>
  </si>
  <si>
    <t>Изменение активов перестрахования по произошедшим, но незаявленным убыткам</t>
  </si>
  <si>
    <t>Резерв на переоценку основных средств</t>
  </si>
  <si>
    <t>Начисленные дивиденды акционерам</t>
  </si>
  <si>
    <t>Выплата дивидендов</t>
  </si>
  <si>
    <t>на 31 декабря 
2014 года</t>
  </si>
  <si>
    <t>Прибыль на акцию</t>
  </si>
  <si>
    <t>Сальдо на  01 января  2015 года</t>
  </si>
  <si>
    <t>Долгосрочные активы, предназначенные для продажи</t>
  </si>
  <si>
    <t>по состоянию на "01" июля 2015 года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</si>
  <si>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</si>
  <si>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</si>
  <si>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</si>
  <si>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АО "КИС "Казахинстрах"</t>
  </si>
  <si>
    <t>Ценные бумаги, оцениваемые по справедливой стоимости, изменения которой отражаются в составе прибыли или убытка</t>
  </si>
  <si>
    <t>Аффинированные драгоценные металлы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</si>
  <si>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</si>
  <si>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</si>
  <si>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Займы, предоставленные страхователям (за вычетом резервов на обесценение)</t>
  </si>
  <si>
    <t>Инвестиции в капитал других юридических лиц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</si>
  <si>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</si>
  <si>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</si>
  <si>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Займы полученные</t>
  </si>
  <si>
    <t>Расчеты с акционерами по дивидендам</t>
  </si>
  <si>
    <t>Оценочные обязательства</t>
  </si>
  <si>
    <t>Выпущенные облигации</t>
  </si>
  <si>
    <t>Отложенное налоговое обязательство</t>
  </si>
  <si>
    <t>Прочие обязательства</t>
  </si>
  <si>
    <t>Резерв непредвиденных рисков</t>
  </si>
  <si>
    <t>отчетного периода</t>
  </si>
  <si>
    <t xml:space="preserve">Форма №2 </t>
  </si>
  <si>
    <t>Отчет о прибылях и убытках</t>
  </si>
  <si>
    <t>за отчетный период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</si>
  <si>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</si>
  <si>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</si>
  <si>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</si>
  <si>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</si>
  <si>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</si>
  <si>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</si>
  <si>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Прочие доходы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</si>
  <si>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</si>
  <si>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</si>
  <si>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</si>
  <si>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</si>
  <si>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заявленным, но неурегулированным убыткам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</si>
  <si>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</si>
  <si>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</si>
  <si>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</si>
  <si>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</si>
  <si>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</si>
  <si>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</si>
  <si>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</si>
  <si>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</si>
  <si>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</si>
  <si>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</si>
  <si>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</si>
  <si>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>Примечание*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</si>
  <si>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</si>
  <si>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                                                                                                                                           фамилия, имя, отчество (при наличии)</t>
  </si>
  <si>
    <t>подпись</t>
  </si>
  <si>
    <t xml:space="preserve">  </t>
  </si>
  <si>
    <t>Место для печати (при  наличии)</t>
  </si>
  <si>
    <t>Приложение 2 к Инструкции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</si>
  <si>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>за аналогичный отчетный период предыдущего года</t>
  </si>
  <si>
    <t>Сальдо на  01 января 2016 года</t>
  </si>
  <si>
    <t>по состоянию на 1 июля 2016 года</t>
  </si>
  <si>
    <t>по состоянию на "1" июля 2016 года</t>
  </si>
  <si>
    <t>Денежные средства и эквиваленты денежных средств</t>
  </si>
  <si>
    <t>Производные финансовые инструменты</t>
  </si>
  <si>
    <t>Запасы</t>
  </si>
  <si>
    <t>Операции «РЕПО»</t>
  </si>
  <si>
    <t>Премии (дополнительный оплаченный капитал)</t>
  </si>
  <si>
    <t>Прочие резервы</t>
  </si>
  <si>
    <t>на "1" июля 2016 года</t>
  </si>
  <si>
    <t>доходы (расходы) от операций с производными финансовыми инструментами</t>
  </si>
  <si>
    <t>доходы (расходы) от изменения стоимости ценных бумаг, имеющихся в наличии для продажи</t>
  </si>
  <si>
    <t>доходы (расходы) от переоценки производных финансовых инструментов</t>
  </si>
  <si>
    <t>Расходы, связанные с расторжением договора страхования</t>
  </si>
  <si>
    <t>Зам. Председателя Правления Ботанбекова К.А.</t>
  </si>
  <si>
    <t>Главный бухгалтер  Мусина Ж.А.</t>
  </si>
  <si>
    <t xml:space="preserve">Дата подписания отчета 28.07.2016   </t>
  </si>
  <si>
    <t xml:space="preserve">                                 </t>
  </si>
  <si>
    <t xml:space="preserve">Исполнитель: Главный бухгалтер Мусина Ж.А.                                                                                        </t>
  </si>
  <si>
    <t>Сальдо на  01 июля 2016года</t>
  </si>
  <si>
    <t>на 31 декабря 
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</si>
</sst>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_(* #,##0.0_);_(* \(#,##0.0\);_(* &quot;-&quot;??_);_(@_)"/>
    <numFmt numFmtId="173" formatCode="_(* #,##0.000_);_(* \(#,##0.000\);_(* &quot;-&quot;??_);_(@_)"/>
    <numFmt numFmtId="174" formatCode="#,##0.0"/>
    <numFmt numFmtId="175" formatCode="#,##0_ ;\-#,##0\ "/>
  </numFmts>
  <fonts count="52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165" fontId="4" fillId="0" borderId="0" applyFont="0" applyFill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1" applyNumberFormat="0" applyAlignment="0" applyProtection="0"/>
    <xf numFmtId="0" fontId="7" fillId="13" borderId="2" applyNumberFormat="0" applyAlignment="0" applyProtection="0"/>
    <xf numFmtId="0" fontId="33" fillId="45" borderId="3" applyNumberFormat="0" applyAlignment="0" applyProtection="0"/>
    <xf numFmtId="0" fontId="8" fillId="46" borderId="4" applyNumberFormat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06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right" vertical="top"/>
    </xf>
    <xf numFmtId="164" fontId="22" fillId="0" borderId="20" xfId="107" applyNumberFormat="1" applyFont="1" applyFill="1" applyBorder="1" applyAlignment="1">
      <alignment horizontal="right" vertical="top" wrapText="1"/>
      <protection/>
    </xf>
    <xf numFmtId="166" fontId="4" fillId="0" borderId="19" xfId="51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95" applyFill="1">
      <alignment/>
      <protection/>
    </xf>
    <xf numFmtId="0" fontId="2" fillId="0" borderId="0" xfId="95">
      <alignment/>
      <protection/>
    </xf>
    <xf numFmtId="0" fontId="4" fillId="0" borderId="0" xfId="110" applyFont="1" applyFill="1" applyAlignment="1">
      <alignment vertical="top"/>
      <protection/>
    </xf>
    <xf numFmtId="3" fontId="4" fillId="0" borderId="0" xfId="110" applyNumberFormat="1" applyFont="1" applyFill="1" applyAlignment="1">
      <alignment vertical="top"/>
      <protection/>
    </xf>
    <xf numFmtId="3" fontId="4" fillId="0" borderId="0" xfId="110" applyNumberFormat="1" applyFont="1" applyFill="1" applyAlignment="1">
      <alignment horizontal="right" vertical="top"/>
      <protection/>
    </xf>
    <xf numFmtId="3" fontId="5" fillId="0" borderId="21" xfId="110" applyNumberFormat="1" applyFont="1" applyFill="1" applyBorder="1" applyAlignment="1">
      <alignment vertical="top"/>
      <protection/>
    </xf>
    <xf numFmtId="3" fontId="4" fillId="0" borderId="21" xfId="110" applyNumberFormat="1" applyFont="1" applyFill="1" applyBorder="1" applyAlignment="1">
      <alignment vertical="top"/>
      <protection/>
    </xf>
    <xf numFmtId="0" fontId="4" fillId="0" borderId="0" xfId="111" applyFont="1" applyFill="1" applyBorder="1">
      <alignment/>
      <protection/>
    </xf>
    <xf numFmtId="0" fontId="5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center" vertical="top" wrapText="1"/>
    </xf>
    <xf numFmtId="0" fontId="4" fillId="0" borderId="21" xfId="110" applyFont="1" applyFill="1" applyBorder="1" applyAlignment="1">
      <alignment horizontal="center" vertical="top"/>
      <protection/>
    </xf>
    <xf numFmtId="3" fontId="4" fillId="0" borderId="21" xfId="110" applyNumberFormat="1" applyFont="1" applyFill="1" applyBorder="1" applyAlignment="1">
      <alignment horizontal="center" vertical="top"/>
      <protection/>
    </xf>
    <xf numFmtId="3" fontId="4" fillId="0" borderId="21" xfId="110" applyNumberFormat="1" applyFont="1" applyFill="1" applyBorder="1" applyAlignment="1">
      <alignment horizontal="right" vertical="top"/>
      <protection/>
    </xf>
    <xf numFmtId="166" fontId="4" fillId="0" borderId="21" xfId="110" applyNumberFormat="1" applyFont="1" applyFill="1" applyBorder="1" applyAlignment="1">
      <alignment vertical="top"/>
      <protection/>
    </xf>
    <xf numFmtId="49" fontId="4" fillId="0" borderId="21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22" xfId="0" applyFont="1" applyFill="1" applyBorder="1" applyAlignment="1">
      <alignment vertical="top" wrapText="1"/>
    </xf>
    <xf numFmtId="166" fontId="5" fillId="0" borderId="19" xfId="0" applyNumberFormat="1" applyFont="1" applyFill="1" applyBorder="1" applyAlignment="1">
      <alignment horizontal="right" vertical="top"/>
    </xf>
    <xf numFmtId="166" fontId="5" fillId="0" borderId="19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22" xfId="0" applyFont="1" applyBorder="1" applyAlignment="1">
      <alignment vertical="top" wrapText="1"/>
    </xf>
    <xf numFmtId="0" fontId="4" fillId="0" borderId="0" xfId="110" applyFont="1" applyFill="1" applyBorder="1" applyAlignment="1">
      <alignment vertical="top"/>
      <protection/>
    </xf>
    <xf numFmtId="0" fontId="4" fillId="0" borderId="0" xfId="110" applyFont="1" applyFill="1" applyBorder="1" applyAlignment="1">
      <alignment horizontal="center" vertical="top"/>
      <protection/>
    </xf>
    <xf numFmtId="167" fontId="4" fillId="0" borderId="0" xfId="110" applyNumberFormat="1" applyFont="1" applyFill="1" applyBorder="1" applyAlignment="1">
      <alignment horizontal="right" vertical="top"/>
      <protection/>
    </xf>
    <xf numFmtId="0" fontId="5" fillId="0" borderId="0" xfId="110" applyFont="1" applyFill="1" applyBorder="1" applyAlignment="1">
      <alignment vertical="top"/>
      <protection/>
    </xf>
    <xf numFmtId="0" fontId="5" fillId="0" borderId="0" xfId="110" applyFont="1" applyFill="1" applyBorder="1" applyAlignment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 applyProtection="1">
      <alignment horizontal="left" vertical="top" wrapText="1"/>
      <protection locked="0"/>
    </xf>
    <xf numFmtId="3" fontId="5" fillId="0" borderId="26" xfId="0" applyNumberFormat="1" applyFont="1" applyFill="1" applyBorder="1" applyAlignment="1">
      <alignment horizontal="right" vertical="top"/>
    </xf>
    <xf numFmtId="166" fontId="5" fillId="0" borderId="26" xfId="0" applyNumberFormat="1" applyFont="1" applyFill="1" applyBorder="1" applyAlignment="1">
      <alignment horizontal="right" vertical="top"/>
    </xf>
    <xf numFmtId="49" fontId="4" fillId="0" borderId="22" xfId="0" applyNumberFormat="1" applyFont="1" applyFill="1" applyBorder="1" applyAlignment="1" applyProtection="1">
      <alignment horizontal="left" vertical="top" wrapText="1"/>
      <protection locked="0"/>
    </xf>
    <xf numFmtId="3" fontId="4" fillId="0" borderId="26" xfId="0" applyNumberFormat="1" applyFont="1" applyFill="1" applyBorder="1" applyAlignment="1">
      <alignment horizontal="right" vertical="top"/>
    </xf>
    <xf numFmtId="166" fontId="4" fillId="0" borderId="26" xfId="51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vertical="top"/>
    </xf>
    <xf numFmtId="49" fontId="5" fillId="0" borderId="22" xfId="0" applyNumberFormat="1" applyFont="1" applyFill="1" applyBorder="1" applyAlignment="1" applyProtection="1">
      <alignment horizontal="left" vertical="top" wrapText="1"/>
      <protection locked="0"/>
    </xf>
    <xf numFmtId="166" fontId="5" fillId="0" borderId="26" xfId="0" applyNumberFormat="1" applyFont="1" applyFill="1" applyBorder="1" applyAlignment="1">
      <alignment horizontal="right" vertical="top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0" fontId="4" fillId="0" borderId="23" xfId="110" applyFont="1" applyFill="1" applyBorder="1" applyAlignment="1">
      <alignment horizontal="center" vertical="top" wrapText="1"/>
      <protection/>
    </xf>
    <xf numFmtId="3" fontId="4" fillId="0" borderId="24" xfId="110" applyNumberFormat="1" applyFont="1" applyFill="1" applyBorder="1" applyAlignment="1">
      <alignment horizontal="center" vertical="top" wrapText="1"/>
      <protection/>
    </xf>
    <xf numFmtId="3" fontId="4" fillId="0" borderId="25" xfId="110" applyNumberFormat="1" applyFont="1" applyFill="1" applyBorder="1" applyAlignment="1">
      <alignment horizontal="center" vertical="top" wrapText="1"/>
      <protection/>
    </xf>
    <xf numFmtId="0" fontId="4" fillId="0" borderId="22" xfId="110" applyFont="1" applyFill="1" applyBorder="1" applyAlignment="1">
      <alignment horizontal="center" vertical="top"/>
      <protection/>
    </xf>
    <xf numFmtId="3" fontId="4" fillId="0" borderId="26" xfId="110" applyNumberFormat="1" applyFont="1" applyFill="1" applyBorder="1" applyAlignment="1">
      <alignment horizontal="center" vertical="top"/>
      <protection/>
    </xf>
    <xf numFmtId="0" fontId="5" fillId="0" borderId="22" xfId="110" applyFont="1" applyFill="1" applyBorder="1" applyAlignment="1">
      <alignment vertical="top"/>
      <protection/>
    </xf>
    <xf numFmtId="3" fontId="5" fillId="0" borderId="26" xfId="110" applyNumberFormat="1" applyFont="1" applyFill="1" applyBorder="1" applyAlignment="1">
      <alignment vertical="top"/>
      <protection/>
    </xf>
    <xf numFmtId="0" fontId="4" fillId="0" borderId="22" xfId="110" applyFont="1" applyFill="1" applyBorder="1" applyAlignment="1">
      <alignment vertical="top"/>
      <protection/>
    </xf>
    <xf numFmtId="3" fontId="4" fillId="0" borderId="26" xfId="110" applyNumberFormat="1" applyFont="1" applyFill="1" applyBorder="1" applyAlignment="1">
      <alignment vertical="top"/>
      <protection/>
    </xf>
    <xf numFmtId="0" fontId="47" fillId="0" borderId="22" xfId="95" applyFont="1" applyBorder="1" applyAlignment="1">
      <alignment vertical="top" wrapText="1"/>
      <protection/>
    </xf>
    <xf numFmtId="0" fontId="48" fillId="0" borderId="22" xfId="95" applyFont="1" applyBorder="1" applyAlignment="1">
      <alignment vertical="top" wrapText="1"/>
      <protection/>
    </xf>
    <xf numFmtId="0" fontId="4" fillId="0" borderId="22" xfId="110" applyFont="1" applyFill="1" applyBorder="1" applyAlignment="1">
      <alignment horizontal="left" vertical="top"/>
      <protection/>
    </xf>
    <xf numFmtId="0" fontId="4" fillId="0" borderId="22" xfId="110" applyFont="1" applyFill="1" applyBorder="1" applyAlignment="1">
      <alignment vertical="top"/>
      <protection/>
    </xf>
    <xf numFmtId="3" fontId="5" fillId="0" borderId="26" xfId="110" applyNumberFormat="1" applyFont="1" applyFill="1" applyBorder="1" applyAlignment="1">
      <alignment horizontal="right" vertical="top"/>
      <protection/>
    </xf>
    <xf numFmtId="0" fontId="4" fillId="0" borderId="27" xfId="110" applyFont="1" applyFill="1" applyBorder="1" applyAlignment="1">
      <alignment vertical="top"/>
      <protection/>
    </xf>
    <xf numFmtId="0" fontId="5" fillId="0" borderId="22" xfId="110" applyFont="1" applyFill="1" applyBorder="1" applyAlignment="1">
      <alignment horizontal="left" vertical="top"/>
      <protection/>
    </xf>
    <xf numFmtId="3" fontId="4" fillId="0" borderId="26" xfId="110" applyNumberFormat="1" applyFont="1" applyFill="1" applyBorder="1" applyAlignment="1">
      <alignment horizontal="right" vertical="top"/>
      <protection/>
    </xf>
    <xf numFmtId="166" fontId="4" fillId="0" borderId="26" xfId="110" applyNumberFormat="1" applyFont="1" applyFill="1" applyBorder="1" applyAlignment="1">
      <alignment vertical="top"/>
      <protection/>
    </xf>
    <xf numFmtId="0" fontId="4" fillId="0" borderId="22" xfId="110" applyFont="1" applyFill="1" applyBorder="1" applyAlignment="1">
      <alignment horizontal="left" vertical="top" indent="1"/>
      <protection/>
    </xf>
    <xf numFmtId="0" fontId="4" fillId="0" borderId="22" xfId="110" applyFont="1" applyFill="1" applyBorder="1" applyAlignment="1">
      <alignment horizontal="left" vertical="top" wrapText="1" indent="1"/>
      <protection/>
    </xf>
    <xf numFmtId="0" fontId="4" fillId="0" borderId="22" xfId="110" applyFont="1" applyFill="1" applyBorder="1" applyAlignment="1">
      <alignment vertical="top" wrapText="1"/>
      <protection/>
    </xf>
    <xf numFmtId="0" fontId="4" fillId="0" borderId="22" xfId="110" applyFont="1" applyFill="1" applyBorder="1" applyAlignment="1">
      <alignment horizontal="left" vertical="top" wrapText="1"/>
      <protection/>
    </xf>
    <xf numFmtId="0" fontId="47" fillId="0" borderId="22" xfId="95" applyFont="1" applyFill="1" applyBorder="1" applyAlignment="1">
      <alignment vertical="top" wrapText="1"/>
      <protection/>
    </xf>
    <xf numFmtId="0" fontId="5" fillId="0" borderId="27" xfId="110" applyFont="1" applyFill="1" applyBorder="1" applyAlignment="1">
      <alignment vertical="top"/>
      <protection/>
    </xf>
    <xf numFmtId="166" fontId="2" fillId="0" borderId="0" xfId="0" applyNumberFormat="1" applyFont="1" applyFill="1" applyAlignment="1">
      <alignment/>
    </xf>
    <xf numFmtId="3" fontId="5" fillId="0" borderId="22" xfId="0" applyNumberFormat="1" applyFont="1" applyBorder="1" applyAlignment="1">
      <alignment horizontal="left" vertical="center" wrapText="1"/>
    </xf>
    <xf numFmtId="166" fontId="5" fillId="0" borderId="21" xfId="110" applyNumberFormat="1" applyFont="1" applyFill="1" applyBorder="1" applyAlignment="1">
      <alignment horizontal="center" vertical="top"/>
      <protection/>
    </xf>
    <xf numFmtId="0" fontId="5" fillId="0" borderId="21" xfId="110" applyFont="1" applyFill="1" applyBorder="1" applyAlignment="1">
      <alignment horizontal="center" vertical="top"/>
      <protection/>
    </xf>
    <xf numFmtId="0" fontId="4" fillId="0" borderId="22" xfId="0" applyNumberFormat="1" applyFont="1" applyBorder="1" applyAlignment="1">
      <alignment horizontal="left" vertical="center" wrapText="1"/>
    </xf>
    <xf numFmtId="3" fontId="4" fillId="0" borderId="28" xfId="110" applyNumberFormat="1" applyFont="1" applyFill="1" applyBorder="1" applyAlignment="1">
      <alignment horizontal="center" vertical="top"/>
      <protection/>
    </xf>
    <xf numFmtId="166" fontId="5" fillId="0" borderId="28" xfId="110" applyNumberFormat="1" applyFont="1" applyFill="1" applyBorder="1" applyAlignment="1">
      <alignment horizontal="center" vertical="top"/>
      <protection/>
    </xf>
    <xf numFmtId="166" fontId="4" fillId="0" borderId="21" xfId="0" applyNumberFormat="1" applyFont="1" applyBorder="1" applyAlignment="1">
      <alignment horizontal="right" vertical="top"/>
    </xf>
    <xf numFmtId="166" fontId="4" fillId="0" borderId="26" xfId="109" applyNumberFormat="1" applyFont="1" applyBorder="1" applyAlignment="1">
      <alignment horizontal="right" vertical="top"/>
      <protection/>
    </xf>
    <xf numFmtId="166" fontId="4" fillId="0" borderId="19" xfId="51" applyNumberFormat="1" applyFont="1" applyFill="1" applyBorder="1" applyAlignment="1">
      <alignment horizontal="right"/>
    </xf>
    <xf numFmtId="169" fontId="4" fillId="0" borderId="3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7" fontId="2" fillId="0" borderId="0" xfId="95" applyNumberFormat="1">
      <alignment/>
      <protection/>
    </xf>
    <xf numFmtId="3" fontId="49" fillId="0" borderId="0" xfId="0" applyNumberFormat="1" applyFont="1" applyBorder="1" applyAlignment="1">
      <alignment/>
    </xf>
    <xf numFmtId="0" fontId="4" fillId="0" borderId="21" xfId="110" applyFont="1" applyFill="1" applyBorder="1" applyAlignment="1">
      <alignment vertical="top"/>
      <protection/>
    </xf>
    <xf numFmtId="3" fontId="4" fillId="0" borderId="22" xfId="0" applyNumberFormat="1" applyFont="1" applyBorder="1" applyAlignment="1">
      <alignment horizontal="left" vertical="center" wrapText="1"/>
    </xf>
    <xf numFmtId="166" fontId="5" fillId="0" borderId="26" xfId="109" applyNumberFormat="1" applyFont="1" applyBorder="1" applyAlignment="1">
      <alignment horizontal="right" vertical="top"/>
      <protection/>
    </xf>
    <xf numFmtId="166" fontId="4" fillId="0" borderId="19" xfId="0" applyNumberFormat="1" applyFont="1" applyFill="1" applyBorder="1" applyAlignment="1">
      <alignment horizontal="right" vertical="top"/>
    </xf>
    <xf numFmtId="166" fontId="4" fillId="0" borderId="32" xfId="0" applyNumberFormat="1" applyFont="1" applyFill="1" applyBorder="1" applyAlignment="1">
      <alignment vertical="top"/>
    </xf>
    <xf numFmtId="164" fontId="22" fillId="0" borderId="33" xfId="107" applyNumberFormat="1" applyFont="1" applyFill="1" applyBorder="1" applyAlignment="1">
      <alignment horizontal="right" vertical="top" wrapText="1"/>
      <protection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166" fontId="4" fillId="0" borderId="30" xfId="109" applyNumberFormat="1" applyFont="1" applyBorder="1" applyAlignment="1">
      <alignment horizontal="right" vertical="top"/>
      <protection/>
    </xf>
    <xf numFmtId="3" fontId="0" fillId="0" borderId="0" xfId="0" applyNumberFormat="1" applyFill="1" applyAlignment="1">
      <alignment/>
    </xf>
    <xf numFmtId="3" fontId="5" fillId="0" borderId="21" xfId="110" applyNumberFormat="1" applyFont="1" applyFill="1" applyBorder="1" applyAlignment="1">
      <alignment horizontal="right" vertical="top"/>
      <protection/>
    </xf>
    <xf numFmtId="3" fontId="4" fillId="0" borderId="21" xfId="0" applyNumberFormat="1" applyFont="1" applyBorder="1" applyAlignment="1">
      <alignment horizontal="right" vertical="top"/>
    </xf>
    <xf numFmtId="3" fontId="4" fillId="0" borderId="26" xfId="0" applyNumberFormat="1" applyFont="1" applyBorder="1" applyAlignment="1">
      <alignment horizontal="right" vertical="top"/>
    </xf>
    <xf numFmtId="3" fontId="5" fillId="0" borderId="21" xfId="0" applyNumberFormat="1" applyFont="1" applyBorder="1" applyAlignment="1">
      <alignment horizontal="right" vertical="top"/>
    </xf>
    <xf numFmtId="3" fontId="5" fillId="0" borderId="26" xfId="0" applyNumberFormat="1" applyFont="1" applyBorder="1" applyAlignment="1">
      <alignment horizontal="right" vertical="top"/>
    </xf>
    <xf numFmtId="3" fontId="49" fillId="0" borderId="32" xfId="0" applyNumberFormat="1" applyFont="1" applyFill="1" applyBorder="1" applyAlignment="1">
      <alignment/>
    </xf>
    <xf numFmtId="3" fontId="5" fillId="0" borderId="0" xfId="110" applyNumberFormat="1" applyFont="1" applyFill="1" applyBorder="1" applyAlignment="1">
      <alignment horizontal="right" vertical="top"/>
      <protection/>
    </xf>
    <xf numFmtId="3" fontId="2" fillId="0" borderId="0" xfId="95" applyNumberFormat="1">
      <alignment/>
      <protection/>
    </xf>
    <xf numFmtId="43" fontId="5" fillId="0" borderId="28" xfId="124" applyFont="1" applyFill="1" applyBorder="1" applyAlignment="1">
      <alignment horizontal="right" vertical="top"/>
    </xf>
    <xf numFmtId="43" fontId="5" fillId="0" borderId="30" xfId="124" applyFont="1" applyFill="1" applyBorder="1" applyAlignment="1">
      <alignment horizontal="right" vertical="top"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166" fontId="4" fillId="0" borderId="21" xfId="109" applyNumberFormat="1" applyFont="1" applyBorder="1" applyAlignment="1">
      <alignment horizontal="right" vertical="top"/>
      <protection/>
    </xf>
    <xf numFmtId="166" fontId="4" fillId="0" borderId="21" xfId="110" applyNumberFormat="1" applyFont="1" applyFill="1" applyBorder="1" applyAlignment="1">
      <alignment vertical="top"/>
      <protection/>
    </xf>
    <xf numFmtId="166" fontId="5" fillId="0" borderId="21" xfId="109" applyNumberFormat="1" applyFont="1" applyBorder="1" applyAlignment="1">
      <alignment horizontal="right" vertical="top"/>
      <protection/>
    </xf>
    <xf numFmtId="0" fontId="50" fillId="0" borderId="0" xfId="0" applyFont="1" applyAlignment="1">
      <alignment/>
    </xf>
    <xf numFmtId="166" fontId="49" fillId="0" borderId="0" xfId="0" applyNumberFormat="1" applyFont="1" applyAlignment="1">
      <alignment/>
    </xf>
    <xf numFmtId="3" fontId="4" fillId="0" borderId="27" xfId="0" applyNumberFormat="1" applyFont="1" applyBorder="1" applyAlignment="1">
      <alignment horizontal="left" vertical="center" wrapText="1"/>
    </xf>
    <xf numFmtId="166" fontId="4" fillId="0" borderId="28" xfId="0" applyNumberFormat="1" applyFont="1" applyBorder="1" applyAlignment="1">
      <alignment horizontal="right" vertical="top"/>
    </xf>
    <xf numFmtId="3" fontId="5" fillId="0" borderId="34" xfId="0" applyNumberFormat="1" applyFont="1" applyBorder="1" applyAlignment="1">
      <alignment horizontal="left" vertical="center" wrapText="1"/>
    </xf>
    <xf numFmtId="166" fontId="5" fillId="0" borderId="35" xfId="0" applyNumberFormat="1" applyFont="1" applyFill="1" applyBorder="1" applyAlignment="1">
      <alignment horizontal="right" vertical="top"/>
    </xf>
    <xf numFmtId="166" fontId="5" fillId="0" borderId="36" xfId="0" applyNumberFormat="1" applyFont="1" applyFill="1" applyBorder="1" applyAlignment="1">
      <alignment horizontal="right" vertical="top"/>
    </xf>
    <xf numFmtId="3" fontId="49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2" fillId="0" borderId="0" xfId="108">
      <alignment/>
      <protection/>
    </xf>
    <xf numFmtId="0" fontId="4" fillId="0" borderId="0" xfId="108" applyFont="1" applyFill="1" applyAlignment="1">
      <alignment vertical="top"/>
      <protection/>
    </xf>
    <xf numFmtId="166" fontId="4" fillId="0" borderId="26" xfId="51" applyNumberFormat="1" applyFont="1" applyFill="1" applyBorder="1" applyAlignment="1">
      <alignment horizontal="right"/>
    </xf>
    <xf numFmtId="166" fontId="4" fillId="0" borderId="26" xfId="0" applyNumberFormat="1" applyFont="1" applyFill="1" applyBorder="1" applyAlignment="1">
      <alignment horizontal="right" vertical="top"/>
    </xf>
    <xf numFmtId="0" fontId="2" fillId="0" borderId="0" xfId="91">
      <alignment/>
      <protection/>
    </xf>
    <xf numFmtId="0" fontId="2" fillId="0" borderId="0" xfId="91" applyFont="1">
      <alignment/>
      <protection/>
    </xf>
    <xf numFmtId="0" fontId="4" fillId="0" borderId="0" xfId="91" applyFont="1" applyFill="1" applyAlignment="1">
      <alignment vertical="top"/>
      <protection/>
    </xf>
    <xf numFmtId="0" fontId="4" fillId="0" borderId="0" xfId="91" applyFont="1" applyFill="1" applyAlignment="1">
      <alignment horizontal="right" vertical="top"/>
      <protection/>
    </xf>
    <xf numFmtId="0" fontId="4" fillId="0" borderId="0" xfId="91" applyFont="1" applyAlignment="1">
      <alignment wrapText="1"/>
      <protection/>
    </xf>
    <xf numFmtId="0" fontId="4" fillId="0" borderId="0" xfId="91" applyFont="1" applyAlignment="1">
      <alignment vertical="top"/>
      <protection/>
    </xf>
    <xf numFmtId="0" fontId="4" fillId="0" borderId="0" xfId="91" applyFont="1" applyAlignment="1">
      <alignment horizontal="center" vertical="top"/>
      <protection/>
    </xf>
    <xf numFmtId="0" fontId="2" fillId="0" borderId="0" xfId="91" applyFill="1">
      <alignment/>
      <protection/>
    </xf>
    <xf numFmtId="0" fontId="4" fillId="0" borderId="0" xfId="97" applyFont="1" applyFill="1" applyAlignment="1">
      <alignment vertical="top"/>
      <protection/>
    </xf>
    <xf numFmtId="0" fontId="4" fillId="0" borderId="0" xfId="97" applyFont="1" applyFill="1">
      <alignment/>
      <protection/>
    </xf>
    <xf numFmtId="0" fontId="4" fillId="0" borderId="0" xfId="96" applyFont="1" applyFill="1">
      <alignment/>
      <protection/>
    </xf>
    <xf numFmtId="0" fontId="27" fillId="0" borderId="0" xfId="96" applyFont="1" applyFill="1" applyAlignment="1">
      <alignment/>
      <protection/>
    </xf>
    <xf numFmtId="0" fontId="2" fillId="0" borderId="0" xfId="93">
      <alignment/>
      <protection/>
    </xf>
    <xf numFmtId="0" fontId="2" fillId="0" borderId="0" xfId="93" applyFont="1">
      <alignment/>
      <protection/>
    </xf>
    <xf numFmtId="0" fontId="4" fillId="0" borderId="0" xfId="93" applyFont="1" applyFill="1" applyAlignment="1">
      <alignment vertical="top"/>
      <protection/>
    </xf>
    <xf numFmtId="0" fontId="4" fillId="0" borderId="0" xfId="93" applyFont="1" applyFill="1" applyAlignment="1">
      <alignment horizontal="right" vertical="top"/>
      <protection/>
    </xf>
    <xf numFmtId="0" fontId="4" fillId="0" borderId="21" xfId="93" applyFont="1" applyFill="1" applyBorder="1" applyAlignment="1">
      <alignment horizontal="center" vertical="top" wrapText="1"/>
      <protection/>
    </xf>
    <xf numFmtId="0" fontId="4" fillId="0" borderId="37" xfId="93" applyFont="1" applyFill="1" applyBorder="1" applyAlignment="1">
      <alignment horizontal="center" vertical="top"/>
      <protection/>
    </xf>
    <xf numFmtId="0" fontId="4" fillId="0" borderId="21" xfId="93" applyFont="1" applyFill="1" applyBorder="1" applyAlignment="1">
      <alignment horizontal="center" vertical="top"/>
      <protection/>
    </xf>
    <xf numFmtId="4" fontId="4" fillId="0" borderId="21" xfId="93" applyNumberFormat="1" applyFont="1" applyBorder="1" applyAlignment="1">
      <alignment horizontal="right" vertical="top"/>
      <protection/>
    </xf>
    <xf numFmtId="0" fontId="4" fillId="0" borderId="21" xfId="93" applyNumberFormat="1" applyFont="1" applyBorder="1" applyAlignment="1">
      <alignment horizontal="left" vertical="center" wrapText="1"/>
      <protection/>
    </xf>
    <xf numFmtId="0" fontId="4" fillId="0" borderId="21" xfId="93" applyNumberFormat="1" applyFont="1" applyBorder="1" applyAlignment="1">
      <alignment horizontal="right" vertical="top"/>
      <protection/>
    </xf>
    <xf numFmtId="0" fontId="2" fillId="0" borderId="0" xfId="93" applyFill="1">
      <alignment/>
      <protection/>
    </xf>
    <xf numFmtId="0" fontId="27" fillId="0" borderId="0" xfId="99" applyFont="1" applyFill="1">
      <alignment/>
      <protection/>
    </xf>
    <xf numFmtId="0" fontId="4" fillId="0" borderId="0" xfId="98" applyFont="1" applyFill="1" applyAlignment="1">
      <alignment vertical="top"/>
      <protection/>
    </xf>
    <xf numFmtId="0" fontId="4" fillId="0" borderId="0" xfId="99" applyFont="1" applyFill="1">
      <alignment/>
      <protection/>
    </xf>
    <xf numFmtId="0" fontId="27" fillId="0" borderId="0" xfId="99" applyFont="1" applyFill="1" applyAlignment="1">
      <alignment/>
      <protection/>
    </xf>
    <xf numFmtId="4" fontId="26" fillId="0" borderId="21" xfId="93" applyNumberFormat="1" applyFont="1" applyBorder="1" applyAlignment="1">
      <alignment horizontal="right" vertical="top"/>
      <protection/>
    </xf>
    <xf numFmtId="0" fontId="2" fillId="0" borderId="0" xfId="94">
      <alignment/>
      <protection/>
    </xf>
    <xf numFmtId="0" fontId="4" fillId="0" borderId="0" xfId="94" applyFont="1" applyFill="1" applyBorder="1">
      <alignment/>
      <protection/>
    </xf>
    <xf numFmtId="0" fontId="2" fillId="0" borderId="0" xfId="94" applyFont="1">
      <alignment/>
      <protection/>
    </xf>
    <xf numFmtId="0" fontId="4" fillId="0" borderId="0" xfId="94" applyFont="1" applyFill="1" applyAlignment="1">
      <alignment vertical="top"/>
      <protection/>
    </xf>
    <xf numFmtId="0" fontId="4" fillId="0" borderId="0" xfId="94" applyFont="1" applyFill="1" applyAlignment="1">
      <alignment horizontal="right" vertical="top"/>
      <protection/>
    </xf>
    <xf numFmtId="0" fontId="4" fillId="0" borderId="21" xfId="94" applyFont="1" applyFill="1" applyBorder="1" applyAlignment="1">
      <alignment horizontal="center" vertical="top"/>
      <protection/>
    </xf>
    <xf numFmtId="0" fontId="4" fillId="0" borderId="21" xfId="94" applyFont="1" applyFill="1" applyBorder="1" applyAlignment="1">
      <alignment horizontal="center" vertical="center" wrapText="1"/>
      <protection/>
    </xf>
    <xf numFmtId="0" fontId="4" fillId="0" borderId="0" xfId="94" applyFont="1" applyFill="1" applyAlignment="1">
      <alignment horizontal="center" vertical="top"/>
      <protection/>
    </xf>
    <xf numFmtId="4" fontId="4" fillId="0" borderId="21" xfId="94" applyNumberFormat="1" applyFont="1" applyBorder="1" applyAlignment="1">
      <alignment horizontal="right" vertical="top"/>
      <protection/>
    </xf>
    <xf numFmtId="0" fontId="4" fillId="0" borderId="21" xfId="94" applyNumberFormat="1" applyFont="1" applyBorder="1" applyAlignment="1">
      <alignment horizontal="left" vertical="center" wrapText="1"/>
      <protection/>
    </xf>
    <xf numFmtId="0" fontId="4" fillId="0" borderId="21" xfId="94" applyNumberFormat="1" applyFont="1" applyBorder="1" applyAlignment="1">
      <alignment horizontal="right" vertical="top"/>
      <protection/>
    </xf>
    <xf numFmtId="4" fontId="26" fillId="0" borderId="21" xfId="94" applyNumberFormat="1" applyFont="1" applyBorder="1" applyAlignment="1">
      <alignment horizontal="right" vertical="top"/>
      <protection/>
    </xf>
    <xf numFmtId="175" fontId="4" fillId="0" borderId="26" xfId="124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4" fillId="0" borderId="0" xfId="91" applyNumberFormat="1" applyFont="1" applyAlignment="1">
      <alignment vertical="top"/>
      <protection/>
    </xf>
    <xf numFmtId="0" fontId="4" fillId="0" borderId="0" xfId="93" applyFont="1" applyFill="1" applyBorder="1" applyAlignment="1">
      <alignment wrapText="1"/>
      <protection/>
    </xf>
    <xf numFmtId="0" fontId="4" fillId="0" borderId="0" xfId="93" applyFont="1" applyFill="1" applyAlignment="1">
      <alignment vertical="top" wrapText="1"/>
      <protection/>
    </xf>
    <xf numFmtId="0" fontId="4" fillId="0" borderId="0" xfId="91" applyFont="1" applyAlignment="1">
      <alignment vertical="top" wrapText="1"/>
      <protection/>
    </xf>
    <xf numFmtId="4" fontId="0" fillId="55" borderId="0" xfId="0" applyNumberFormat="1" applyFill="1" applyAlignment="1">
      <alignment/>
    </xf>
    <xf numFmtId="0" fontId="4" fillId="0" borderId="0" xfId="95" applyFont="1" applyAlignment="1">
      <alignment horizontal="center"/>
      <protection/>
    </xf>
    <xf numFmtId="0" fontId="4" fillId="0" borderId="0" xfId="110" applyFont="1" applyFill="1" applyAlignment="1">
      <alignment horizontal="center" vertical="top"/>
      <protection/>
    </xf>
    <xf numFmtId="0" fontId="4" fillId="0" borderId="0" xfId="95" applyFont="1" applyFill="1" applyAlignment="1">
      <alignment horizontal="center"/>
      <protection/>
    </xf>
    <xf numFmtId="0" fontId="4" fillId="0" borderId="0" xfId="93" applyFont="1" applyAlignment="1">
      <alignment horizontal="right" wrapText="1"/>
      <protection/>
    </xf>
    <xf numFmtId="0" fontId="4" fillId="0" borderId="0" xfId="93" applyFont="1" applyAlignment="1">
      <alignment horizontal="center"/>
      <protection/>
    </xf>
    <xf numFmtId="0" fontId="4" fillId="0" borderId="0" xfId="93" applyFont="1" applyFill="1" applyAlignment="1">
      <alignment horizontal="center" vertical="top"/>
      <protection/>
    </xf>
    <xf numFmtId="0" fontId="4" fillId="0" borderId="0" xfId="94" applyFont="1" applyAlignment="1">
      <alignment horizontal="center"/>
      <protection/>
    </xf>
    <xf numFmtId="0" fontId="4" fillId="0" borderId="0" xfId="94" applyFont="1" applyFill="1" applyAlignment="1">
      <alignment horizontal="center" vertical="top"/>
      <protection/>
    </xf>
    <xf numFmtId="0" fontId="4" fillId="0" borderId="0" xfId="94" applyFont="1" applyAlignment="1">
      <alignment horizontal="right" wrapText="1"/>
      <protection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3" fontId="4" fillId="0" borderId="0" xfId="0" applyNumberFormat="1" applyFont="1" applyAlignment="1">
      <alignment horizontal="center"/>
    </xf>
    <xf numFmtId="0" fontId="4" fillId="0" borderId="0" xfId="110" applyFont="1" applyFill="1" applyAlignment="1">
      <alignment horizontal="center" vertical="top"/>
      <protection/>
    </xf>
    <xf numFmtId="3" fontId="4" fillId="0" borderId="0" xfId="110" applyNumberFormat="1" applyFont="1" applyFill="1" applyAlignment="1">
      <alignment horizontal="center" vertical="top"/>
      <protection/>
    </xf>
    <xf numFmtId="0" fontId="49" fillId="0" borderId="0" xfId="0" applyFont="1" applyAlignment="1">
      <alignment/>
    </xf>
  </cellXfs>
  <cellStyles count="11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Worksheet in 2241 3 Cashflow statement - consolidated 31 12 01, 31 12 0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2" xfId="95"/>
    <cellStyle name="Обычный 2 2" xfId="96"/>
    <cellStyle name="Обычный 2 2 2" xfId="97"/>
    <cellStyle name="Обычный 2 2 3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Обычный_ДД нов." xfId="107"/>
    <cellStyle name="Обычный_Лист1" xfId="108"/>
    <cellStyle name="Обычный_СК нов." xfId="109"/>
    <cellStyle name="Обычный_Формы фин.отчетности по ПП №241" xfId="110"/>
    <cellStyle name="Обычный_Формы ФО для НПФ" xfId="111"/>
    <cellStyle name="Плохой" xfId="112"/>
    <cellStyle name="Плохой 2" xfId="113"/>
    <cellStyle name="Пояснение" xfId="114"/>
    <cellStyle name="Пояснение 2" xfId="115"/>
    <cellStyle name="Примечание" xfId="116"/>
    <cellStyle name="Примечание 2" xfId="117"/>
    <cellStyle name="Percent" xfId="118"/>
    <cellStyle name="Процентный 2" xfId="119"/>
    <cellStyle name="Связанная ячейка" xfId="120"/>
    <cellStyle name="Связанная ячейка 2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2" xfId="126"/>
    <cellStyle name="Хороший" xfId="127"/>
    <cellStyle name="Хороший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62"/>
  <sheetViews>
    <sheetView zoomScalePageLayoutView="0" workbookViewId="0" topLeftCell="A22">
      <selection activeCell="A46" sqref="A46"/>
    </sheetView>
  </sheetViews>
  <sheetFormatPr defaultColWidth="9.00390625" defaultRowHeight="12.75"/>
  <cols>
    <col min="1" max="1" width="60.875" style="0" customWidth="1"/>
    <col min="2" max="2" width="10.75390625" style="0" customWidth="1"/>
    <col min="3" max="3" width="11.75390625" style="0" customWidth="1"/>
    <col min="4" max="4" width="14.375" style="0" bestFit="1" customWidth="1"/>
  </cols>
  <sheetData>
    <row r="5" spans="1:4" ht="12.75">
      <c r="A5" s="191" t="s">
        <v>36</v>
      </c>
      <c r="B5" s="191"/>
      <c r="C5" s="191"/>
      <c r="D5" s="191"/>
    </row>
    <row r="6" spans="1:4" ht="12.75">
      <c r="A6" s="191" t="s">
        <v>90</v>
      </c>
      <c r="B6" s="191"/>
      <c r="C6" s="191"/>
      <c r="D6" s="191"/>
    </row>
    <row r="7" spans="1:4" ht="12.75">
      <c r="A7" s="192" t="s">
        <v>176</v>
      </c>
      <c r="B7" s="192"/>
      <c r="C7" s="192"/>
      <c r="D7" s="192"/>
    </row>
    <row r="8" spans="1:4" ht="13.5" thickBot="1">
      <c r="A8" s="7"/>
      <c r="B8" s="7"/>
      <c r="C8" s="8"/>
      <c r="D8" s="9" t="s">
        <v>0</v>
      </c>
    </row>
    <row r="9" spans="1:4" ht="38.25">
      <c r="A9" s="59" t="s">
        <v>1</v>
      </c>
      <c r="B9" s="41" t="s">
        <v>135</v>
      </c>
      <c r="C9" s="60" t="s">
        <v>2</v>
      </c>
      <c r="D9" s="61" t="s">
        <v>172</v>
      </c>
    </row>
    <row r="10" spans="1:4" ht="12.75">
      <c r="A10" s="62">
        <v>1</v>
      </c>
      <c r="B10" s="17">
        <v>2</v>
      </c>
      <c r="C10" s="18">
        <v>3</v>
      </c>
      <c r="D10" s="63">
        <v>4</v>
      </c>
    </row>
    <row r="11" spans="1:4" ht="12.75">
      <c r="A11" s="64" t="s">
        <v>3</v>
      </c>
      <c r="B11" s="86"/>
      <c r="C11" s="10"/>
      <c r="D11" s="65"/>
    </row>
    <row r="12" spans="1:4" ht="12.75">
      <c r="A12" s="66" t="s">
        <v>4</v>
      </c>
      <c r="B12" s="18"/>
      <c r="C12" s="11">
        <v>2110299</v>
      </c>
      <c r="D12" s="67">
        <v>206962</v>
      </c>
    </row>
    <row r="13" spans="1:5" ht="12.75">
      <c r="A13" s="31" t="s">
        <v>20</v>
      </c>
      <c r="B13" s="18"/>
      <c r="C13" s="11">
        <v>2518833</v>
      </c>
      <c r="D13" s="67">
        <v>818556</v>
      </c>
      <c r="E13" s="29"/>
    </row>
    <row r="14" spans="1:4" ht="25.5">
      <c r="A14" s="68" t="s">
        <v>21</v>
      </c>
      <c r="B14" s="18"/>
      <c r="C14" s="11">
        <v>19135239</v>
      </c>
      <c r="D14" s="67">
        <v>18557529</v>
      </c>
    </row>
    <row r="15" spans="1:4" ht="12.75">
      <c r="A15" s="87" t="s">
        <v>160</v>
      </c>
      <c r="B15" s="18"/>
      <c r="C15" s="96">
        <v>1912003</v>
      </c>
      <c r="D15" s="67">
        <v>1119968</v>
      </c>
    </row>
    <row r="16" spans="1:4" ht="25.5">
      <c r="A16" s="68" t="s">
        <v>22</v>
      </c>
      <c r="B16" s="18"/>
      <c r="C16" s="11">
        <v>11466814</v>
      </c>
      <c r="D16" s="67">
        <v>9225059</v>
      </c>
    </row>
    <row r="17" spans="1:4" ht="25.5">
      <c r="A17" s="31" t="s">
        <v>165</v>
      </c>
      <c r="B17" s="18"/>
      <c r="C17" s="11">
        <v>362487</v>
      </c>
      <c r="D17" s="67">
        <v>476678</v>
      </c>
    </row>
    <row r="18" spans="1:4" ht="25.5">
      <c r="A18" s="68" t="s">
        <v>23</v>
      </c>
      <c r="B18" s="18"/>
      <c r="C18" s="11">
        <v>343633</v>
      </c>
      <c r="D18" s="67">
        <v>703265</v>
      </c>
    </row>
    <row r="19" spans="1:4" ht="25.5">
      <c r="A19" s="68" t="s">
        <v>24</v>
      </c>
      <c r="B19" s="18"/>
      <c r="C19" s="11">
        <v>8705105</v>
      </c>
      <c r="D19" s="67">
        <v>4984401</v>
      </c>
    </row>
    <row r="20" spans="1:4" ht="12.75">
      <c r="A20" s="68" t="s">
        <v>148</v>
      </c>
      <c r="B20" s="18"/>
      <c r="C20" s="11">
        <v>11208</v>
      </c>
      <c r="D20" s="67">
        <v>6637</v>
      </c>
    </row>
    <row r="21" spans="1:4" ht="25.5">
      <c r="A21" s="68" t="s">
        <v>25</v>
      </c>
      <c r="B21" s="18"/>
      <c r="C21" s="11">
        <v>259109</v>
      </c>
      <c r="D21" s="67">
        <v>349478</v>
      </c>
    </row>
    <row r="22" spans="1:4" ht="12.75">
      <c r="A22" s="66" t="s">
        <v>5</v>
      </c>
      <c r="B22" s="18"/>
      <c r="C22" s="11">
        <v>5601661</v>
      </c>
      <c r="D22" s="67">
        <v>2407671</v>
      </c>
    </row>
    <row r="23" spans="1:4" ht="12.75">
      <c r="A23" s="68" t="s">
        <v>26</v>
      </c>
      <c r="B23" s="18"/>
      <c r="C23" s="11">
        <v>170479</v>
      </c>
      <c r="D23" s="67">
        <v>1140</v>
      </c>
    </row>
    <row r="24" spans="1:4" ht="12.75">
      <c r="A24" s="68" t="s">
        <v>27</v>
      </c>
      <c r="B24" s="18"/>
      <c r="C24" s="11">
        <v>263764</v>
      </c>
      <c r="D24" s="67">
        <v>274789</v>
      </c>
    </row>
    <row r="25" spans="1:4" ht="25.5">
      <c r="A25" s="68" t="s">
        <v>28</v>
      </c>
      <c r="B25" s="18"/>
      <c r="C25" s="11">
        <v>1149886</v>
      </c>
      <c r="D25" s="67">
        <v>2786933</v>
      </c>
    </row>
    <row r="26" spans="1:4" ht="12.75">
      <c r="A26" s="66" t="s">
        <v>7</v>
      </c>
      <c r="B26" s="18"/>
      <c r="C26" s="11">
        <v>1401296</v>
      </c>
      <c r="D26" s="67">
        <v>1496865</v>
      </c>
    </row>
    <row r="27" spans="1:4" ht="12.75">
      <c r="A27" s="66" t="s">
        <v>8</v>
      </c>
      <c r="B27" s="18"/>
      <c r="C27" s="11">
        <v>0</v>
      </c>
      <c r="D27" s="67">
        <v>14155</v>
      </c>
    </row>
    <row r="28" spans="1:4" ht="12.75">
      <c r="A28" s="66" t="s">
        <v>175</v>
      </c>
      <c r="B28" s="18"/>
      <c r="C28" s="11">
        <v>117004</v>
      </c>
      <c r="D28" s="67">
        <v>0</v>
      </c>
    </row>
    <row r="29" spans="1:4" ht="12.75">
      <c r="A29" s="66" t="s">
        <v>9</v>
      </c>
      <c r="B29" s="18"/>
      <c r="C29" s="11">
        <v>56336</v>
      </c>
      <c r="D29" s="67">
        <v>53737</v>
      </c>
    </row>
    <row r="30" spans="1:4" ht="12.75">
      <c r="A30" s="66" t="s">
        <v>6</v>
      </c>
      <c r="B30" s="18"/>
      <c r="C30" s="11">
        <v>24328</v>
      </c>
      <c r="D30" s="67">
        <v>36032</v>
      </c>
    </row>
    <row r="31" spans="1:6" ht="12.75">
      <c r="A31" s="69" t="s">
        <v>29</v>
      </c>
      <c r="B31" s="18"/>
      <c r="C31" s="65">
        <f>SUM(C12:C30)</f>
        <v>55609484</v>
      </c>
      <c r="D31" s="65">
        <f>SUM(D12:D30)</f>
        <v>43519855</v>
      </c>
      <c r="E31" s="29"/>
      <c r="F31" s="29"/>
    </row>
    <row r="32" spans="1:4" ht="12.75">
      <c r="A32" s="69"/>
      <c r="B32" s="18"/>
      <c r="C32" s="10"/>
      <c r="D32" s="65"/>
    </row>
    <row r="33" spans="1:4" ht="12.75">
      <c r="A33" s="64" t="s">
        <v>10</v>
      </c>
      <c r="B33" s="18"/>
      <c r="C33" s="10"/>
      <c r="D33" s="65"/>
    </row>
    <row r="34" spans="1:4" ht="12.75">
      <c r="A34" s="66" t="s">
        <v>11</v>
      </c>
      <c r="B34" s="18"/>
      <c r="C34" s="11">
        <v>20002541</v>
      </c>
      <c r="D34" s="67">
        <v>13601446</v>
      </c>
    </row>
    <row r="35" spans="1:4" ht="12.75">
      <c r="A35" s="66" t="s">
        <v>12</v>
      </c>
      <c r="B35" s="18"/>
      <c r="C35" s="11">
        <v>823604</v>
      </c>
      <c r="D35" s="67">
        <v>873216</v>
      </c>
    </row>
    <row r="36" spans="1:4" ht="12.75">
      <c r="A36" s="66" t="s">
        <v>13</v>
      </c>
      <c r="B36" s="18"/>
      <c r="C36" s="11">
        <v>614907</v>
      </c>
      <c r="D36" s="67">
        <v>939785</v>
      </c>
    </row>
    <row r="37" spans="1:4" ht="12.75">
      <c r="A37" s="70" t="s">
        <v>149</v>
      </c>
      <c r="B37" s="18"/>
      <c r="C37" s="11">
        <v>6721433</v>
      </c>
      <c r="D37" s="67">
        <v>2175745</v>
      </c>
    </row>
    <row r="38" spans="1:4" ht="12.75">
      <c r="A38" s="70" t="s">
        <v>150</v>
      </c>
      <c r="B38" s="18"/>
      <c r="C38" s="11">
        <v>71875</v>
      </c>
      <c r="D38" s="67">
        <v>59793</v>
      </c>
    </row>
    <row r="39" spans="1:4" ht="12.75">
      <c r="A39" s="70" t="s">
        <v>14</v>
      </c>
      <c r="B39" s="18"/>
      <c r="C39" s="11">
        <v>3582017</v>
      </c>
      <c r="D39" s="67">
        <v>1577834</v>
      </c>
    </row>
    <row r="40" spans="1:4" ht="12.75">
      <c r="A40" s="70" t="s">
        <v>15</v>
      </c>
      <c r="B40" s="18"/>
      <c r="C40" s="11">
        <v>437884</v>
      </c>
      <c r="D40" s="67">
        <v>549868</v>
      </c>
    </row>
    <row r="41" spans="1:4" ht="12.75">
      <c r="A41" s="66" t="s">
        <v>16</v>
      </c>
      <c r="B41" s="18"/>
      <c r="C41" s="11">
        <v>99726</v>
      </c>
      <c r="D41" s="67">
        <v>1085246</v>
      </c>
    </row>
    <row r="42" spans="1:4" ht="12.75">
      <c r="A42" s="68" t="s">
        <v>30</v>
      </c>
      <c r="B42" s="18"/>
      <c r="C42" s="11">
        <v>58810</v>
      </c>
      <c r="D42" s="67">
        <v>135241</v>
      </c>
    </row>
    <row r="43" spans="1:4" ht="12.75">
      <c r="A43" s="69" t="s">
        <v>31</v>
      </c>
      <c r="B43" s="18"/>
      <c r="C43" s="65">
        <f>SUM(C34:C42)</f>
        <v>32412797</v>
      </c>
      <c r="D43" s="65">
        <f>SUM(D34:D42)</f>
        <v>20998174</v>
      </c>
    </row>
    <row r="44" spans="1:4" ht="12.75">
      <c r="A44" s="69"/>
      <c r="B44" s="18"/>
      <c r="C44" s="10"/>
      <c r="D44" s="65"/>
    </row>
    <row r="45" spans="1:4" ht="12.75">
      <c r="A45" s="64" t="s">
        <v>17</v>
      </c>
      <c r="B45" s="18"/>
      <c r="C45" s="10"/>
      <c r="D45" s="65"/>
    </row>
    <row r="46" spans="1:4" ht="12.75">
      <c r="A46" s="66" t="s">
        <v>151</v>
      </c>
      <c r="B46" s="18"/>
      <c r="C46" s="11">
        <v>4819647</v>
      </c>
      <c r="D46" s="67">
        <v>4784627</v>
      </c>
    </row>
    <row r="47" spans="1:4" ht="12.75">
      <c r="A47" s="97" t="s">
        <v>166</v>
      </c>
      <c r="B47" s="18"/>
      <c r="C47" s="20">
        <v>-39305</v>
      </c>
      <c r="D47" s="76">
        <v>-39305</v>
      </c>
    </row>
    <row r="48" spans="1:4" ht="12.75">
      <c r="A48" s="66" t="s">
        <v>137</v>
      </c>
      <c r="B48" s="18"/>
      <c r="C48" s="11">
        <v>217655</v>
      </c>
      <c r="D48" s="67">
        <v>217655</v>
      </c>
    </row>
    <row r="49" spans="1:4" ht="12.75">
      <c r="A49" s="66" t="s">
        <v>143</v>
      </c>
      <c r="B49" s="18"/>
      <c r="C49" s="11">
        <v>0</v>
      </c>
      <c r="D49" s="67">
        <v>707587</v>
      </c>
    </row>
    <row r="50" spans="1:4" ht="12.75">
      <c r="A50" s="66" t="s">
        <v>18</v>
      </c>
      <c r="B50" s="18"/>
      <c r="C50" s="20">
        <v>-332809</v>
      </c>
      <c r="D50" s="76">
        <v>-345086</v>
      </c>
    </row>
    <row r="51" spans="1:4" ht="12.75">
      <c r="A51" s="66" t="s">
        <v>152</v>
      </c>
      <c r="B51" s="18"/>
      <c r="C51" s="11">
        <v>18531499</v>
      </c>
      <c r="D51" s="67">
        <v>17196203</v>
      </c>
    </row>
    <row r="52" spans="1:4" ht="12.75">
      <c r="A52" s="68" t="s">
        <v>32</v>
      </c>
      <c r="B52" s="18"/>
      <c r="C52" s="11"/>
      <c r="D52" s="67"/>
    </row>
    <row r="53" spans="1:4" ht="12.75">
      <c r="A53" s="71" t="s">
        <v>34</v>
      </c>
      <c r="B53" s="18"/>
      <c r="C53" s="11">
        <v>17977009</v>
      </c>
      <c r="D53" s="67">
        <v>14139574</v>
      </c>
    </row>
    <row r="54" spans="1:4" ht="12.75">
      <c r="A54" s="71" t="s">
        <v>35</v>
      </c>
      <c r="B54" s="18"/>
      <c r="C54" s="11">
        <v>554490</v>
      </c>
      <c r="D54" s="67">
        <v>3056629</v>
      </c>
    </row>
    <row r="55" spans="1:4" ht="12.75">
      <c r="A55" s="69" t="s">
        <v>33</v>
      </c>
      <c r="B55" s="18"/>
      <c r="C55" s="65">
        <f>SUM(C46:C51)</f>
        <v>23196687</v>
      </c>
      <c r="D55" s="65">
        <f>SUM(D46:D51)</f>
        <v>22521681</v>
      </c>
    </row>
    <row r="56" spans="1:4" ht="12.75">
      <c r="A56" s="64" t="s">
        <v>19</v>
      </c>
      <c r="B56" s="18"/>
      <c r="C56" s="72">
        <f>C43+C55</f>
        <v>55609484</v>
      </c>
      <c r="D56" s="72">
        <f>D43+D55</f>
        <v>43519855</v>
      </c>
    </row>
    <row r="57" spans="1:5" s="30" customFormat="1" ht="13.5" thickBot="1">
      <c r="A57" s="73" t="s">
        <v>147</v>
      </c>
      <c r="B57" s="88"/>
      <c r="C57" s="93">
        <f>(C31-C43-C29)/337181</f>
        <v>68.6288699541196</v>
      </c>
      <c r="D57" s="93">
        <f>(D31-D43-D29)/337181</f>
        <v>66.63466802696475</v>
      </c>
      <c r="E57" s="94"/>
    </row>
    <row r="58" spans="1:4" s="30" customFormat="1" ht="12.75">
      <c r="A58" s="32"/>
      <c r="B58" s="33"/>
      <c r="C58" s="34"/>
      <c r="D58" s="34"/>
    </row>
    <row r="59" spans="1:4" ht="12.75">
      <c r="A59" s="12"/>
      <c r="B59" s="7"/>
      <c r="C59" s="95"/>
      <c r="D59" s="6"/>
    </row>
    <row r="60" spans="1:4" ht="12.75">
      <c r="A60" s="7" t="s">
        <v>164</v>
      </c>
      <c r="B60" s="7"/>
      <c r="C60" s="6"/>
      <c r="D60" s="6"/>
    </row>
    <row r="62" spans="1:4" ht="12.75">
      <c r="A62" s="7" t="s">
        <v>167</v>
      </c>
      <c r="B62" s="7"/>
      <c r="C62" s="6"/>
      <c r="D62" s="6"/>
    </row>
  </sheetData>
  <sheetProtection/>
  <mergeCells count="3">
    <mergeCell ref="A5:D5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3"/>
  <sheetViews>
    <sheetView zoomScalePageLayoutView="0" workbookViewId="0" topLeftCell="A55">
      <selection activeCell="A77" sqref="A77"/>
    </sheetView>
  </sheetViews>
  <sheetFormatPr defaultColWidth="9.00390625" defaultRowHeight="12.75"/>
  <cols>
    <col min="1" max="1" width="79.625" style="4" customWidth="1"/>
    <col min="2" max="2" width="12.125" style="4" bestFit="1" customWidth="1"/>
    <col min="3" max="3" width="11.75390625" style="105" customWidth="1"/>
    <col min="4" max="4" width="13.75390625" style="105" bestFit="1" customWidth="1"/>
    <col min="5" max="16384" width="9.125" style="4" customWidth="1"/>
  </cols>
  <sheetData>
    <row r="5" spans="1:3" ht="12.75">
      <c r="A5" s="192" t="s">
        <v>89</v>
      </c>
      <c r="B5" s="192"/>
      <c r="C5" s="192"/>
    </row>
    <row r="6" spans="1:2" ht="12.75">
      <c r="A6" s="193" t="s">
        <v>90</v>
      </c>
      <c r="B6" s="193"/>
    </row>
    <row r="7" spans="1:3" ht="12.75">
      <c r="A7" s="192" t="str">
        <f>ФП!A7</f>
        <v>по состоянию на "01" июля 2015 года</v>
      </c>
      <c r="B7" s="192"/>
      <c r="C7" s="192"/>
    </row>
    <row r="8" spans="1:3" ht="13.5" thickBot="1">
      <c r="A8" s="5"/>
      <c r="B8" s="5"/>
      <c r="C8" s="9" t="s">
        <v>0</v>
      </c>
    </row>
    <row r="9" spans="1:4" ht="89.25" customHeight="1">
      <c r="A9" s="59" t="s">
        <v>1</v>
      </c>
      <c r="B9" s="41" t="s">
        <v>135</v>
      </c>
      <c r="C9" s="60" t="s">
        <v>37</v>
      </c>
      <c r="D9" s="61" t="s">
        <v>38</v>
      </c>
    </row>
    <row r="10" spans="1:4" ht="12.75">
      <c r="A10" s="62">
        <v>1</v>
      </c>
      <c r="B10" s="17">
        <v>2</v>
      </c>
      <c r="C10" s="18">
        <v>4</v>
      </c>
      <c r="D10" s="63">
        <v>6</v>
      </c>
    </row>
    <row r="11" spans="1:4" ht="12.75">
      <c r="A11" s="74" t="s">
        <v>39</v>
      </c>
      <c r="B11" s="17"/>
      <c r="C11" s="19"/>
      <c r="D11" s="75"/>
    </row>
    <row r="12" spans="1:4" ht="12.75">
      <c r="A12" s="64" t="s">
        <v>40</v>
      </c>
      <c r="B12" s="85"/>
      <c r="C12" s="106">
        <v>5348164</v>
      </c>
      <c r="D12" s="72">
        <v>5891163</v>
      </c>
    </row>
    <row r="13" spans="1:4" ht="12.75">
      <c r="A13" s="66" t="s">
        <v>41</v>
      </c>
      <c r="B13" s="85"/>
      <c r="C13" s="107">
        <v>19162997</v>
      </c>
      <c r="D13" s="108">
        <v>17855146</v>
      </c>
    </row>
    <row r="14" spans="1:4" ht="12.75">
      <c r="A14" s="66" t="s">
        <v>42</v>
      </c>
      <c r="B14" s="85"/>
      <c r="C14" s="107">
        <v>499397</v>
      </c>
      <c r="D14" s="67">
        <v>1618249</v>
      </c>
    </row>
    <row r="15" spans="1:4" ht="12.75">
      <c r="A15" s="70" t="s">
        <v>43</v>
      </c>
      <c r="B15" s="85"/>
      <c r="C15" s="107">
        <v>10196939</v>
      </c>
      <c r="D15" s="108">
        <v>11238058</v>
      </c>
    </row>
    <row r="16" spans="1:4" ht="12.75">
      <c r="A16" s="64" t="s">
        <v>44</v>
      </c>
      <c r="B16" s="85"/>
      <c r="C16" s="106">
        <v>9465455</v>
      </c>
      <c r="D16" s="72">
        <v>8235337</v>
      </c>
    </row>
    <row r="17" spans="1:4" ht="12.75">
      <c r="A17" s="70" t="s">
        <v>45</v>
      </c>
      <c r="B17" s="85"/>
      <c r="C17" s="11">
        <v>6401095</v>
      </c>
      <c r="D17" s="67">
        <v>7184115</v>
      </c>
    </row>
    <row r="18" spans="1:4" ht="12.75">
      <c r="A18" s="70" t="s">
        <v>46</v>
      </c>
      <c r="B18" s="85"/>
      <c r="C18" s="11">
        <v>2241755</v>
      </c>
      <c r="D18" s="67">
        <v>4636179</v>
      </c>
    </row>
    <row r="19" spans="1:4" ht="12.75">
      <c r="A19" s="64" t="s">
        <v>47</v>
      </c>
      <c r="B19" s="85"/>
      <c r="C19" s="106">
        <v>5306115</v>
      </c>
      <c r="D19" s="72">
        <v>5687401</v>
      </c>
    </row>
    <row r="20" spans="1:4" ht="12.75">
      <c r="A20" s="66" t="s">
        <v>48</v>
      </c>
      <c r="B20" s="85"/>
      <c r="C20" s="11">
        <v>24022</v>
      </c>
      <c r="D20" s="67">
        <v>49940</v>
      </c>
    </row>
    <row r="21" spans="1:4" ht="12.75">
      <c r="A21" s="66" t="s">
        <v>49</v>
      </c>
      <c r="B21" s="85"/>
      <c r="C21" s="107">
        <v>18027</v>
      </c>
      <c r="D21" s="108">
        <v>153822</v>
      </c>
    </row>
    <row r="22" spans="1:4" ht="12.75">
      <c r="A22" s="64" t="s">
        <v>50</v>
      </c>
      <c r="B22" s="85"/>
      <c r="C22" s="109">
        <v>1225968</v>
      </c>
      <c r="D22" s="110">
        <v>1969260</v>
      </c>
    </row>
    <row r="23" spans="1:4" ht="12.75">
      <c r="A23" s="77" t="s">
        <v>51</v>
      </c>
      <c r="B23" s="85"/>
      <c r="C23" s="107">
        <v>1035190</v>
      </c>
      <c r="D23" s="108">
        <v>1793697</v>
      </c>
    </row>
    <row r="24" spans="1:4" ht="12.75">
      <c r="A24" s="77" t="s">
        <v>52</v>
      </c>
      <c r="B24" s="85"/>
      <c r="C24" s="19"/>
      <c r="D24" s="75"/>
    </row>
    <row r="25" spans="1:4" ht="12.75">
      <c r="A25" s="77" t="s">
        <v>153</v>
      </c>
      <c r="B25" s="85"/>
      <c r="C25" s="107">
        <v>996179</v>
      </c>
      <c r="D25" s="108">
        <v>1736213</v>
      </c>
    </row>
    <row r="26" spans="1:4" ht="12.75">
      <c r="A26" s="77" t="s">
        <v>53</v>
      </c>
      <c r="B26" s="85"/>
      <c r="C26" s="107">
        <v>39011</v>
      </c>
      <c r="D26" s="108">
        <v>57484</v>
      </c>
    </row>
    <row r="27" spans="1:4" ht="12.75">
      <c r="A27" s="64" t="s">
        <v>154</v>
      </c>
      <c r="B27" s="85"/>
      <c r="C27" s="109">
        <v>40633</v>
      </c>
      <c r="D27" s="110">
        <v>-127564</v>
      </c>
    </row>
    <row r="28" spans="1:4" ht="12.75">
      <c r="A28" s="77" t="s">
        <v>52</v>
      </c>
      <c r="B28" s="85"/>
      <c r="C28" s="19"/>
      <c r="D28" s="75"/>
    </row>
    <row r="29" spans="1:4" ht="12.75">
      <c r="A29" s="66" t="s">
        <v>155</v>
      </c>
      <c r="B29" s="85"/>
      <c r="C29" s="107">
        <v>-12401</v>
      </c>
      <c r="D29" s="108">
        <v>11906</v>
      </c>
    </row>
    <row r="30" spans="1:4" ht="12.75">
      <c r="A30" s="66" t="s">
        <v>156</v>
      </c>
      <c r="B30" s="85"/>
      <c r="C30" s="107">
        <v>53034</v>
      </c>
      <c r="D30" s="108">
        <v>13650</v>
      </c>
    </row>
    <row r="31" spans="1:4" ht="12.75">
      <c r="A31" s="31" t="s">
        <v>161</v>
      </c>
      <c r="B31" s="85"/>
      <c r="C31" s="11"/>
      <c r="D31" s="67">
        <v>-153120</v>
      </c>
    </row>
    <row r="32" spans="1:4" ht="12.75">
      <c r="A32" s="64" t="s">
        <v>157</v>
      </c>
      <c r="B32" s="85"/>
      <c r="C32" s="109">
        <v>150145</v>
      </c>
      <c r="D32" s="110">
        <v>303127</v>
      </c>
    </row>
    <row r="33" spans="1:4" ht="12.75">
      <c r="A33" s="78" t="s">
        <v>52</v>
      </c>
      <c r="B33" s="85"/>
      <c r="C33" s="19"/>
      <c r="D33" s="75"/>
    </row>
    <row r="34" spans="1:4" ht="12.75">
      <c r="A34" s="66" t="s">
        <v>54</v>
      </c>
      <c r="B34" s="85"/>
      <c r="C34" s="107">
        <v>150145</v>
      </c>
      <c r="D34" s="108">
        <v>303127</v>
      </c>
    </row>
    <row r="35" spans="1:4" ht="12.75">
      <c r="A35" s="64" t="s">
        <v>55</v>
      </c>
      <c r="B35" s="85"/>
      <c r="C35" s="106">
        <v>87712</v>
      </c>
      <c r="D35" s="72">
        <v>247415</v>
      </c>
    </row>
    <row r="36" spans="1:4" ht="12.75">
      <c r="A36" s="66" t="s">
        <v>56</v>
      </c>
      <c r="B36" s="85"/>
      <c r="C36" s="107">
        <v>983</v>
      </c>
      <c r="D36" s="108">
        <v>6027</v>
      </c>
    </row>
    <row r="37" spans="1:4" ht="12.75">
      <c r="A37" s="66" t="s">
        <v>57</v>
      </c>
      <c r="B37" s="85"/>
      <c r="C37" s="107">
        <v>158920</v>
      </c>
      <c r="D37" s="108">
        <v>269823</v>
      </c>
    </row>
    <row r="38" spans="1:4" ht="12.75">
      <c r="A38" s="64" t="s">
        <v>58</v>
      </c>
      <c r="B38" s="85"/>
      <c r="C38" s="109">
        <v>6734035</v>
      </c>
      <c r="D38" s="110">
        <v>8136273</v>
      </c>
    </row>
    <row r="39" spans="1:4" ht="12.75">
      <c r="A39" s="64" t="s">
        <v>59</v>
      </c>
      <c r="B39" s="85"/>
      <c r="C39" s="19"/>
      <c r="D39" s="75"/>
    </row>
    <row r="40" spans="1:4" ht="12.75">
      <c r="A40" s="66" t="s">
        <v>60</v>
      </c>
      <c r="B40" s="85"/>
      <c r="C40" s="11">
        <v>3512313</v>
      </c>
      <c r="D40" s="67">
        <v>4184255</v>
      </c>
    </row>
    <row r="41" spans="1:4" ht="12.75">
      <c r="A41" s="79" t="s">
        <v>61</v>
      </c>
      <c r="B41" s="85"/>
      <c r="C41" s="11">
        <v>146127</v>
      </c>
      <c r="D41" s="67">
        <v>226319</v>
      </c>
    </row>
    <row r="42" spans="1:4" ht="12.75">
      <c r="A42" s="66" t="s">
        <v>62</v>
      </c>
      <c r="B42" s="85"/>
      <c r="C42" s="11">
        <v>261493</v>
      </c>
      <c r="D42" s="67">
        <v>1008996</v>
      </c>
    </row>
    <row r="43" spans="1:4" ht="12.75">
      <c r="A43" s="66" t="s">
        <v>63</v>
      </c>
      <c r="B43" s="85"/>
      <c r="C43" s="11">
        <v>31546</v>
      </c>
      <c r="D43" s="67">
        <v>40329</v>
      </c>
    </row>
    <row r="44" spans="1:4" ht="12.75">
      <c r="A44" s="64" t="s">
        <v>64</v>
      </c>
      <c r="B44" s="85"/>
      <c r="C44" s="72">
        <f>C40+C41-C42-C43</f>
        <v>3365401</v>
      </c>
      <c r="D44" s="72">
        <v>3361249</v>
      </c>
    </row>
    <row r="45" spans="1:4" ht="12.75">
      <c r="A45" s="80" t="s">
        <v>65</v>
      </c>
      <c r="B45" s="85"/>
      <c r="C45" s="11">
        <v>29690</v>
      </c>
      <c r="D45" s="67">
        <v>24219</v>
      </c>
    </row>
    <row r="46" spans="1:4" ht="12.75">
      <c r="A46" s="66" t="s">
        <v>66</v>
      </c>
      <c r="B46" s="85"/>
      <c r="C46" s="11">
        <v>-49612</v>
      </c>
      <c r="D46" s="67">
        <v>225216</v>
      </c>
    </row>
    <row r="47" spans="1:4" ht="12.75">
      <c r="A47" s="66" t="s">
        <v>168</v>
      </c>
      <c r="B47" s="85"/>
      <c r="C47" s="11">
        <v>-114191</v>
      </c>
      <c r="D47" s="67"/>
    </row>
    <row r="48" spans="1:4" ht="12.75">
      <c r="A48" s="66" t="s">
        <v>67</v>
      </c>
      <c r="B48" s="85"/>
      <c r="C48" s="11">
        <v>-324878</v>
      </c>
      <c r="D48" s="67">
        <v>-719883</v>
      </c>
    </row>
    <row r="49" spans="1:4" ht="12.75">
      <c r="A49" s="66" t="s">
        <v>68</v>
      </c>
      <c r="B49" s="85"/>
      <c r="C49" s="11">
        <v>-359632</v>
      </c>
      <c r="D49" s="111">
        <v>-675309</v>
      </c>
    </row>
    <row r="50" spans="1:4" ht="12.75">
      <c r="A50" s="66" t="s">
        <v>69</v>
      </c>
      <c r="B50" s="85"/>
      <c r="C50" s="11">
        <v>291266</v>
      </c>
      <c r="D50" s="67">
        <v>302591</v>
      </c>
    </row>
    <row r="51" spans="1:4" ht="12.75">
      <c r="A51" s="64" t="s">
        <v>70</v>
      </c>
      <c r="B51" s="85"/>
      <c r="C51" s="72">
        <v>32976</v>
      </c>
      <c r="D51" s="72">
        <v>490095</v>
      </c>
    </row>
    <row r="52" spans="1:4" ht="12.75">
      <c r="A52" s="78" t="s">
        <v>52</v>
      </c>
      <c r="B52" s="85"/>
      <c r="C52" s="19"/>
      <c r="D52" s="75"/>
    </row>
    <row r="53" spans="1:4" ht="12.75">
      <c r="A53" s="77" t="s">
        <v>71</v>
      </c>
      <c r="B53" s="85"/>
      <c r="C53" s="11">
        <v>32976</v>
      </c>
      <c r="D53" s="67">
        <v>490095</v>
      </c>
    </row>
    <row r="54" spans="1:4" ht="12.75">
      <c r="A54" s="81" t="s">
        <v>72</v>
      </c>
      <c r="B54" s="85"/>
      <c r="C54" s="19">
        <v>253157</v>
      </c>
      <c r="D54" s="75">
        <v>315833</v>
      </c>
    </row>
    <row r="55" spans="1:4" ht="12.75">
      <c r="A55" s="81" t="s">
        <v>73</v>
      </c>
      <c r="B55" s="85"/>
      <c r="C55" s="11">
        <v>31444</v>
      </c>
      <c r="D55" s="67">
        <v>802</v>
      </c>
    </row>
    <row r="56" spans="1:4" ht="12.75">
      <c r="A56" s="64" t="s">
        <v>74</v>
      </c>
      <c r="B56" s="85"/>
      <c r="C56" s="72">
        <f>C54-C55</f>
        <v>221713</v>
      </c>
      <c r="D56" s="72">
        <v>315031</v>
      </c>
    </row>
    <row r="57" spans="1:4" ht="12.75">
      <c r="A57" s="66" t="s">
        <v>75</v>
      </c>
      <c r="B57" s="85"/>
      <c r="C57" s="11">
        <v>1675828</v>
      </c>
      <c r="D57" s="67">
        <v>1696188</v>
      </c>
    </row>
    <row r="58" spans="1:4" ht="12.75">
      <c r="A58" s="81" t="s">
        <v>52</v>
      </c>
      <c r="B58" s="85"/>
      <c r="C58" s="19"/>
      <c r="D58" s="75"/>
    </row>
    <row r="59" spans="1:4" ht="12.75">
      <c r="A59" s="77" t="s">
        <v>76</v>
      </c>
      <c r="B59" s="85"/>
      <c r="C59" s="11">
        <v>1059969</v>
      </c>
      <c r="D59" s="67">
        <v>1068424</v>
      </c>
    </row>
    <row r="60" spans="1:4" ht="25.5">
      <c r="A60" s="78" t="s">
        <v>77</v>
      </c>
      <c r="B60" s="85"/>
      <c r="C60" s="11">
        <v>87066</v>
      </c>
      <c r="D60" s="108">
        <v>86002</v>
      </c>
    </row>
    <row r="61" spans="1:4" ht="12.75">
      <c r="A61" s="78" t="s">
        <v>78</v>
      </c>
      <c r="B61" s="85"/>
      <c r="C61" s="11">
        <v>101331</v>
      </c>
      <c r="D61" s="67">
        <v>96684</v>
      </c>
    </row>
    <row r="62" spans="1:4" ht="12.75">
      <c r="A62" s="77" t="s">
        <v>79</v>
      </c>
      <c r="B62" s="85"/>
      <c r="C62" s="11">
        <v>53093</v>
      </c>
      <c r="D62" s="67">
        <v>46234</v>
      </c>
    </row>
    <row r="63" spans="1:4" ht="12.75">
      <c r="A63" s="66" t="s">
        <v>80</v>
      </c>
      <c r="B63" s="85"/>
      <c r="C63" s="11">
        <v>292995</v>
      </c>
      <c r="D63" s="67">
        <v>67689</v>
      </c>
    </row>
    <row r="64" spans="1:4" ht="12.75">
      <c r="A64" s="64" t="s">
        <v>81</v>
      </c>
      <c r="B64" s="85"/>
      <c r="C64" s="106">
        <f>C44+C45+C46+C48-C49+C50+C51+C56+C57+C63-C47</f>
        <v>6009202</v>
      </c>
      <c r="D64" s="72">
        <f>D44+D45+D46+D48-D49+D50+D51+D56+D57+D63-D47</f>
        <v>6437704</v>
      </c>
    </row>
    <row r="65" spans="1:4" ht="12.75">
      <c r="A65" s="64" t="s">
        <v>82</v>
      </c>
      <c r="B65" s="85"/>
      <c r="C65" s="106">
        <f>C38-C64</f>
        <v>724833</v>
      </c>
      <c r="D65" s="72">
        <f>D38-D64</f>
        <v>1698569</v>
      </c>
    </row>
    <row r="66" spans="1:4" ht="12.75">
      <c r="A66" s="66" t="s">
        <v>83</v>
      </c>
      <c r="B66" s="85"/>
      <c r="C66" s="19"/>
      <c r="D66" s="75"/>
    </row>
    <row r="67" spans="1:4" ht="12.75">
      <c r="A67" s="64" t="s">
        <v>84</v>
      </c>
      <c r="B67" s="85"/>
      <c r="C67" s="106">
        <f>C38-C64</f>
        <v>724833</v>
      </c>
      <c r="D67" s="72">
        <f>D38-D64</f>
        <v>1698569</v>
      </c>
    </row>
    <row r="68" spans="1:4" ht="12.75">
      <c r="A68" s="64" t="s">
        <v>85</v>
      </c>
      <c r="B68" s="85"/>
      <c r="C68" s="106">
        <v>170343</v>
      </c>
      <c r="D68" s="72">
        <v>262920</v>
      </c>
    </row>
    <row r="69" spans="1:4" ht="12.75">
      <c r="A69" s="77" t="s">
        <v>32</v>
      </c>
      <c r="B69" s="85"/>
      <c r="C69" s="19"/>
      <c r="D69" s="75"/>
    </row>
    <row r="70" spans="1:4" ht="12.75">
      <c r="A70" s="66" t="s">
        <v>86</v>
      </c>
      <c r="B70" s="85"/>
      <c r="C70" s="11">
        <v>170343</v>
      </c>
      <c r="D70" s="67">
        <v>262920</v>
      </c>
    </row>
    <row r="71" spans="1:4" ht="12.75">
      <c r="A71" s="66" t="s">
        <v>87</v>
      </c>
      <c r="B71" s="85"/>
      <c r="C71" s="19">
        <v>0</v>
      </c>
      <c r="D71" s="75">
        <v>0</v>
      </c>
    </row>
    <row r="72" spans="1:4" ht="12.75">
      <c r="A72" s="64" t="s">
        <v>88</v>
      </c>
      <c r="B72" s="85"/>
      <c r="C72" s="106">
        <f>C67-C68</f>
        <v>554490</v>
      </c>
      <c r="D72" s="72">
        <f>D67-D68</f>
        <v>1435649</v>
      </c>
    </row>
    <row r="73" spans="1:4" ht="12.75">
      <c r="A73" s="64" t="s">
        <v>91</v>
      </c>
      <c r="B73" s="85"/>
      <c r="C73" s="11"/>
      <c r="D73" s="67"/>
    </row>
    <row r="74" spans="1:4" ht="12.75">
      <c r="A74" s="66" t="s">
        <v>92</v>
      </c>
      <c r="B74" s="85"/>
      <c r="C74" s="19">
        <v>120795</v>
      </c>
      <c r="D74" s="75">
        <v>-284964</v>
      </c>
    </row>
    <row r="75" spans="1:4" ht="12.75">
      <c r="A75" s="66" t="s">
        <v>93</v>
      </c>
      <c r="B75" s="85"/>
      <c r="C75" s="19">
        <v>-210232</v>
      </c>
      <c r="D75" s="75">
        <v>-193272</v>
      </c>
    </row>
    <row r="76" spans="1:4" ht="12.75">
      <c r="A76" s="64" t="s">
        <v>94</v>
      </c>
      <c r="B76" s="85"/>
      <c r="C76" s="106">
        <f>C74+C75</f>
        <v>-89437</v>
      </c>
      <c r="D76" s="72">
        <f>D74+D75</f>
        <v>-478236</v>
      </c>
    </row>
    <row r="77" spans="1:4" ht="12.75">
      <c r="A77" s="64" t="s">
        <v>95</v>
      </c>
      <c r="B77" s="85"/>
      <c r="C77" s="106">
        <f>C72+C76</f>
        <v>465053</v>
      </c>
      <c r="D77" s="72">
        <f>D72+D76</f>
        <v>957413</v>
      </c>
    </row>
    <row r="78" spans="1:4" ht="13.5" thickBot="1">
      <c r="A78" s="82" t="s">
        <v>173</v>
      </c>
      <c r="B78" s="89"/>
      <c r="C78" s="114">
        <f>C72/338011</f>
        <v>1.6404495711678022</v>
      </c>
      <c r="D78" s="115">
        <f>D72/338011</f>
        <v>4.247344021348417</v>
      </c>
    </row>
    <row r="79" spans="1:4" ht="12.75">
      <c r="A79" s="35"/>
      <c r="B79" s="36"/>
      <c r="C79" s="112"/>
      <c r="D79" s="112"/>
    </row>
    <row r="81" spans="1:4" ht="12.75">
      <c r="A81" s="7" t="s">
        <v>164</v>
      </c>
      <c r="B81" s="7"/>
      <c r="C81" s="113"/>
      <c r="D81" s="113"/>
    </row>
    <row r="82" spans="3:4" ht="12.75">
      <c r="C82" s="29"/>
      <c r="D82" s="29"/>
    </row>
    <row r="83" spans="1:4" ht="12.75">
      <c r="A83" s="7" t="str">
        <f>ФП!A62</f>
        <v>Главный бухгалтер __________________________Базарбаев Б.Т.</v>
      </c>
      <c r="B83" s="7"/>
      <c r="C83" s="113"/>
      <c r="D83" s="113"/>
    </row>
  </sheetData>
  <sheetProtection/>
  <mergeCells count="3">
    <mergeCell ref="A5:C5"/>
    <mergeCell ref="A7:C7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14" sqref="G14:G77"/>
    </sheetView>
  </sheetViews>
  <sheetFormatPr defaultColWidth="9.00390625" defaultRowHeight="12.75"/>
  <cols>
    <col min="1" max="1" width="41.00390625" style="0" customWidth="1"/>
    <col min="2" max="2" width="11.625" style="0" customWidth="1"/>
    <col min="3" max="3" width="15.375" style="0" customWidth="1"/>
    <col min="4" max="4" width="19.00390625" style="0" customWidth="1"/>
    <col min="7" max="7" width="12.875" style="0" customWidth="1"/>
  </cols>
  <sheetData>
    <row r="1" spans="1:9" ht="12.75" customHeight="1">
      <c r="A1" s="156"/>
      <c r="B1" s="194" t="s">
        <v>222</v>
      </c>
      <c r="C1" s="194"/>
      <c r="D1" s="194"/>
      <c r="E1" s="148"/>
      <c r="F1" s="148"/>
      <c r="G1" s="148"/>
      <c r="H1" s="148"/>
      <c r="I1" s="148"/>
    </row>
    <row r="2" spans="1:9" ht="12.75">
      <c r="A2" s="157"/>
      <c r="B2" s="157"/>
      <c r="C2" s="157"/>
      <c r="D2" s="157"/>
      <c r="E2" s="145"/>
      <c r="F2" s="145"/>
      <c r="G2" s="145"/>
      <c r="H2" s="145"/>
      <c r="I2" s="145"/>
    </row>
    <row r="3" spans="1:9" ht="12.75">
      <c r="A3" s="158"/>
      <c r="B3" s="158"/>
      <c r="C3" s="158"/>
      <c r="D3" s="159" t="s">
        <v>177</v>
      </c>
      <c r="E3" s="146"/>
      <c r="F3" s="147"/>
      <c r="G3" s="146"/>
      <c r="H3" s="146"/>
      <c r="I3" s="146"/>
    </row>
    <row r="4" spans="1:9" ht="12.75">
      <c r="A4" s="158"/>
      <c r="B4" s="158"/>
      <c r="C4" s="158"/>
      <c r="D4" s="158"/>
      <c r="E4" s="146"/>
      <c r="F4" s="147"/>
      <c r="G4" s="146"/>
      <c r="H4" s="146"/>
      <c r="I4" s="146"/>
    </row>
    <row r="5" spans="1:9" ht="12.75">
      <c r="A5" s="195" t="s">
        <v>178</v>
      </c>
      <c r="B5" s="195"/>
      <c r="C5" s="195"/>
      <c r="D5" s="195"/>
      <c r="E5" s="146"/>
      <c r="F5" s="146"/>
      <c r="G5" s="146"/>
      <c r="H5" s="146"/>
      <c r="I5" s="146"/>
    </row>
    <row r="6" spans="1:9" ht="12.75">
      <c r="A6" s="195" t="s">
        <v>179</v>
      </c>
      <c r="B6" s="195"/>
      <c r="C6" s="195"/>
      <c r="D6" s="195"/>
      <c r="E6" s="146"/>
      <c r="F6" s="146"/>
      <c r="G6" s="146"/>
      <c r="H6" s="146"/>
      <c r="I6" s="146"/>
    </row>
    <row r="7" spans="1:9" ht="12.75">
      <c r="A7" s="196" t="s">
        <v>180</v>
      </c>
      <c r="B7" s="196"/>
      <c r="C7" s="196"/>
      <c r="D7" s="196"/>
      <c r="E7" s="146"/>
      <c r="F7" s="146"/>
      <c r="G7" s="146"/>
      <c r="H7" s="146"/>
      <c r="I7" s="146"/>
    </row>
    <row r="8" spans="1:9" ht="12.75">
      <c r="A8" s="196" t="s">
        <v>233</v>
      </c>
      <c r="B8" s="196"/>
      <c r="C8" s="196"/>
      <c r="D8" s="196"/>
      <c r="E8" s="146"/>
      <c r="F8" s="146"/>
      <c r="G8" s="146"/>
      <c r="H8" s="146"/>
      <c r="I8" s="146"/>
    </row>
    <row r="9" spans="1:9" ht="12.75">
      <c r="A9" s="158"/>
      <c r="B9" s="158"/>
      <c r="C9" s="158"/>
      <c r="D9" s="158"/>
      <c r="E9" s="146"/>
      <c r="F9" s="146"/>
      <c r="G9" s="146"/>
      <c r="H9" s="146"/>
      <c r="I9" s="146"/>
    </row>
    <row r="10" spans="1:9" ht="12.75">
      <c r="A10" s="158"/>
      <c r="B10" s="158"/>
      <c r="C10" s="158"/>
      <c r="D10" s="159" t="s">
        <v>0</v>
      </c>
      <c r="E10" s="149"/>
      <c r="F10" s="149"/>
      <c r="G10" s="149"/>
      <c r="H10" s="149"/>
      <c r="I10" s="149"/>
    </row>
    <row r="11" spans="1:9" ht="38.25">
      <c r="A11" s="160" t="s">
        <v>1</v>
      </c>
      <c r="B11" s="161" t="s">
        <v>223</v>
      </c>
      <c r="C11" s="160" t="s">
        <v>2</v>
      </c>
      <c r="D11" s="160" t="s">
        <v>251</v>
      </c>
      <c r="E11" s="150"/>
      <c r="F11" s="150"/>
      <c r="G11" s="150"/>
      <c r="H11" s="150"/>
      <c r="I11" s="150"/>
    </row>
    <row r="12" spans="1:9" ht="12.75">
      <c r="A12" s="162">
        <v>1</v>
      </c>
      <c r="B12" s="162">
        <v>2</v>
      </c>
      <c r="C12" s="162">
        <v>3</v>
      </c>
      <c r="D12" s="162">
        <v>4</v>
      </c>
      <c r="E12" s="149"/>
      <c r="F12" s="149"/>
      <c r="G12" s="149"/>
      <c r="H12" s="149"/>
      <c r="I12" s="149"/>
    </row>
    <row r="13" spans="1:9" ht="12.75">
      <c r="A13" s="164" t="s">
        <v>3</v>
      </c>
      <c r="B13" s="165"/>
      <c r="C13" s="171"/>
      <c r="D13" s="171"/>
      <c r="E13" s="149"/>
      <c r="F13" s="149"/>
      <c r="G13" s="149"/>
      <c r="H13" s="149"/>
      <c r="I13" s="149"/>
    </row>
    <row r="14" spans="1:9" ht="25.5">
      <c r="A14" s="164" t="s">
        <v>234</v>
      </c>
      <c r="B14" s="165">
        <v>1</v>
      </c>
      <c r="C14" s="163">
        <v>590563</v>
      </c>
      <c r="D14" s="163">
        <v>1027180</v>
      </c>
      <c r="E14" s="149"/>
      <c r="F14" s="149"/>
      <c r="G14" s="186"/>
      <c r="H14" s="149"/>
      <c r="I14" s="186"/>
    </row>
    <row r="15" spans="1:9" ht="25.5">
      <c r="A15" s="164" t="s">
        <v>20</v>
      </c>
      <c r="B15" s="165">
        <v>2</v>
      </c>
      <c r="C15" s="163">
        <v>6037454</v>
      </c>
      <c r="D15" s="163">
        <v>3609767</v>
      </c>
      <c r="E15" s="149"/>
      <c r="F15" s="149"/>
      <c r="G15" s="186"/>
      <c r="H15" s="149"/>
      <c r="I15" s="186"/>
    </row>
    <row r="16" spans="1:9" ht="38.25">
      <c r="A16" s="164" t="s">
        <v>181</v>
      </c>
      <c r="B16" s="165">
        <v>3</v>
      </c>
      <c r="C16" s="163"/>
      <c r="D16" s="163"/>
      <c r="E16" s="149"/>
      <c r="F16" s="149"/>
      <c r="G16" s="186"/>
      <c r="H16" s="149"/>
      <c r="I16" s="186"/>
    </row>
    <row r="17" spans="1:9" ht="25.5">
      <c r="A17" s="164" t="s">
        <v>21</v>
      </c>
      <c r="B17" s="165">
        <v>4</v>
      </c>
      <c r="C17" s="163">
        <v>18959706</v>
      </c>
      <c r="D17" s="163">
        <v>18251934</v>
      </c>
      <c r="G17" s="186"/>
      <c r="I17" s="186"/>
    </row>
    <row r="18" spans="1:9" ht="12.75">
      <c r="A18" s="164" t="s">
        <v>160</v>
      </c>
      <c r="B18" s="165">
        <v>5</v>
      </c>
      <c r="C18" s="163">
        <v>1705000</v>
      </c>
      <c r="D18" s="163">
        <v>2600665</v>
      </c>
      <c r="G18" s="186"/>
      <c r="I18" s="186"/>
    </row>
    <row r="19" spans="1:9" ht="12.75">
      <c r="A19" s="164" t="s">
        <v>182</v>
      </c>
      <c r="B19" s="165">
        <v>6</v>
      </c>
      <c r="C19" s="163"/>
      <c r="D19" s="163"/>
      <c r="G19" s="186"/>
      <c r="I19" s="186"/>
    </row>
    <row r="20" spans="1:9" ht="12.75">
      <c r="A20" s="164" t="s">
        <v>235</v>
      </c>
      <c r="B20" s="165">
        <v>7</v>
      </c>
      <c r="C20" s="163"/>
      <c r="D20" s="163"/>
      <c r="G20" s="186"/>
      <c r="I20" s="186"/>
    </row>
    <row r="21" spans="1:9" ht="25.5">
      <c r="A21" s="164" t="s">
        <v>22</v>
      </c>
      <c r="B21" s="165">
        <v>8</v>
      </c>
      <c r="C21" s="163">
        <v>13630737</v>
      </c>
      <c r="D21" s="163">
        <v>10189304</v>
      </c>
      <c r="G21" s="186"/>
      <c r="I21" s="186"/>
    </row>
    <row r="22" spans="1:9" ht="38.25">
      <c r="A22" s="164" t="s">
        <v>165</v>
      </c>
      <c r="B22" s="165">
        <v>9</v>
      </c>
      <c r="C22" s="163">
        <v>498280</v>
      </c>
      <c r="D22" s="163">
        <v>292100</v>
      </c>
      <c r="G22" s="186"/>
      <c r="I22" s="186"/>
    </row>
    <row r="23" spans="1:9" ht="51">
      <c r="A23" s="164" t="s">
        <v>183</v>
      </c>
      <c r="B23" s="165">
        <v>10</v>
      </c>
      <c r="C23" s="163"/>
      <c r="D23" s="163"/>
      <c r="G23" s="186"/>
      <c r="I23" s="186"/>
    </row>
    <row r="24" spans="1:9" ht="38.25">
      <c r="A24" s="164" t="s">
        <v>184</v>
      </c>
      <c r="B24" s="165">
        <v>11</v>
      </c>
      <c r="C24" s="163"/>
      <c r="D24" s="163"/>
      <c r="G24" s="186"/>
      <c r="I24" s="186"/>
    </row>
    <row r="25" spans="1:9" ht="38.25">
      <c r="A25" s="164" t="s">
        <v>23</v>
      </c>
      <c r="B25" s="165">
        <v>12</v>
      </c>
      <c r="C25" s="163">
        <v>719632</v>
      </c>
      <c r="D25" s="163">
        <v>367480</v>
      </c>
      <c r="G25" s="186"/>
      <c r="I25" s="186"/>
    </row>
    <row r="26" spans="1:9" ht="51">
      <c r="A26" s="164" t="s">
        <v>24</v>
      </c>
      <c r="B26" s="165">
        <v>13</v>
      </c>
      <c r="C26" s="163">
        <v>9860601</v>
      </c>
      <c r="D26" s="163">
        <v>4586686</v>
      </c>
      <c r="G26" s="186"/>
      <c r="I26" s="186"/>
    </row>
    <row r="27" spans="1:9" ht="25.5">
      <c r="A27" s="164" t="s">
        <v>148</v>
      </c>
      <c r="B27" s="165">
        <v>14</v>
      </c>
      <c r="C27" s="163">
        <v>37721</v>
      </c>
      <c r="D27" s="163">
        <v>16093</v>
      </c>
      <c r="G27" s="186"/>
      <c r="I27" s="186"/>
    </row>
    <row r="28" spans="1:9" ht="25.5">
      <c r="A28" s="164" t="s">
        <v>25</v>
      </c>
      <c r="B28" s="165">
        <v>15</v>
      </c>
      <c r="C28" s="163">
        <v>1668016</v>
      </c>
      <c r="D28" s="163">
        <v>1551245</v>
      </c>
      <c r="G28" s="186"/>
      <c r="I28" s="186"/>
    </row>
    <row r="29" spans="1:9" ht="25.5">
      <c r="A29" s="164" t="s">
        <v>185</v>
      </c>
      <c r="B29" s="165">
        <v>16</v>
      </c>
      <c r="C29" s="163"/>
      <c r="D29" s="163"/>
      <c r="G29" s="186"/>
      <c r="I29" s="186"/>
    </row>
    <row r="30" spans="1:9" ht="12.75">
      <c r="A30" s="164" t="s">
        <v>5</v>
      </c>
      <c r="B30" s="165">
        <v>17</v>
      </c>
      <c r="C30" s="163">
        <v>1197106</v>
      </c>
      <c r="D30" s="163">
        <v>2889858</v>
      </c>
      <c r="G30" s="186"/>
      <c r="I30" s="186"/>
    </row>
    <row r="31" spans="1:9" ht="12.75">
      <c r="A31" s="164" t="s">
        <v>26</v>
      </c>
      <c r="B31" s="165">
        <v>18</v>
      </c>
      <c r="C31" s="163">
        <v>555212</v>
      </c>
      <c r="D31" s="163">
        <v>150550</v>
      </c>
      <c r="G31" s="186"/>
      <c r="I31" s="186"/>
    </row>
    <row r="32" spans="1:9" ht="12.75">
      <c r="A32" s="164" t="s">
        <v>27</v>
      </c>
      <c r="B32" s="165">
        <v>19</v>
      </c>
      <c r="C32" s="163">
        <v>341164</v>
      </c>
      <c r="D32" s="163">
        <v>439031</v>
      </c>
      <c r="G32" s="186"/>
      <c r="I32" s="186"/>
    </row>
    <row r="33" spans="1:9" ht="25.5">
      <c r="A33" s="164" t="s">
        <v>28</v>
      </c>
      <c r="B33" s="165">
        <v>20</v>
      </c>
      <c r="C33" s="163">
        <v>2085536</v>
      </c>
      <c r="D33" s="163">
        <v>3093217</v>
      </c>
      <c r="G33" s="186"/>
      <c r="I33" s="186"/>
    </row>
    <row r="34" spans="1:9" ht="12.75">
      <c r="A34" s="164" t="s">
        <v>186</v>
      </c>
      <c r="B34" s="165">
        <v>21</v>
      </c>
      <c r="C34" s="163"/>
      <c r="D34" s="163"/>
      <c r="G34" s="186"/>
      <c r="I34" s="186"/>
    </row>
    <row r="35" spans="1:9" ht="12.75">
      <c r="A35" s="164" t="s">
        <v>236</v>
      </c>
      <c r="B35" s="165">
        <v>22</v>
      </c>
      <c r="C35" s="163">
        <v>26245</v>
      </c>
      <c r="D35" s="163">
        <v>37199</v>
      </c>
      <c r="G35" s="186"/>
      <c r="I35" s="186"/>
    </row>
    <row r="36" spans="1:9" ht="12.75">
      <c r="A36" s="164" t="s">
        <v>7</v>
      </c>
      <c r="B36" s="165">
        <v>23</v>
      </c>
      <c r="C36" s="163">
        <v>1400131</v>
      </c>
      <c r="D36" s="163">
        <v>1456474</v>
      </c>
      <c r="G36" s="186"/>
      <c r="I36" s="186"/>
    </row>
    <row r="37" spans="1:9" ht="12.75">
      <c r="A37" s="164" t="s">
        <v>8</v>
      </c>
      <c r="B37" s="165">
        <v>24</v>
      </c>
      <c r="C37" s="163">
        <v>75204</v>
      </c>
      <c r="D37" s="163">
        <v>56071</v>
      </c>
      <c r="G37" s="186"/>
      <c r="I37" s="186"/>
    </row>
    <row r="38" spans="1:9" ht="25.5">
      <c r="A38" s="164" t="s">
        <v>175</v>
      </c>
      <c r="B38" s="165">
        <v>25</v>
      </c>
      <c r="C38" s="163"/>
      <c r="D38" s="163"/>
      <c r="G38" s="186"/>
      <c r="I38" s="186"/>
    </row>
    <row r="39" spans="1:9" ht="12.75">
      <c r="A39" s="164" t="s">
        <v>9</v>
      </c>
      <c r="B39" s="165">
        <v>26</v>
      </c>
      <c r="C39" s="163">
        <v>46687</v>
      </c>
      <c r="D39" s="163">
        <v>50894</v>
      </c>
      <c r="G39" s="186"/>
      <c r="I39" s="186"/>
    </row>
    <row r="40" spans="1:9" ht="12.75">
      <c r="A40" s="164" t="s">
        <v>6</v>
      </c>
      <c r="B40" s="165">
        <v>27</v>
      </c>
      <c r="C40" s="163">
        <v>272</v>
      </c>
      <c r="D40" s="163">
        <v>240</v>
      </c>
      <c r="G40" s="186"/>
      <c r="I40" s="186"/>
    </row>
    <row r="41" spans="1:9" ht="12.75">
      <c r="A41" s="164" t="s">
        <v>29</v>
      </c>
      <c r="B41" s="165">
        <v>28</v>
      </c>
      <c r="C41" s="163">
        <v>59435267</v>
      </c>
      <c r="D41" s="163">
        <v>50665988</v>
      </c>
      <c r="G41" s="186"/>
      <c r="I41" s="186"/>
    </row>
    <row r="42" spans="1:9" ht="12.75">
      <c r="A42" s="164" t="s">
        <v>10</v>
      </c>
      <c r="B42" s="165"/>
      <c r="C42" s="171"/>
      <c r="D42" s="171"/>
      <c r="G42" s="186"/>
      <c r="I42" s="186"/>
    </row>
    <row r="43" spans="1:9" ht="12.75">
      <c r="A43" s="164" t="s">
        <v>11</v>
      </c>
      <c r="B43" s="165">
        <v>29</v>
      </c>
      <c r="C43" s="163">
        <v>20474051</v>
      </c>
      <c r="D43" s="163">
        <v>15330980</v>
      </c>
      <c r="G43" s="186"/>
      <c r="I43" s="186"/>
    </row>
    <row r="44" spans="1:9" ht="25.5">
      <c r="A44" s="164" t="s">
        <v>187</v>
      </c>
      <c r="B44" s="165">
        <v>30</v>
      </c>
      <c r="C44" s="163"/>
      <c r="D44" s="163"/>
      <c r="G44" s="186"/>
      <c r="I44" s="186"/>
    </row>
    <row r="45" spans="1:9" ht="25.5">
      <c r="A45" s="164" t="s">
        <v>188</v>
      </c>
      <c r="B45" s="165">
        <v>31</v>
      </c>
      <c r="C45" s="163"/>
      <c r="D45" s="163"/>
      <c r="G45" s="186"/>
      <c r="I45" s="186"/>
    </row>
    <row r="46" spans="1:9" ht="12.75">
      <c r="A46" s="164" t="s">
        <v>12</v>
      </c>
      <c r="B46" s="165">
        <v>32</v>
      </c>
      <c r="C46" s="163">
        <v>1891579</v>
      </c>
      <c r="D46" s="163">
        <v>2048701</v>
      </c>
      <c r="G46" s="186"/>
      <c r="I46" s="186"/>
    </row>
    <row r="47" spans="1:9" ht="25.5">
      <c r="A47" s="164" t="s">
        <v>13</v>
      </c>
      <c r="B47" s="165">
        <v>33</v>
      </c>
      <c r="C47" s="163">
        <v>1129434</v>
      </c>
      <c r="D47" s="163">
        <v>560750</v>
      </c>
      <c r="G47" s="186"/>
      <c r="I47" s="186"/>
    </row>
    <row r="48" spans="1:9" ht="12.75">
      <c r="A48" s="164" t="s">
        <v>189</v>
      </c>
      <c r="B48" s="165">
        <v>34</v>
      </c>
      <c r="C48" s="163"/>
      <c r="D48" s="163"/>
      <c r="G48" s="186"/>
      <c r="I48" s="186"/>
    </row>
    <row r="49" spans="1:9" ht="12.75">
      <c r="A49" s="164" t="s">
        <v>149</v>
      </c>
      <c r="B49" s="165">
        <v>35</v>
      </c>
      <c r="C49" s="163">
        <v>7520909</v>
      </c>
      <c r="D49" s="163">
        <v>2675139</v>
      </c>
      <c r="G49" s="186"/>
      <c r="I49" s="186"/>
    </row>
    <row r="50" spans="1:9" ht="25.5">
      <c r="A50" s="164" t="s">
        <v>150</v>
      </c>
      <c r="B50" s="165">
        <v>36</v>
      </c>
      <c r="C50" s="163">
        <v>170719</v>
      </c>
      <c r="D50" s="163">
        <v>59535</v>
      </c>
      <c r="G50" s="186"/>
      <c r="I50" s="186"/>
    </row>
    <row r="51" spans="1:9" ht="12.75">
      <c r="A51" s="164" t="s">
        <v>190</v>
      </c>
      <c r="B51" s="165">
        <v>37</v>
      </c>
      <c r="C51" s="163">
        <v>1000003</v>
      </c>
      <c r="D51" s="163"/>
      <c r="G51" s="186"/>
      <c r="I51" s="186"/>
    </row>
    <row r="52" spans="1:9" ht="25.5">
      <c r="A52" s="164" t="s">
        <v>14</v>
      </c>
      <c r="B52" s="165">
        <v>38</v>
      </c>
      <c r="C52" s="163">
        <v>706757</v>
      </c>
      <c r="D52" s="163">
        <v>1803279</v>
      </c>
      <c r="G52" s="186"/>
      <c r="I52" s="186"/>
    </row>
    <row r="53" spans="1:9" ht="12.75">
      <c r="A53" s="164" t="s">
        <v>15</v>
      </c>
      <c r="B53" s="165">
        <v>39</v>
      </c>
      <c r="C53" s="163">
        <v>707471</v>
      </c>
      <c r="D53" s="163">
        <v>1092726</v>
      </c>
      <c r="G53" s="186"/>
      <c r="I53" s="186"/>
    </row>
    <row r="54" spans="1:9" ht="12.75">
      <c r="A54" s="164" t="s">
        <v>191</v>
      </c>
      <c r="B54" s="165">
        <v>40</v>
      </c>
      <c r="C54" s="163"/>
      <c r="D54" s="163"/>
      <c r="G54" s="186"/>
      <c r="I54" s="186"/>
    </row>
    <row r="55" spans="1:9" ht="12.75">
      <c r="A55" s="164" t="s">
        <v>237</v>
      </c>
      <c r="B55" s="165">
        <v>41</v>
      </c>
      <c r="C55" s="163"/>
      <c r="D55" s="163"/>
      <c r="G55" s="186"/>
      <c r="I55" s="186"/>
    </row>
    <row r="56" spans="1:9" ht="12.75">
      <c r="A56" s="164" t="s">
        <v>235</v>
      </c>
      <c r="B56" s="165">
        <v>42</v>
      </c>
      <c r="C56" s="163"/>
      <c r="D56" s="163"/>
      <c r="G56" s="186"/>
      <c r="I56" s="186"/>
    </row>
    <row r="57" spans="1:9" ht="12.75">
      <c r="A57" s="164" t="s">
        <v>192</v>
      </c>
      <c r="B57" s="165">
        <v>43</v>
      </c>
      <c r="C57" s="163"/>
      <c r="D57" s="163"/>
      <c r="G57" s="186"/>
      <c r="I57" s="186"/>
    </row>
    <row r="58" spans="1:9" ht="12.75">
      <c r="A58" s="164" t="s">
        <v>16</v>
      </c>
      <c r="B58" s="165">
        <v>44</v>
      </c>
      <c r="C58" s="163">
        <v>360564</v>
      </c>
      <c r="D58" s="163">
        <v>977020</v>
      </c>
      <c r="G58" s="186"/>
      <c r="I58" s="186"/>
    </row>
    <row r="59" spans="1:9" ht="12.75">
      <c r="A59" s="164" t="s">
        <v>30</v>
      </c>
      <c r="B59" s="165">
        <v>45</v>
      </c>
      <c r="C59" s="163">
        <v>33667</v>
      </c>
      <c r="D59" s="163">
        <v>219536</v>
      </c>
      <c r="G59" s="186"/>
      <c r="I59" s="186"/>
    </row>
    <row r="60" spans="1:9" ht="12.75">
      <c r="A60" s="164" t="s">
        <v>193</v>
      </c>
      <c r="B60" s="165">
        <v>46</v>
      </c>
      <c r="C60" s="163"/>
      <c r="D60" s="163"/>
      <c r="G60" s="186"/>
      <c r="I60" s="186"/>
    </row>
    <row r="61" spans="1:9" ht="12.75">
      <c r="A61" s="164" t="s">
        <v>194</v>
      </c>
      <c r="B61" s="165">
        <v>47</v>
      </c>
      <c r="C61" s="163"/>
      <c r="D61" s="163"/>
      <c r="G61" s="186"/>
      <c r="I61" s="186"/>
    </row>
    <row r="62" spans="1:9" ht="12.75">
      <c r="A62" s="164" t="s">
        <v>31</v>
      </c>
      <c r="B62" s="165">
        <v>48</v>
      </c>
      <c r="C62" s="163">
        <v>33995154</v>
      </c>
      <c r="D62" s="163">
        <v>24767666</v>
      </c>
      <c r="G62" s="186"/>
      <c r="I62" s="186"/>
    </row>
    <row r="63" spans="1:9" ht="12.75">
      <c r="A63" s="164" t="s">
        <v>17</v>
      </c>
      <c r="B63" s="165"/>
      <c r="C63" s="171"/>
      <c r="D63" s="171"/>
      <c r="G63" s="186"/>
      <c r="I63" s="186"/>
    </row>
    <row r="64" spans="1:9" ht="12.75">
      <c r="A64" s="164" t="s">
        <v>151</v>
      </c>
      <c r="B64" s="165">
        <v>49</v>
      </c>
      <c r="C64" s="163">
        <v>4287385</v>
      </c>
      <c r="D64" s="163">
        <v>4287385</v>
      </c>
      <c r="G64" s="186"/>
      <c r="I64" s="186"/>
    </row>
    <row r="65" spans="1:9" ht="12.75">
      <c r="A65" s="164" t="s">
        <v>166</v>
      </c>
      <c r="B65" s="165">
        <v>50</v>
      </c>
      <c r="C65" s="163">
        <v>39305</v>
      </c>
      <c r="D65" s="163">
        <v>39305</v>
      </c>
      <c r="E65" s="149"/>
      <c r="F65" s="149"/>
      <c r="G65" s="186"/>
      <c r="H65" s="149"/>
      <c r="I65" s="186"/>
    </row>
    <row r="66" spans="1:9" ht="12.75">
      <c r="A66" s="164" t="s">
        <v>137</v>
      </c>
      <c r="B66" s="165">
        <v>51</v>
      </c>
      <c r="C66" s="163">
        <v>217655</v>
      </c>
      <c r="D66" s="163">
        <v>217655</v>
      </c>
      <c r="E66" s="149"/>
      <c r="F66" s="149"/>
      <c r="G66" s="186"/>
      <c r="H66" s="149"/>
      <c r="I66" s="186"/>
    </row>
    <row r="67" spans="1:9" ht="12.75">
      <c r="A67" s="164" t="s">
        <v>238</v>
      </c>
      <c r="B67" s="165">
        <v>52</v>
      </c>
      <c r="C67" s="163">
        <v>587268</v>
      </c>
      <c r="D67" s="163">
        <v>567970</v>
      </c>
      <c r="E67" s="149"/>
      <c r="F67" s="149"/>
      <c r="G67" s="186"/>
      <c r="H67" s="149"/>
      <c r="I67" s="186"/>
    </row>
    <row r="68" spans="1:9" ht="12.75">
      <c r="A68" s="164" t="s">
        <v>195</v>
      </c>
      <c r="B68" s="165">
        <v>53</v>
      </c>
      <c r="C68" s="163"/>
      <c r="D68" s="163"/>
      <c r="E68" s="149"/>
      <c r="F68" s="149"/>
      <c r="G68" s="186"/>
      <c r="H68" s="149"/>
      <c r="I68" s="186"/>
    </row>
    <row r="69" spans="1:9" ht="12.75">
      <c r="A69" s="164" t="s">
        <v>143</v>
      </c>
      <c r="B69" s="165">
        <v>54</v>
      </c>
      <c r="C69" s="163"/>
      <c r="D69" s="163"/>
      <c r="E69" s="149"/>
      <c r="F69" s="149"/>
      <c r="G69" s="186"/>
      <c r="H69" s="149"/>
      <c r="I69" s="186"/>
    </row>
    <row r="70" spans="1:9" ht="12.75">
      <c r="A70" s="164" t="s">
        <v>239</v>
      </c>
      <c r="B70" s="165">
        <v>55</v>
      </c>
      <c r="C70" s="163">
        <v>-724180</v>
      </c>
      <c r="D70" s="163">
        <v>-972303</v>
      </c>
      <c r="E70" s="149"/>
      <c r="F70" s="149"/>
      <c r="G70" s="186"/>
      <c r="H70" s="149"/>
      <c r="I70" s="186"/>
    </row>
    <row r="71" spans="1:9" ht="25.5">
      <c r="A71" s="164" t="s">
        <v>152</v>
      </c>
      <c r="B71" s="165">
        <v>56</v>
      </c>
      <c r="C71" s="163">
        <v>21111290</v>
      </c>
      <c r="D71" s="163">
        <v>21836920</v>
      </c>
      <c r="E71" s="149"/>
      <c r="F71" s="149"/>
      <c r="G71" s="186"/>
      <c r="H71" s="149"/>
      <c r="I71" s="186"/>
    </row>
    <row r="72" spans="1:9" ht="12.75">
      <c r="A72" s="164" t="s">
        <v>32</v>
      </c>
      <c r="B72" s="165"/>
      <c r="C72" s="163"/>
      <c r="D72" s="163"/>
      <c r="E72" s="149"/>
      <c r="F72" s="149"/>
      <c r="G72" s="186"/>
      <c r="H72" s="149"/>
      <c r="I72" s="186"/>
    </row>
    <row r="73" spans="1:9" ht="12.75">
      <c r="A73" s="164" t="s">
        <v>34</v>
      </c>
      <c r="B73" s="165">
        <v>56.1</v>
      </c>
      <c r="C73" s="163">
        <v>19839766</v>
      </c>
      <c r="D73" s="163">
        <v>16979722</v>
      </c>
      <c r="E73" s="149"/>
      <c r="F73" s="149"/>
      <c r="G73" s="186"/>
      <c r="H73" s="149"/>
      <c r="I73" s="186"/>
    </row>
    <row r="74" spans="1:9" ht="12.75">
      <c r="A74" s="164" t="s">
        <v>196</v>
      </c>
      <c r="B74" s="165">
        <v>56.2</v>
      </c>
      <c r="C74" s="163">
        <v>1271524</v>
      </c>
      <c r="D74" s="163">
        <v>4857198</v>
      </c>
      <c r="E74" s="149"/>
      <c r="F74" s="149"/>
      <c r="G74" s="186"/>
      <c r="H74" s="149"/>
      <c r="I74" s="186"/>
    </row>
    <row r="75" spans="1:9" ht="12.75">
      <c r="A75" s="164" t="s">
        <v>33</v>
      </c>
      <c r="B75" s="165">
        <v>57</v>
      </c>
      <c r="C75" s="163">
        <v>25440113</v>
      </c>
      <c r="D75" s="163">
        <v>25898322</v>
      </c>
      <c r="E75" s="149"/>
      <c r="F75" s="149"/>
      <c r="G75" s="186"/>
      <c r="H75" s="149"/>
      <c r="I75" s="186"/>
    </row>
    <row r="76" spans="1:9" ht="12.75">
      <c r="A76" s="164" t="s">
        <v>19</v>
      </c>
      <c r="B76" s="165">
        <v>58</v>
      </c>
      <c r="C76" s="163">
        <v>59435267</v>
      </c>
      <c r="D76" s="163">
        <v>50665988</v>
      </c>
      <c r="E76" s="144"/>
      <c r="F76" s="144"/>
      <c r="G76" s="186"/>
      <c r="H76" s="144"/>
      <c r="I76" s="186"/>
    </row>
    <row r="77" spans="1:4" ht="12.75">
      <c r="A77" s="140"/>
      <c r="B77" s="140"/>
      <c r="C77" s="140"/>
      <c r="D77" s="140"/>
    </row>
    <row r="78" spans="1:8" ht="38.25">
      <c r="A78" s="187" t="s">
        <v>224</v>
      </c>
      <c r="B78" s="188"/>
      <c r="C78" s="188"/>
      <c r="D78" s="188"/>
      <c r="E78" s="189"/>
      <c r="F78" s="189"/>
      <c r="G78" s="189"/>
      <c r="H78" s="149"/>
    </row>
    <row r="79" spans="1:8" ht="12.75">
      <c r="A79" s="187"/>
      <c r="B79" s="188"/>
      <c r="C79" s="188"/>
      <c r="D79" s="188"/>
      <c r="E79" s="149"/>
      <c r="F79" s="149"/>
      <c r="G79" s="149"/>
      <c r="H79" s="149"/>
    </row>
    <row r="80" spans="1:8" ht="12.75">
      <c r="A80" s="166"/>
      <c r="B80" s="166"/>
      <c r="C80" s="166"/>
      <c r="D80" s="166"/>
      <c r="E80" s="151"/>
      <c r="F80" s="151"/>
      <c r="G80" s="151"/>
      <c r="H80" s="151"/>
    </row>
    <row r="81" spans="1:8" ht="12.75">
      <c r="A81" s="167" t="s">
        <v>245</v>
      </c>
      <c r="B81" s="168"/>
      <c r="C81" s="168"/>
      <c r="D81" s="168"/>
      <c r="E81" s="152"/>
      <c r="F81" s="153"/>
      <c r="G81" s="153"/>
      <c r="H81" s="154"/>
    </row>
    <row r="82" spans="1:8" ht="12.75">
      <c r="A82" s="167" t="s">
        <v>225</v>
      </c>
      <c r="B82" s="168"/>
      <c r="C82" s="168" t="s">
        <v>226</v>
      </c>
      <c r="D82" s="168"/>
      <c r="E82" s="152"/>
      <c r="F82" s="153"/>
      <c r="G82" s="153"/>
      <c r="H82" s="154"/>
    </row>
    <row r="83" spans="1:8" ht="12.75">
      <c r="A83" s="167"/>
      <c r="B83" s="168"/>
      <c r="C83" s="168"/>
      <c r="D83" s="168"/>
      <c r="E83" s="152"/>
      <c r="F83" s="153"/>
      <c r="G83" s="153"/>
      <c r="H83" s="154"/>
    </row>
    <row r="84" spans="1:8" ht="12.75">
      <c r="A84" s="167" t="s">
        <v>246</v>
      </c>
      <c r="B84" s="168"/>
      <c r="C84" s="168"/>
      <c r="D84" s="168"/>
      <c r="E84" s="152"/>
      <c r="F84" s="153"/>
      <c r="G84" s="153"/>
      <c r="H84" s="154"/>
    </row>
    <row r="85" spans="1:8" ht="12.75">
      <c r="A85" s="167" t="s">
        <v>248</v>
      </c>
      <c r="B85" s="168"/>
      <c r="C85" s="168" t="s">
        <v>226</v>
      </c>
      <c r="D85" s="168"/>
      <c r="E85" s="152"/>
      <c r="F85" s="153"/>
      <c r="G85" s="153"/>
      <c r="H85" s="154"/>
    </row>
    <row r="86" spans="1:8" ht="12.75">
      <c r="A86" s="167"/>
      <c r="B86" s="168"/>
      <c r="C86" s="168"/>
      <c r="D86" s="168"/>
      <c r="E86" s="152"/>
      <c r="F86" s="153"/>
      <c r="G86" s="153"/>
      <c r="H86" s="154"/>
    </row>
    <row r="87" spans="1:8" ht="12.75">
      <c r="A87" s="167" t="s">
        <v>249</v>
      </c>
      <c r="B87" s="169"/>
      <c r="C87" s="169" t="s">
        <v>227</v>
      </c>
      <c r="D87" s="169"/>
      <c r="E87" s="154"/>
      <c r="F87" s="154"/>
      <c r="G87" s="154"/>
      <c r="H87" s="154"/>
    </row>
    <row r="88" spans="1:8" ht="12.75">
      <c r="A88" s="170"/>
      <c r="B88" s="170"/>
      <c r="C88" s="168" t="s">
        <v>226</v>
      </c>
      <c r="D88" s="170"/>
      <c r="E88" s="155"/>
      <c r="F88" s="155"/>
      <c r="G88" s="155"/>
      <c r="H88" s="155"/>
    </row>
    <row r="89" spans="1:8" ht="12.75">
      <c r="A89" s="167"/>
      <c r="B89" s="169"/>
      <c r="C89" s="169"/>
      <c r="D89" s="169"/>
      <c r="E89" s="154"/>
      <c r="F89" s="154"/>
      <c r="G89" s="154"/>
      <c r="H89" s="154"/>
    </row>
    <row r="90" spans="1:8" ht="12.75">
      <c r="A90" s="167" t="s">
        <v>247</v>
      </c>
      <c r="B90" s="169"/>
      <c r="C90" s="169"/>
      <c r="D90" s="169"/>
      <c r="E90" s="154"/>
      <c r="F90" s="154"/>
      <c r="G90" s="154"/>
      <c r="H90" s="154"/>
    </row>
    <row r="91" spans="1:8" ht="12.75">
      <c r="A91" s="167"/>
      <c r="B91" s="169"/>
      <c r="C91" s="169"/>
      <c r="D91" s="169"/>
      <c r="E91" s="154"/>
      <c r="F91" s="154"/>
      <c r="G91" s="154"/>
      <c r="H91" s="154"/>
    </row>
    <row r="92" spans="1:8" ht="12.75">
      <c r="A92" s="167" t="s">
        <v>228</v>
      </c>
      <c r="B92" s="169"/>
      <c r="C92" s="169"/>
      <c r="D92" s="169"/>
      <c r="E92" s="154"/>
      <c r="F92" s="154"/>
      <c r="G92" s="154"/>
      <c r="H92" s="154"/>
    </row>
    <row r="93" spans="1:8" ht="12.75">
      <c r="A93" s="166"/>
      <c r="B93" s="166"/>
      <c r="C93" s="166"/>
      <c r="D93" s="166"/>
      <c r="E93" s="151"/>
      <c r="F93" s="151"/>
      <c r="G93" s="151"/>
      <c r="H93" s="151"/>
    </row>
    <row r="94" spans="1:8" ht="12.75">
      <c r="A94" s="166"/>
      <c r="B94" s="166"/>
      <c r="C94" s="166"/>
      <c r="D94" s="166"/>
      <c r="E94" s="151"/>
      <c r="F94" s="151"/>
      <c r="G94" s="151"/>
      <c r="H94" s="151"/>
    </row>
    <row r="95" spans="1:8" ht="12.75">
      <c r="A95" s="151"/>
      <c r="B95" s="151"/>
      <c r="C95" s="151"/>
      <c r="D95" s="151"/>
      <c r="E95" s="151"/>
      <c r="F95" s="151"/>
      <c r="G95" s="151"/>
      <c r="H95" s="151"/>
    </row>
    <row r="96" spans="1:8" ht="12.75">
      <c r="A96" s="151"/>
      <c r="B96" s="151"/>
      <c r="C96" s="151"/>
      <c r="D96" s="151"/>
      <c r="E96" s="151"/>
      <c r="F96" s="151"/>
      <c r="G96" s="151"/>
      <c r="H96" s="151"/>
    </row>
    <row r="97" spans="1:8" ht="12.75">
      <c r="A97" s="151"/>
      <c r="B97" s="151"/>
      <c r="C97" s="151"/>
      <c r="D97" s="151"/>
      <c r="E97" s="151"/>
      <c r="F97" s="151"/>
      <c r="G97" s="151"/>
      <c r="H97" s="151"/>
    </row>
  </sheetData>
  <sheetProtection/>
  <mergeCells count="5">
    <mergeCell ref="B1:D1"/>
    <mergeCell ref="A5:D5"/>
    <mergeCell ref="A7:D7"/>
    <mergeCell ref="A8:D8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H30" sqref="H30"/>
    </sheetView>
  </sheetViews>
  <sheetFormatPr defaultColWidth="9.00390625" defaultRowHeight="12.75"/>
  <cols>
    <col min="1" max="1" width="54.125" style="0" customWidth="1"/>
    <col min="3" max="3" width="15.125" style="0" customWidth="1"/>
    <col min="4" max="4" width="19.375" style="0" customWidth="1"/>
    <col min="5" max="5" width="13.625" style="0" customWidth="1"/>
    <col min="6" max="6" width="17.625" style="0" customWidth="1"/>
    <col min="8" max="8" width="15.00390625" style="0" customWidth="1"/>
  </cols>
  <sheetData>
    <row r="1" spans="1:6" ht="12.75" customHeight="1">
      <c r="A1" s="172"/>
      <c r="B1" s="174"/>
      <c r="C1" s="174"/>
      <c r="D1" s="199" t="s">
        <v>229</v>
      </c>
      <c r="E1" s="199"/>
      <c r="F1" s="199"/>
    </row>
    <row r="2" spans="1:6" ht="12.75">
      <c r="A2" s="174"/>
      <c r="B2" s="174"/>
      <c r="C2" s="174"/>
      <c r="D2" s="174"/>
      <c r="E2" s="174"/>
      <c r="F2" s="174"/>
    </row>
    <row r="3" spans="1:6" ht="12.75">
      <c r="A3" s="175"/>
      <c r="B3" s="175"/>
      <c r="C3" s="175"/>
      <c r="D3" s="175"/>
      <c r="E3" s="175"/>
      <c r="F3" s="176" t="s">
        <v>197</v>
      </c>
    </row>
    <row r="4" spans="1:6" ht="12.75">
      <c r="A4" s="175"/>
      <c r="B4" s="175"/>
      <c r="C4" s="175"/>
      <c r="D4" s="175"/>
      <c r="E4" s="175"/>
      <c r="F4" s="176"/>
    </row>
    <row r="5" spans="1:6" ht="12.75">
      <c r="A5" s="197" t="s">
        <v>198</v>
      </c>
      <c r="B5" s="197"/>
      <c r="C5" s="197"/>
      <c r="D5" s="197"/>
      <c r="E5" s="197"/>
      <c r="F5" s="197"/>
    </row>
    <row r="6" spans="1:6" ht="12.75">
      <c r="A6" s="197" t="s">
        <v>179</v>
      </c>
      <c r="B6" s="197"/>
      <c r="C6" s="197"/>
      <c r="D6" s="197"/>
      <c r="E6" s="197"/>
      <c r="F6" s="197"/>
    </row>
    <row r="7" spans="1:6" ht="12.75">
      <c r="A7" s="198" t="s">
        <v>180</v>
      </c>
      <c r="B7" s="198"/>
      <c r="C7" s="198"/>
      <c r="D7" s="198"/>
      <c r="E7" s="198"/>
      <c r="F7" s="198"/>
    </row>
    <row r="8" spans="1:6" ht="12.75">
      <c r="A8" s="198" t="s">
        <v>240</v>
      </c>
      <c r="B8" s="198"/>
      <c r="C8" s="198"/>
      <c r="D8" s="198"/>
      <c r="E8" s="198"/>
      <c r="F8" s="198"/>
    </row>
    <row r="9" spans="1:6" ht="12.75">
      <c r="A9" s="175"/>
      <c r="B9" s="175"/>
      <c r="C9" s="175"/>
      <c r="D9" s="175"/>
      <c r="E9" s="175"/>
      <c r="F9" s="176" t="s">
        <v>0</v>
      </c>
    </row>
    <row r="10" spans="1:6" ht="76.5">
      <c r="A10" s="178" t="s">
        <v>1</v>
      </c>
      <c r="B10" s="178" t="s">
        <v>223</v>
      </c>
      <c r="C10" s="178" t="s">
        <v>199</v>
      </c>
      <c r="D10" s="178" t="s">
        <v>37</v>
      </c>
      <c r="E10" s="178" t="s">
        <v>230</v>
      </c>
      <c r="F10" s="178" t="s">
        <v>38</v>
      </c>
    </row>
    <row r="11" spans="1:6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7">
        <v>6</v>
      </c>
    </row>
    <row r="12" spans="1:6" ht="12.75">
      <c r="A12" s="181" t="s">
        <v>39</v>
      </c>
      <c r="B12" s="182"/>
      <c r="C12" s="183"/>
      <c r="D12" s="183"/>
      <c r="E12" s="183"/>
      <c r="F12" s="183"/>
    </row>
    <row r="13" spans="1:8" ht="12.75">
      <c r="A13" s="181" t="s">
        <v>40</v>
      </c>
      <c r="B13" s="182"/>
      <c r="C13" s="180">
        <v>1009805.0000000001</v>
      </c>
      <c r="D13" s="180">
        <v>6586902.000000001</v>
      </c>
      <c r="E13" s="180">
        <v>1110257</v>
      </c>
      <c r="F13" s="180">
        <v>5812745.000000001</v>
      </c>
      <c r="H13" s="185"/>
    </row>
    <row r="14" spans="1:8" ht="12.75">
      <c r="A14" s="181" t="s">
        <v>41</v>
      </c>
      <c r="B14" s="182">
        <v>1</v>
      </c>
      <c r="C14" s="180">
        <v>2095033</v>
      </c>
      <c r="D14" s="180">
        <v>20269995</v>
      </c>
      <c r="E14" s="180">
        <v>6158945</v>
      </c>
      <c r="F14" s="180">
        <v>19627578</v>
      </c>
      <c r="H14" s="185"/>
    </row>
    <row r="15" spans="1:8" ht="12.75">
      <c r="A15" s="181" t="s">
        <v>42</v>
      </c>
      <c r="B15" s="182">
        <v>2</v>
      </c>
      <c r="C15" s="180">
        <v>43039</v>
      </c>
      <c r="D15" s="180">
        <v>722286</v>
      </c>
      <c r="E15" s="180">
        <v>45400</v>
      </c>
      <c r="F15" s="180">
        <v>499397</v>
      </c>
      <c r="H15" s="185"/>
    </row>
    <row r="16" spans="1:8" ht="12.75">
      <c r="A16" s="181" t="s">
        <v>43</v>
      </c>
      <c r="B16" s="182">
        <v>3</v>
      </c>
      <c r="C16" s="180">
        <v>1528207</v>
      </c>
      <c r="D16" s="180">
        <v>12776236</v>
      </c>
      <c r="E16" s="180">
        <v>4124098</v>
      </c>
      <c r="F16" s="180">
        <v>10196939</v>
      </c>
      <c r="H16" s="185"/>
    </row>
    <row r="17" spans="1:8" ht="12.75">
      <c r="A17" s="181" t="s">
        <v>44</v>
      </c>
      <c r="B17" s="182">
        <v>4</v>
      </c>
      <c r="C17" s="180">
        <v>609865</v>
      </c>
      <c r="D17" s="180">
        <v>8216045</v>
      </c>
      <c r="E17" s="180">
        <v>2080247</v>
      </c>
      <c r="F17" s="180">
        <v>9930036</v>
      </c>
      <c r="H17" s="185"/>
    </row>
    <row r="18" spans="1:8" ht="12.75">
      <c r="A18" s="181" t="s">
        <v>45</v>
      </c>
      <c r="B18" s="182">
        <v>5</v>
      </c>
      <c r="C18" s="180">
        <v>-581133</v>
      </c>
      <c r="D18" s="180">
        <v>5143071</v>
      </c>
      <c r="E18" s="180">
        <v>3350319</v>
      </c>
      <c r="F18" s="180">
        <v>6401095</v>
      </c>
      <c r="H18" s="185"/>
    </row>
    <row r="19" spans="1:8" ht="25.5">
      <c r="A19" s="181" t="s">
        <v>46</v>
      </c>
      <c r="B19" s="182">
        <v>6</v>
      </c>
      <c r="C19" s="180">
        <v>-192381</v>
      </c>
      <c r="D19" s="180">
        <v>3441433</v>
      </c>
      <c r="E19" s="180">
        <v>2360646</v>
      </c>
      <c r="F19" s="180">
        <v>2241755</v>
      </c>
      <c r="H19" s="185"/>
    </row>
    <row r="20" spans="1:8" ht="12.75">
      <c r="A20" s="181" t="s">
        <v>47</v>
      </c>
      <c r="B20" s="182">
        <v>7</v>
      </c>
      <c r="C20" s="180">
        <v>998617</v>
      </c>
      <c r="D20" s="180">
        <v>6514407</v>
      </c>
      <c r="E20" s="180">
        <v>1090574</v>
      </c>
      <c r="F20" s="180">
        <v>5770696</v>
      </c>
      <c r="H20" s="185"/>
    </row>
    <row r="21" spans="1:8" ht="25.5">
      <c r="A21" s="181" t="s">
        <v>48</v>
      </c>
      <c r="B21" s="182">
        <v>8</v>
      </c>
      <c r="C21" s="180">
        <v>7967</v>
      </c>
      <c r="D21" s="180">
        <v>42544</v>
      </c>
      <c r="E21" s="180">
        <v>3666</v>
      </c>
      <c r="F21" s="180">
        <v>24022</v>
      </c>
      <c r="H21" s="185"/>
    </row>
    <row r="22" spans="1:8" ht="12.75">
      <c r="A22" s="181" t="s">
        <v>49</v>
      </c>
      <c r="B22" s="182">
        <v>9</v>
      </c>
      <c r="C22" s="180">
        <v>3221</v>
      </c>
      <c r="D22" s="180">
        <v>29951</v>
      </c>
      <c r="E22" s="180">
        <v>16017</v>
      </c>
      <c r="F22" s="180">
        <v>18027</v>
      </c>
      <c r="H22" s="185"/>
    </row>
    <row r="23" spans="1:8" ht="12.75">
      <c r="A23" s="181" t="s">
        <v>50</v>
      </c>
      <c r="B23" s="182"/>
      <c r="C23" s="180">
        <v>345782</v>
      </c>
      <c r="D23" s="180">
        <v>1841227.0000000002</v>
      </c>
      <c r="E23" s="180">
        <v>177948.00000000003</v>
      </c>
      <c r="F23" s="180">
        <v>1225968</v>
      </c>
      <c r="H23" s="185"/>
    </row>
    <row r="24" spans="1:8" ht="12.75">
      <c r="A24" s="181" t="s">
        <v>51</v>
      </c>
      <c r="B24" s="182">
        <v>10</v>
      </c>
      <c r="C24" s="180">
        <v>245030.00000000003</v>
      </c>
      <c r="D24" s="180">
        <v>1312369</v>
      </c>
      <c r="E24" s="180">
        <v>157118</v>
      </c>
      <c r="F24" s="180">
        <v>1035190.0000000001</v>
      </c>
      <c r="H24" s="185"/>
    </row>
    <row r="25" spans="1:8" ht="12.75">
      <c r="A25" s="181" t="s">
        <v>32</v>
      </c>
      <c r="B25" s="182"/>
      <c r="C25" s="183"/>
      <c r="D25" s="183"/>
      <c r="E25" s="183"/>
      <c r="F25" s="183"/>
      <c r="H25" s="185"/>
    </row>
    <row r="26" spans="1:8" ht="25.5">
      <c r="A26" s="181" t="s">
        <v>153</v>
      </c>
      <c r="B26" s="182">
        <v>10.1</v>
      </c>
      <c r="C26" s="180">
        <v>195698</v>
      </c>
      <c r="D26" s="180">
        <v>1111265</v>
      </c>
      <c r="E26" s="180">
        <v>146026</v>
      </c>
      <c r="F26" s="180">
        <v>996179</v>
      </c>
      <c r="H26" s="185"/>
    </row>
    <row r="27" spans="1:8" ht="12.75">
      <c r="A27" s="181" t="s">
        <v>53</v>
      </c>
      <c r="B27" s="182">
        <v>10.2</v>
      </c>
      <c r="C27" s="180">
        <v>49332</v>
      </c>
      <c r="D27" s="180">
        <v>201104</v>
      </c>
      <c r="E27" s="180">
        <v>11092</v>
      </c>
      <c r="F27" s="180">
        <v>39011</v>
      </c>
      <c r="H27" s="185"/>
    </row>
    <row r="28" spans="1:8" ht="25.5">
      <c r="A28" s="181" t="s">
        <v>154</v>
      </c>
      <c r="B28" s="182">
        <v>11</v>
      </c>
      <c r="C28" s="180">
        <v>22535.000000000004</v>
      </c>
      <c r="D28" s="180">
        <v>283805</v>
      </c>
      <c r="E28" s="180">
        <v>7922.000000000001</v>
      </c>
      <c r="F28" s="180">
        <v>39882</v>
      </c>
      <c r="H28" s="185"/>
    </row>
    <row r="29" spans="1:8" ht="12.75">
      <c r="A29" s="181" t="s">
        <v>32</v>
      </c>
      <c r="B29" s="182"/>
      <c r="C29" s="183"/>
      <c r="D29" s="183"/>
      <c r="E29" s="183"/>
      <c r="F29" s="183"/>
      <c r="H29" s="185"/>
    </row>
    <row r="30" spans="1:8" ht="12.75">
      <c r="A30" s="181" t="s">
        <v>155</v>
      </c>
      <c r="B30" s="182">
        <v>11.1</v>
      </c>
      <c r="C30" s="180">
        <v>-10204</v>
      </c>
      <c r="D30" s="180">
        <v>-34159</v>
      </c>
      <c r="E30" s="180">
        <v>80</v>
      </c>
      <c r="F30" s="180">
        <v>-13152</v>
      </c>
      <c r="H30" s="190"/>
    </row>
    <row r="31" spans="1:8" ht="12.75">
      <c r="A31" s="181" t="s">
        <v>200</v>
      </c>
      <c r="B31" s="182">
        <v>11.2</v>
      </c>
      <c r="C31" s="180">
        <v>32739</v>
      </c>
      <c r="D31" s="180">
        <v>317964</v>
      </c>
      <c r="E31" s="180">
        <v>7842</v>
      </c>
      <c r="F31" s="180">
        <v>53034</v>
      </c>
      <c r="H31" s="185"/>
    </row>
    <row r="32" spans="1:8" ht="25.5">
      <c r="A32" s="181" t="s">
        <v>201</v>
      </c>
      <c r="B32" s="182">
        <v>11.3</v>
      </c>
      <c r="C32" s="180"/>
      <c r="D32" s="180"/>
      <c r="E32" s="180"/>
      <c r="F32" s="180"/>
      <c r="H32" s="185"/>
    </row>
    <row r="33" spans="1:8" ht="25.5">
      <c r="A33" s="181" t="s">
        <v>241</v>
      </c>
      <c r="B33" s="182">
        <v>11.4</v>
      </c>
      <c r="C33" s="180">
        <v>0</v>
      </c>
      <c r="D33" s="180">
        <v>0</v>
      </c>
      <c r="E33" s="180">
        <v>0</v>
      </c>
      <c r="F33" s="180">
        <v>0</v>
      </c>
      <c r="H33" s="185"/>
    </row>
    <row r="34" spans="1:8" ht="12.75">
      <c r="A34" s="181" t="s">
        <v>157</v>
      </c>
      <c r="B34" s="182">
        <v>12</v>
      </c>
      <c r="C34" s="180">
        <v>78217</v>
      </c>
      <c r="D34" s="180">
        <v>245053.00000000003</v>
      </c>
      <c r="E34" s="180">
        <v>12908.000000000002</v>
      </c>
      <c r="F34" s="180">
        <v>150896</v>
      </c>
      <c r="H34" s="185"/>
    </row>
    <row r="35" spans="1:8" ht="12.75">
      <c r="A35" s="181" t="s">
        <v>32</v>
      </c>
      <c r="B35" s="182"/>
      <c r="C35" s="183"/>
      <c r="D35" s="183"/>
      <c r="E35" s="183"/>
      <c r="F35" s="183"/>
      <c r="H35" s="185"/>
    </row>
    <row r="36" spans="1:8" ht="38.25">
      <c r="A36" s="181" t="s">
        <v>202</v>
      </c>
      <c r="B36" s="182">
        <v>12.1</v>
      </c>
      <c r="C36" s="180"/>
      <c r="D36" s="180"/>
      <c r="E36" s="180"/>
      <c r="F36" s="180"/>
      <c r="H36" s="185"/>
    </row>
    <row r="37" spans="1:8" ht="25.5">
      <c r="A37" s="181" t="s">
        <v>242</v>
      </c>
      <c r="B37" s="182">
        <v>12.2</v>
      </c>
      <c r="C37" s="180">
        <v>20026</v>
      </c>
      <c r="D37" s="180">
        <v>135294</v>
      </c>
      <c r="E37" s="180"/>
      <c r="F37" s="180">
        <v>751</v>
      </c>
      <c r="H37" s="185"/>
    </row>
    <row r="38" spans="1:8" ht="12.75">
      <c r="A38" s="181" t="s">
        <v>54</v>
      </c>
      <c r="B38" s="182">
        <v>12.3</v>
      </c>
      <c r="C38" s="180">
        <v>58191</v>
      </c>
      <c r="D38" s="180">
        <v>109759</v>
      </c>
      <c r="E38" s="180">
        <v>12908</v>
      </c>
      <c r="F38" s="180">
        <v>150145</v>
      </c>
      <c r="H38" s="185"/>
    </row>
    <row r="39" spans="1:8" ht="25.5">
      <c r="A39" s="181" t="s">
        <v>203</v>
      </c>
      <c r="B39" s="182">
        <v>12.4</v>
      </c>
      <c r="C39" s="180"/>
      <c r="D39" s="180"/>
      <c r="E39" s="180"/>
      <c r="F39" s="180"/>
      <c r="H39" s="185"/>
    </row>
    <row r="40" spans="1:8" ht="25.5">
      <c r="A40" s="181" t="s">
        <v>243</v>
      </c>
      <c r="B40" s="182">
        <v>12.5</v>
      </c>
      <c r="C40" s="180"/>
      <c r="D40" s="180"/>
      <c r="E40" s="180"/>
      <c r="F40" s="180"/>
      <c r="H40" s="185"/>
    </row>
    <row r="41" spans="1:8" ht="12.75">
      <c r="A41" s="181" t="s">
        <v>204</v>
      </c>
      <c r="B41" s="182">
        <v>13</v>
      </c>
      <c r="C41" s="180"/>
      <c r="D41" s="180"/>
      <c r="E41" s="180"/>
      <c r="F41" s="180"/>
      <c r="H41" s="185"/>
    </row>
    <row r="42" spans="1:8" ht="12.75">
      <c r="A42" s="181" t="s">
        <v>205</v>
      </c>
      <c r="B42" s="182">
        <v>14</v>
      </c>
      <c r="C42" s="180"/>
      <c r="D42" s="180"/>
      <c r="E42" s="180"/>
      <c r="F42" s="180"/>
      <c r="H42" s="185"/>
    </row>
    <row r="43" spans="1:8" ht="12.75">
      <c r="A43" s="181" t="s">
        <v>55</v>
      </c>
      <c r="B43" s="182"/>
      <c r="C43" s="180">
        <v>12073.000000000002</v>
      </c>
      <c r="D43" s="180">
        <v>69253</v>
      </c>
      <c r="E43" s="180">
        <v>1491.0000000000002</v>
      </c>
      <c r="F43" s="180">
        <v>159903</v>
      </c>
      <c r="H43" s="185"/>
    </row>
    <row r="44" spans="1:8" ht="25.5">
      <c r="A44" s="181" t="s">
        <v>56</v>
      </c>
      <c r="B44" s="182">
        <v>15</v>
      </c>
      <c r="C44" s="180"/>
      <c r="D44" s="180">
        <v>5696</v>
      </c>
      <c r="E44" s="180">
        <v>986</v>
      </c>
      <c r="F44" s="180">
        <v>983</v>
      </c>
      <c r="H44" s="185"/>
    </row>
    <row r="45" spans="1:8" ht="12.75">
      <c r="A45" s="181" t="s">
        <v>57</v>
      </c>
      <c r="B45" s="182">
        <v>16</v>
      </c>
      <c r="C45" s="180">
        <v>12073</v>
      </c>
      <c r="D45" s="180">
        <v>63557</v>
      </c>
      <c r="E45" s="180">
        <v>505</v>
      </c>
      <c r="F45" s="180">
        <v>158920</v>
      </c>
      <c r="H45" s="185"/>
    </row>
    <row r="46" spans="1:8" ht="12.75">
      <c r="A46" s="181" t="s">
        <v>206</v>
      </c>
      <c r="B46" s="182">
        <v>17</v>
      </c>
      <c r="C46" s="180"/>
      <c r="D46" s="180"/>
      <c r="E46" s="180"/>
      <c r="F46" s="180"/>
      <c r="H46" s="185"/>
    </row>
    <row r="47" spans="1:8" ht="12.75">
      <c r="A47" s="181" t="s">
        <v>58</v>
      </c>
      <c r="B47" s="182">
        <v>18</v>
      </c>
      <c r="C47" s="180">
        <v>1367660</v>
      </c>
      <c r="D47" s="180">
        <v>8497382</v>
      </c>
      <c r="E47" s="180">
        <v>1289696</v>
      </c>
      <c r="F47" s="180">
        <v>7198616</v>
      </c>
      <c r="H47" s="185"/>
    </row>
    <row r="48" spans="1:8" ht="12.75">
      <c r="A48" s="181" t="s">
        <v>59</v>
      </c>
      <c r="B48" s="182"/>
      <c r="C48" s="183"/>
      <c r="D48" s="183"/>
      <c r="E48" s="183"/>
      <c r="F48" s="183"/>
      <c r="H48" s="185"/>
    </row>
    <row r="49" spans="1:8" ht="25.5">
      <c r="A49" s="181" t="s">
        <v>60</v>
      </c>
      <c r="B49" s="182">
        <v>19</v>
      </c>
      <c r="C49" s="180">
        <v>710092</v>
      </c>
      <c r="D49" s="180">
        <v>4303480</v>
      </c>
      <c r="E49" s="180">
        <v>674902</v>
      </c>
      <c r="F49" s="180">
        <v>3512313</v>
      </c>
      <c r="H49" s="185"/>
    </row>
    <row r="50" spans="1:8" ht="25.5">
      <c r="A50" s="181" t="s">
        <v>61</v>
      </c>
      <c r="B50" s="182">
        <v>20</v>
      </c>
      <c r="C50" s="180">
        <v>7396</v>
      </c>
      <c r="D50" s="180">
        <v>78602</v>
      </c>
      <c r="E50" s="180">
        <v>5717</v>
      </c>
      <c r="F50" s="180">
        <v>146127</v>
      </c>
      <c r="H50" s="185"/>
    </row>
    <row r="51" spans="1:8" ht="25.5">
      <c r="A51" s="181" t="s">
        <v>62</v>
      </c>
      <c r="B51" s="182">
        <v>21</v>
      </c>
      <c r="C51" s="180">
        <v>117771</v>
      </c>
      <c r="D51" s="180">
        <v>140382</v>
      </c>
      <c r="E51" s="180">
        <v>15793</v>
      </c>
      <c r="F51" s="180">
        <v>261493</v>
      </c>
      <c r="H51" s="185"/>
    </row>
    <row r="52" spans="1:8" ht="12.75">
      <c r="A52" s="181" t="s">
        <v>63</v>
      </c>
      <c r="B52" s="182">
        <v>22</v>
      </c>
      <c r="C52" s="180">
        <v>15658</v>
      </c>
      <c r="D52" s="180">
        <v>231460</v>
      </c>
      <c r="E52" s="180">
        <v>4543</v>
      </c>
      <c r="F52" s="180">
        <v>31546</v>
      </c>
      <c r="H52" s="185"/>
    </row>
    <row r="53" spans="1:8" ht="12.75">
      <c r="A53" s="181" t="s">
        <v>64</v>
      </c>
      <c r="B53" s="182">
        <v>23</v>
      </c>
      <c r="C53" s="180">
        <v>584059</v>
      </c>
      <c r="D53" s="180">
        <v>4010240</v>
      </c>
      <c r="E53" s="180">
        <v>660283</v>
      </c>
      <c r="F53" s="180">
        <v>3365401</v>
      </c>
      <c r="H53" s="185"/>
    </row>
    <row r="54" spans="1:8" ht="12.75">
      <c r="A54" s="181" t="s">
        <v>65</v>
      </c>
      <c r="B54" s="182">
        <v>24</v>
      </c>
      <c r="C54" s="180">
        <v>1253</v>
      </c>
      <c r="D54" s="180">
        <v>43454</v>
      </c>
      <c r="E54" s="180">
        <v>3740</v>
      </c>
      <c r="F54" s="180">
        <v>29690</v>
      </c>
      <c r="H54" s="185"/>
    </row>
    <row r="55" spans="1:8" ht="25.5">
      <c r="A55" s="181" t="s">
        <v>207</v>
      </c>
      <c r="B55" s="182">
        <v>25</v>
      </c>
      <c r="C55" s="180">
        <v>0</v>
      </c>
      <c r="D55" s="180"/>
      <c r="E55" s="180">
        <v>0</v>
      </c>
      <c r="F55" s="180"/>
      <c r="H55" s="185"/>
    </row>
    <row r="56" spans="1:8" ht="25.5">
      <c r="A56" s="181" t="s">
        <v>208</v>
      </c>
      <c r="B56" s="182">
        <v>26</v>
      </c>
      <c r="C56" s="180">
        <v>0</v>
      </c>
      <c r="D56" s="180"/>
      <c r="E56" s="180">
        <v>0</v>
      </c>
      <c r="F56" s="180"/>
      <c r="H56" s="185"/>
    </row>
    <row r="57" spans="1:8" ht="25.5">
      <c r="A57" s="181" t="s">
        <v>209</v>
      </c>
      <c r="B57" s="182">
        <v>27</v>
      </c>
      <c r="C57" s="180">
        <v>0</v>
      </c>
      <c r="D57" s="180"/>
      <c r="E57" s="180">
        <v>0</v>
      </c>
      <c r="F57" s="180"/>
      <c r="H57" s="185"/>
    </row>
    <row r="58" spans="1:8" ht="25.5">
      <c r="A58" s="181" t="s">
        <v>210</v>
      </c>
      <c r="B58" s="182">
        <v>28</v>
      </c>
      <c r="C58" s="180">
        <v>0</v>
      </c>
      <c r="D58" s="180"/>
      <c r="E58" s="180">
        <v>0</v>
      </c>
      <c r="F58" s="180"/>
      <c r="H58" s="185"/>
    </row>
    <row r="59" spans="1:8" ht="12.75">
      <c r="A59" s="181" t="s">
        <v>66</v>
      </c>
      <c r="B59" s="182">
        <v>29</v>
      </c>
      <c r="C59" s="180">
        <v>408437</v>
      </c>
      <c r="D59" s="180">
        <v>-157122</v>
      </c>
      <c r="E59" s="180">
        <v>121309</v>
      </c>
      <c r="F59" s="180">
        <v>-49612</v>
      </c>
      <c r="H59" s="185"/>
    </row>
    <row r="60" spans="1:8" ht="25.5">
      <c r="A60" s="181" t="s">
        <v>168</v>
      </c>
      <c r="B60" s="182">
        <v>30</v>
      </c>
      <c r="C60" s="180">
        <v>182894</v>
      </c>
      <c r="D60" s="180">
        <v>206180</v>
      </c>
      <c r="E60" s="180">
        <v>91185</v>
      </c>
      <c r="F60" s="180">
        <v>-114191</v>
      </c>
      <c r="H60" s="185"/>
    </row>
    <row r="61" spans="1:8" ht="12.75">
      <c r="A61" s="181" t="s">
        <v>67</v>
      </c>
      <c r="B61" s="182">
        <v>31</v>
      </c>
      <c r="C61" s="180">
        <v>-14930</v>
      </c>
      <c r="D61" s="180">
        <v>568684</v>
      </c>
      <c r="E61" s="180">
        <v>7823</v>
      </c>
      <c r="F61" s="180">
        <v>-324878</v>
      </c>
      <c r="H61" s="185"/>
    </row>
    <row r="62" spans="1:8" ht="25.5">
      <c r="A62" s="181" t="s">
        <v>211</v>
      </c>
      <c r="B62" s="182">
        <v>32</v>
      </c>
      <c r="C62" s="180">
        <v>-23161</v>
      </c>
      <c r="D62" s="180">
        <v>352152</v>
      </c>
      <c r="E62" s="180">
        <v>-11834</v>
      </c>
      <c r="F62" s="180">
        <v>-359632</v>
      </c>
      <c r="H62" s="185"/>
    </row>
    <row r="63" spans="1:8" ht="25.5">
      <c r="A63" s="181" t="s">
        <v>69</v>
      </c>
      <c r="B63" s="182">
        <v>33</v>
      </c>
      <c r="C63" s="180">
        <v>34089</v>
      </c>
      <c r="D63" s="180">
        <v>274568</v>
      </c>
      <c r="E63" s="180">
        <v>41302</v>
      </c>
      <c r="F63" s="180">
        <v>291266</v>
      </c>
      <c r="H63" s="185"/>
    </row>
    <row r="64" spans="1:8" ht="12.75">
      <c r="A64" s="181" t="s">
        <v>244</v>
      </c>
      <c r="B64" s="182">
        <v>34</v>
      </c>
      <c r="C64" s="180">
        <v>45873</v>
      </c>
      <c r="D64" s="180">
        <v>555215</v>
      </c>
      <c r="E64" s="180">
        <v>45603</v>
      </c>
      <c r="F64" s="180">
        <v>464581</v>
      </c>
      <c r="H64" s="185"/>
    </row>
    <row r="65" spans="1:8" ht="12.75">
      <c r="A65" s="181" t="s">
        <v>212</v>
      </c>
      <c r="B65" s="182">
        <v>35</v>
      </c>
      <c r="C65" s="180">
        <v>2772</v>
      </c>
      <c r="D65" s="180">
        <v>42342</v>
      </c>
      <c r="E65" s="180">
        <v>3301</v>
      </c>
      <c r="F65" s="180">
        <v>32976</v>
      </c>
      <c r="H65" s="185"/>
    </row>
    <row r="66" spans="1:8" ht="12.75">
      <c r="A66" s="181" t="s">
        <v>32</v>
      </c>
      <c r="B66" s="182"/>
      <c r="C66" s="183"/>
      <c r="D66" s="183"/>
      <c r="E66" s="183"/>
      <c r="F66" s="183"/>
      <c r="H66" s="185"/>
    </row>
    <row r="67" spans="1:8" ht="12.75">
      <c r="A67" s="181" t="s">
        <v>71</v>
      </c>
      <c r="B67" s="182">
        <v>35.1</v>
      </c>
      <c r="C67" s="180">
        <v>2772</v>
      </c>
      <c r="D67" s="180">
        <v>42342</v>
      </c>
      <c r="E67" s="180">
        <v>3301</v>
      </c>
      <c r="F67" s="180">
        <v>32976</v>
      </c>
      <c r="H67" s="185"/>
    </row>
    <row r="68" spans="1:8" ht="12.75">
      <c r="A68" s="181" t="s">
        <v>72</v>
      </c>
      <c r="B68" s="182">
        <v>36</v>
      </c>
      <c r="C68" s="180">
        <v>11280</v>
      </c>
      <c r="D68" s="180">
        <v>176876</v>
      </c>
      <c r="E68" s="180">
        <v>18471</v>
      </c>
      <c r="F68" s="180">
        <v>253157</v>
      </c>
      <c r="H68" s="185"/>
    </row>
    <row r="69" spans="1:8" ht="12.75">
      <c r="A69" s="181" t="s">
        <v>73</v>
      </c>
      <c r="B69" s="182">
        <v>37</v>
      </c>
      <c r="C69" s="180">
        <v>1421</v>
      </c>
      <c r="D69" s="180">
        <v>57425</v>
      </c>
      <c r="E69" s="180">
        <v>5590</v>
      </c>
      <c r="F69" s="180">
        <v>31444</v>
      </c>
      <c r="H69" s="185"/>
    </row>
    <row r="70" spans="1:8" ht="12.75">
      <c r="A70" s="181" t="s">
        <v>74</v>
      </c>
      <c r="B70" s="182">
        <v>38</v>
      </c>
      <c r="C70" s="180">
        <v>9859</v>
      </c>
      <c r="D70" s="180">
        <v>119451</v>
      </c>
      <c r="E70" s="180">
        <v>12881</v>
      </c>
      <c r="F70" s="180">
        <v>221713</v>
      </c>
      <c r="H70" s="185"/>
    </row>
    <row r="71" spans="1:8" ht="12.75">
      <c r="A71" s="181" t="s">
        <v>213</v>
      </c>
      <c r="B71" s="182">
        <v>39</v>
      </c>
      <c r="C71" s="180">
        <v>386159</v>
      </c>
      <c r="D71" s="180">
        <v>1840764</v>
      </c>
      <c r="E71" s="180">
        <v>246486</v>
      </c>
      <c r="F71" s="180">
        <v>1675828</v>
      </c>
      <c r="H71" s="185"/>
    </row>
    <row r="72" spans="1:8" ht="12.75">
      <c r="A72" s="181" t="s">
        <v>32</v>
      </c>
      <c r="B72" s="182"/>
      <c r="C72" s="183"/>
      <c r="D72" s="183"/>
      <c r="E72" s="183"/>
      <c r="F72" s="183"/>
      <c r="H72" s="185"/>
    </row>
    <row r="73" spans="1:8" ht="12.75">
      <c r="A73" s="181" t="s">
        <v>214</v>
      </c>
      <c r="B73" s="182">
        <v>39.1</v>
      </c>
      <c r="C73" s="180">
        <v>260310</v>
      </c>
      <c r="D73" s="180">
        <v>1185017</v>
      </c>
      <c r="E73" s="180">
        <v>150287</v>
      </c>
      <c r="F73" s="180">
        <v>1059969</v>
      </c>
      <c r="H73" s="185"/>
    </row>
    <row r="74" spans="1:8" ht="25.5">
      <c r="A74" s="181" t="s">
        <v>77</v>
      </c>
      <c r="B74" s="182">
        <v>39.2</v>
      </c>
      <c r="C74" s="180">
        <v>23822</v>
      </c>
      <c r="D74" s="180">
        <v>98872</v>
      </c>
      <c r="E74" s="180">
        <v>13819</v>
      </c>
      <c r="F74" s="180">
        <v>87066</v>
      </c>
      <c r="H74" s="185"/>
    </row>
    <row r="75" spans="1:8" ht="12.75">
      <c r="A75" s="181" t="s">
        <v>78</v>
      </c>
      <c r="B75" s="182">
        <v>39.3</v>
      </c>
      <c r="C75" s="180">
        <v>16584</v>
      </c>
      <c r="D75" s="180">
        <v>96795</v>
      </c>
      <c r="E75" s="180">
        <v>16909</v>
      </c>
      <c r="F75" s="180">
        <v>101331</v>
      </c>
      <c r="H75" s="185"/>
    </row>
    <row r="76" spans="1:8" ht="12.75">
      <c r="A76" s="181" t="s">
        <v>215</v>
      </c>
      <c r="B76" s="182">
        <v>40</v>
      </c>
      <c r="C76" s="180">
        <v>8202</v>
      </c>
      <c r="D76" s="180">
        <v>49410</v>
      </c>
      <c r="E76" s="180">
        <v>8794</v>
      </c>
      <c r="F76" s="180">
        <v>53093</v>
      </c>
      <c r="H76" s="185"/>
    </row>
    <row r="77" spans="1:8" ht="12.75">
      <c r="A77" s="181" t="s">
        <v>216</v>
      </c>
      <c r="B77" s="182">
        <v>41</v>
      </c>
      <c r="C77" s="180">
        <v>28712</v>
      </c>
      <c r="D77" s="180">
        <v>114063</v>
      </c>
      <c r="E77" s="180">
        <v>6799</v>
      </c>
      <c r="F77" s="180">
        <v>292995</v>
      </c>
      <c r="H77" s="185"/>
    </row>
    <row r="78" spans="1:8" ht="12.75">
      <c r="A78" s="181" t="s">
        <v>81</v>
      </c>
      <c r="B78" s="182">
        <v>42</v>
      </c>
      <c r="C78" s="180">
        <v>1326550</v>
      </c>
      <c r="D78" s="180">
        <v>6853327</v>
      </c>
      <c r="E78" s="180">
        <v>1070176</v>
      </c>
      <c r="F78" s="180">
        <v>6473783</v>
      </c>
      <c r="H78" s="185"/>
    </row>
    <row r="79" spans="1:8" ht="12.75">
      <c r="A79" s="181" t="s">
        <v>82</v>
      </c>
      <c r="B79" s="182">
        <v>43</v>
      </c>
      <c r="C79" s="180">
        <v>41110</v>
      </c>
      <c r="D79" s="180">
        <v>1644055</v>
      </c>
      <c r="E79" s="180">
        <v>219520</v>
      </c>
      <c r="F79" s="180">
        <v>724833</v>
      </c>
      <c r="H79" s="185"/>
    </row>
    <row r="80" spans="1:8" ht="12.75">
      <c r="A80" s="181" t="s">
        <v>83</v>
      </c>
      <c r="B80" s="182">
        <v>44</v>
      </c>
      <c r="C80" s="180"/>
      <c r="D80" s="180"/>
      <c r="E80" s="180"/>
      <c r="F80" s="180"/>
      <c r="H80" s="185"/>
    </row>
    <row r="81" spans="1:8" ht="25.5">
      <c r="A81" s="181" t="s">
        <v>217</v>
      </c>
      <c r="B81" s="182">
        <v>45</v>
      </c>
      <c r="C81" s="180">
        <v>41110</v>
      </c>
      <c r="D81" s="180">
        <v>1644055</v>
      </c>
      <c r="E81" s="180">
        <v>219520</v>
      </c>
      <c r="F81" s="180">
        <v>724833</v>
      </c>
      <c r="H81" s="185"/>
    </row>
    <row r="82" spans="1:8" ht="12.75">
      <c r="A82" s="181" t="s">
        <v>218</v>
      </c>
      <c r="B82" s="182">
        <v>46</v>
      </c>
      <c r="C82" s="180">
        <v>20373</v>
      </c>
      <c r="D82" s="180">
        <v>372531.00000000006</v>
      </c>
      <c r="E82" s="180">
        <v>107898.00000000001</v>
      </c>
      <c r="F82" s="180">
        <v>170343</v>
      </c>
      <c r="H82" s="185"/>
    </row>
    <row r="83" spans="1:8" ht="12.75">
      <c r="A83" s="181" t="s">
        <v>32</v>
      </c>
      <c r="B83" s="182"/>
      <c r="C83" s="183"/>
      <c r="D83" s="183"/>
      <c r="E83" s="183"/>
      <c r="F83" s="183"/>
      <c r="H83" s="185"/>
    </row>
    <row r="84" spans="1:8" ht="12.75">
      <c r="A84" s="181" t="s">
        <v>219</v>
      </c>
      <c r="B84" s="182">
        <v>46.1</v>
      </c>
      <c r="C84" s="180">
        <v>20373</v>
      </c>
      <c r="D84" s="180">
        <v>372531</v>
      </c>
      <c r="E84" s="180">
        <v>107898</v>
      </c>
      <c r="F84" s="180">
        <v>170343</v>
      </c>
      <c r="H84" s="185"/>
    </row>
    <row r="85" spans="1:8" ht="12.75">
      <c r="A85" s="181" t="s">
        <v>220</v>
      </c>
      <c r="B85" s="182">
        <v>46.2</v>
      </c>
      <c r="C85" s="180"/>
      <c r="D85" s="180"/>
      <c r="E85" s="180"/>
      <c r="F85" s="180"/>
      <c r="H85" s="185"/>
    </row>
    <row r="86" spans="1:8" ht="12.75">
      <c r="A86" s="181" t="s">
        <v>221</v>
      </c>
      <c r="B86" s="182">
        <v>47</v>
      </c>
      <c r="C86" s="180">
        <v>20737</v>
      </c>
      <c r="D86" s="180">
        <v>1271524</v>
      </c>
      <c r="E86" s="180">
        <v>111622</v>
      </c>
      <c r="F86" s="180">
        <v>554490</v>
      </c>
      <c r="H86" s="185"/>
    </row>
    <row r="88" spans="1:6" ht="12.75">
      <c r="A88" s="173" t="s">
        <v>224</v>
      </c>
      <c r="B88" s="179"/>
      <c r="C88" s="179"/>
      <c r="D88" s="179"/>
      <c r="E88" s="175"/>
      <c r="F88" s="175"/>
    </row>
    <row r="89" spans="1:6" ht="12.75">
      <c r="A89" s="167"/>
      <c r="B89" s="168"/>
      <c r="C89" s="168"/>
      <c r="D89" s="179"/>
      <c r="E89" s="175"/>
      <c r="F89" s="175"/>
    </row>
    <row r="90" spans="1:6" ht="12.75">
      <c r="A90" s="167" t="s">
        <v>245</v>
      </c>
      <c r="B90" s="168"/>
      <c r="C90" s="168" t="s">
        <v>226</v>
      </c>
      <c r="D90" s="179"/>
      <c r="E90" s="175"/>
      <c r="F90" s="175"/>
    </row>
    <row r="91" spans="1:6" ht="12.75">
      <c r="A91" s="167"/>
      <c r="B91" s="168"/>
      <c r="C91" s="168"/>
      <c r="D91" s="179"/>
      <c r="E91" s="175"/>
      <c r="F91" s="175"/>
    </row>
    <row r="92" spans="1:6" ht="12.75">
      <c r="A92" s="167"/>
      <c r="B92" s="168"/>
      <c r="C92" s="168"/>
      <c r="D92" s="179"/>
      <c r="E92" s="175"/>
      <c r="F92" s="175"/>
    </row>
    <row r="93" spans="1:6" ht="12.75">
      <c r="A93" s="167" t="s">
        <v>246</v>
      </c>
      <c r="B93" s="168"/>
      <c r="C93" s="168" t="s">
        <v>226</v>
      </c>
      <c r="D93" s="179"/>
      <c r="E93" s="175"/>
      <c r="F93" s="175"/>
    </row>
    <row r="94" spans="1:6" ht="12.75">
      <c r="A94" s="167"/>
      <c r="B94" s="168"/>
      <c r="C94" s="168"/>
      <c r="D94" s="179"/>
      <c r="E94" s="175"/>
      <c r="F94" s="175"/>
    </row>
    <row r="95" spans="1:3" ht="12.75">
      <c r="A95" s="167"/>
      <c r="B95" s="169"/>
      <c r="C95" s="169" t="s">
        <v>227</v>
      </c>
    </row>
    <row r="96" spans="1:3" ht="12.75">
      <c r="A96" s="167" t="s">
        <v>249</v>
      </c>
      <c r="B96" s="170"/>
      <c r="C96" s="168" t="s">
        <v>226</v>
      </c>
    </row>
    <row r="97" spans="1:3" ht="12.75">
      <c r="A97" s="167"/>
      <c r="B97" s="169"/>
      <c r="C97" s="169"/>
    </row>
    <row r="98" spans="1:3" ht="12.75">
      <c r="A98" s="167" t="s">
        <v>247</v>
      </c>
      <c r="B98" s="169"/>
      <c r="C98" s="169"/>
    </row>
    <row r="99" spans="1:3" ht="12.75">
      <c r="A99" s="167"/>
      <c r="B99" s="169"/>
      <c r="C99" s="169"/>
    </row>
    <row r="100" spans="1:3" ht="12.75">
      <c r="A100" s="167" t="s">
        <v>228</v>
      </c>
      <c r="B100" s="169"/>
      <c r="C100" s="169"/>
    </row>
    <row r="101" spans="1:3" ht="12.75">
      <c r="A101" s="166"/>
      <c r="B101" s="166"/>
      <c r="C101" s="166"/>
    </row>
  </sheetData>
  <sheetProtection/>
  <mergeCells count="5">
    <mergeCell ref="A5:F5"/>
    <mergeCell ref="A7:F7"/>
    <mergeCell ref="A8:F8"/>
    <mergeCell ref="D1:F1"/>
    <mergeCell ref="A6:F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6">
      <selection activeCell="H47" sqref="H47"/>
    </sheetView>
  </sheetViews>
  <sheetFormatPr defaultColWidth="9.00390625" defaultRowHeight="12.75"/>
  <cols>
    <col min="1" max="1" width="62.25390625" style="24" customWidth="1"/>
    <col min="2" max="2" width="9.125" style="24" customWidth="1"/>
    <col min="3" max="3" width="11.75390625" style="24" customWidth="1"/>
    <col min="4" max="4" width="14.625" style="24" customWidth="1"/>
    <col min="5" max="5" width="10.25390625" style="24" bestFit="1" customWidth="1"/>
    <col min="6" max="16384" width="9.125" style="24" customWidth="1"/>
  </cols>
  <sheetData>
    <row r="1" spans="1:4" ht="12.75">
      <c r="A1" s="200" t="s">
        <v>134</v>
      </c>
      <c r="B1" s="200"/>
      <c r="C1" s="200"/>
      <c r="D1" s="200"/>
    </row>
    <row r="2" spans="1:4" ht="12.75">
      <c r="A2" s="200" t="s">
        <v>90</v>
      </c>
      <c r="B2" s="200"/>
      <c r="C2" s="200"/>
      <c r="D2" s="200"/>
    </row>
    <row r="3" spans="1:4" ht="12.75">
      <c r="A3" s="192" t="s">
        <v>232</v>
      </c>
      <c r="B3" s="192"/>
      <c r="C3" s="192"/>
      <c r="D3" s="192"/>
    </row>
    <row r="4" spans="1:4" ht="13.5" thickBot="1">
      <c r="A4" s="201" t="s">
        <v>0</v>
      </c>
      <c r="B4" s="201"/>
      <c r="C4" s="201"/>
      <c r="D4" s="201"/>
    </row>
    <row r="5" spans="1:4" ht="76.5">
      <c r="A5" s="40" t="s">
        <v>1</v>
      </c>
      <c r="B5" s="41" t="s">
        <v>135</v>
      </c>
      <c r="C5" s="42" t="s">
        <v>37</v>
      </c>
      <c r="D5" s="43" t="s">
        <v>38</v>
      </c>
    </row>
    <row r="6" spans="1:4" ht="12.75">
      <c r="A6" s="44">
        <v>1</v>
      </c>
      <c r="B6" s="14">
        <v>2</v>
      </c>
      <c r="C6" s="16">
        <v>3</v>
      </c>
      <c r="D6" s="45">
        <v>4</v>
      </c>
    </row>
    <row r="7" spans="1:4" ht="12.75">
      <c r="A7" s="46" t="s">
        <v>96</v>
      </c>
      <c r="B7" s="13"/>
      <c r="C7" s="15">
        <v>1644055</v>
      </c>
      <c r="D7" s="47">
        <v>724833</v>
      </c>
    </row>
    <row r="8" spans="1:4" ht="12.75">
      <c r="A8" s="46" t="s">
        <v>97</v>
      </c>
      <c r="B8" s="13"/>
      <c r="C8" s="48">
        <f>SUM(C9:C13)</f>
        <v>-31546</v>
      </c>
      <c r="D8" s="48">
        <f>SUM(D9:D13)</f>
        <v>319133</v>
      </c>
    </row>
    <row r="9" spans="1:4" ht="12.75">
      <c r="A9" s="49" t="s">
        <v>79</v>
      </c>
      <c r="B9" s="21"/>
      <c r="C9" s="1">
        <v>49410</v>
      </c>
      <c r="D9" s="184">
        <v>53093</v>
      </c>
    </row>
    <row r="10" spans="1:4" ht="12.75">
      <c r="A10" s="25" t="s">
        <v>98</v>
      </c>
      <c r="B10" s="21"/>
      <c r="C10" s="92">
        <v>119451</v>
      </c>
      <c r="D10" s="142">
        <v>221713</v>
      </c>
    </row>
    <row r="11" spans="1:4" ht="25.5">
      <c r="A11" s="49" t="s">
        <v>99</v>
      </c>
      <c r="B11" s="21"/>
      <c r="C11" s="92">
        <v>133695</v>
      </c>
      <c r="D11" s="142">
        <v>97723</v>
      </c>
    </row>
    <row r="12" spans="1:4" ht="12.75">
      <c r="A12" s="49" t="s">
        <v>158</v>
      </c>
      <c r="B12" s="21"/>
      <c r="C12" s="92">
        <v>-353403</v>
      </c>
      <c r="D12" s="142">
        <v>-3230</v>
      </c>
    </row>
    <row r="13" spans="1:4" ht="12.75">
      <c r="A13" s="49" t="s">
        <v>100</v>
      </c>
      <c r="B13" s="21"/>
      <c r="C13" s="92">
        <f>19298+3</f>
        <v>19301</v>
      </c>
      <c r="D13" s="142">
        <f>-50180+14</f>
        <v>-50166</v>
      </c>
    </row>
    <row r="14" spans="1:5" ht="25.5">
      <c r="A14" s="46" t="s">
        <v>101</v>
      </c>
      <c r="B14" s="13"/>
      <c r="C14" s="26">
        <f>C7+C8</f>
        <v>1612509</v>
      </c>
      <c r="D14" s="48">
        <f>D7+D8</f>
        <v>1043966</v>
      </c>
      <c r="E14" s="83"/>
    </row>
    <row r="15" spans="1:4" ht="12.75">
      <c r="A15" s="46" t="s">
        <v>102</v>
      </c>
      <c r="B15" s="13"/>
      <c r="C15" s="26">
        <f>SUM(C16:C24)</f>
        <v>-9622083</v>
      </c>
      <c r="D15" s="48">
        <f>SUM(D16:D24)</f>
        <v>-11758687</v>
      </c>
    </row>
    <row r="16" spans="1:4" ht="12.75">
      <c r="A16" s="49" t="s">
        <v>103</v>
      </c>
      <c r="B16" s="21"/>
      <c r="C16" s="3">
        <v>-2427687</v>
      </c>
      <c r="D16" s="51">
        <v>-1700277</v>
      </c>
    </row>
    <row r="17" spans="1:4" ht="25.5">
      <c r="A17" s="49" t="s">
        <v>104</v>
      </c>
      <c r="B17" s="21"/>
      <c r="C17" s="3">
        <v>-353250</v>
      </c>
      <c r="D17" s="51">
        <v>-621058</v>
      </c>
    </row>
    <row r="18" spans="1:4" ht="12.75">
      <c r="A18" s="49" t="s">
        <v>105</v>
      </c>
      <c r="B18" s="21"/>
      <c r="C18" s="52">
        <v>895665</v>
      </c>
      <c r="D18" s="101">
        <v>-792035</v>
      </c>
    </row>
    <row r="19" spans="1:4" ht="12.75">
      <c r="A19" s="49" t="s">
        <v>106</v>
      </c>
      <c r="B19" s="21"/>
      <c r="C19" s="3">
        <v>-3999765</v>
      </c>
      <c r="D19" s="51">
        <v>-1767932</v>
      </c>
    </row>
    <row r="20" spans="1:4" ht="25.5">
      <c r="A20" s="49" t="s">
        <v>107</v>
      </c>
      <c r="B20" s="21"/>
      <c r="C20" s="3">
        <v>-5270509</v>
      </c>
      <c r="D20" s="51">
        <v>-3774414</v>
      </c>
    </row>
    <row r="21" spans="1:4" ht="12.75">
      <c r="A21" s="49" t="s">
        <v>108</v>
      </c>
      <c r="B21" s="21"/>
      <c r="C21" s="3">
        <v>-116937</v>
      </c>
      <c r="D21" s="51">
        <v>89602</v>
      </c>
    </row>
    <row r="22" spans="1:4" ht="12.75">
      <c r="A22" s="49" t="s">
        <v>109</v>
      </c>
      <c r="B22" s="21"/>
      <c r="C22" s="2"/>
      <c r="D22" s="102"/>
    </row>
    <row r="23" spans="1:4" ht="12.75">
      <c r="A23" s="49" t="s">
        <v>110</v>
      </c>
      <c r="B23" s="21"/>
      <c r="C23" s="3">
        <v>1692752</v>
      </c>
      <c r="D23" s="51">
        <v>-3193990</v>
      </c>
    </row>
    <row r="24" spans="1:4" ht="12.75">
      <c r="A24" s="103" t="s">
        <v>162</v>
      </c>
      <c r="B24" s="21"/>
      <c r="C24" s="3">
        <v>-42352</v>
      </c>
      <c r="D24" s="51">
        <v>1417</v>
      </c>
    </row>
    <row r="25" spans="1:4" ht="12.75">
      <c r="A25" s="46" t="s">
        <v>111</v>
      </c>
      <c r="B25" s="13"/>
      <c r="C25" s="26">
        <f>SUM(C26:C35)</f>
        <v>8205857</v>
      </c>
      <c r="D25" s="48">
        <f>SUM(D26:D35)</f>
        <v>11410053</v>
      </c>
    </row>
    <row r="26" spans="1:4" ht="12.75">
      <c r="A26" s="49" t="s">
        <v>112</v>
      </c>
      <c r="B26" s="21"/>
      <c r="C26" s="3">
        <v>5143071</v>
      </c>
      <c r="D26" s="51">
        <v>6401095</v>
      </c>
    </row>
    <row r="27" spans="1:4" ht="25.5">
      <c r="A27" s="49" t="s">
        <v>113</v>
      </c>
      <c r="B27" s="21"/>
      <c r="C27" s="3">
        <v>-157122</v>
      </c>
      <c r="D27" s="51">
        <v>-49612</v>
      </c>
    </row>
    <row r="28" spans="1:4" ht="25.5">
      <c r="A28" s="49" t="s">
        <v>114</v>
      </c>
      <c r="B28" s="21"/>
      <c r="C28" s="3">
        <v>568684</v>
      </c>
      <c r="D28" s="51">
        <v>-324878</v>
      </c>
    </row>
    <row r="29" spans="1:4" ht="12.75">
      <c r="A29" s="49" t="s">
        <v>115</v>
      </c>
      <c r="B29" s="21"/>
      <c r="C29" s="3">
        <v>4824142</v>
      </c>
      <c r="D29" s="51">
        <v>4541117</v>
      </c>
    </row>
    <row r="30" spans="1:4" ht="25.5">
      <c r="A30" s="49" t="s">
        <v>116</v>
      </c>
      <c r="B30" s="21"/>
      <c r="C30" s="3">
        <v>111184</v>
      </c>
      <c r="D30" s="51">
        <v>12082</v>
      </c>
    </row>
    <row r="31" spans="1:4" ht="25.5">
      <c r="A31" s="49" t="s">
        <v>117</v>
      </c>
      <c r="B31" s="21"/>
      <c r="C31" s="3">
        <v>-1096522</v>
      </c>
      <c r="D31" s="51">
        <v>2004183</v>
      </c>
    </row>
    <row r="32" spans="1:4" ht="12.75">
      <c r="A32" s="49" t="s">
        <v>118</v>
      </c>
      <c r="B32" s="21"/>
      <c r="C32" s="3">
        <v>-385255</v>
      </c>
      <c r="D32" s="51">
        <v>-111983</v>
      </c>
    </row>
    <row r="33" spans="1:4" ht="12.75">
      <c r="A33" s="49" t="s">
        <v>119</v>
      </c>
      <c r="B33" s="21"/>
      <c r="C33" s="3">
        <v>0</v>
      </c>
      <c r="D33" s="51">
        <v>0</v>
      </c>
    </row>
    <row r="34" spans="1:4" ht="12.75">
      <c r="A34" s="49" t="s">
        <v>120</v>
      </c>
      <c r="B34" s="21"/>
      <c r="C34" s="3">
        <v>-616456</v>
      </c>
      <c r="D34" s="51">
        <v>-985520</v>
      </c>
    </row>
    <row r="35" spans="1:4" ht="12.75">
      <c r="A35" s="103" t="s">
        <v>163</v>
      </c>
      <c r="B35" s="21"/>
      <c r="C35" s="3">
        <v>-185869</v>
      </c>
      <c r="D35" s="51">
        <v>-76431</v>
      </c>
    </row>
    <row r="36" spans="1:4" s="28" customFormat="1" ht="12.75">
      <c r="A36" s="53" t="s">
        <v>121</v>
      </c>
      <c r="B36" s="22"/>
      <c r="C36" s="27">
        <f>C15+C25</f>
        <v>-1416226</v>
      </c>
      <c r="D36" s="54">
        <f>D15+D25</f>
        <v>-348634</v>
      </c>
    </row>
    <row r="37" spans="1:4" ht="12.75">
      <c r="A37" s="49" t="s">
        <v>122</v>
      </c>
      <c r="B37" s="21"/>
      <c r="C37" s="3">
        <v>626052</v>
      </c>
      <c r="D37" s="51">
        <v>233115</v>
      </c>
    </row>
    <row r="38" spans="1:4" s="28" customFormat="1" ht="25.5">
      <c r="A38" s="53" t="s">
        <v>123</v>
      </c>
      <c r="B38" s="22"/>
      <c r="C38" s="27">
        <f>C36-C37</f>
        <v>-2042278</v>
      </c>
      <c r="D38" s="54">
        <f>D36-D37</f>
        <v>-581749</v>
      </c>
    </row>
    <row r="39" spans="1:4" ht="25.5">
      <c r="A39" s="49" t="s">
        <v>124</v>
      </c>
      <c r="B39" s="23"/>
      <c r="C39" s="1"/>
      <c r="D39" s="50"/>
    </row>
    <row r="40" spans="1:4" ht="12.75">
      <c r="A40" s="49" t="s">
        <v>125</v>
      </c>
      <c r="B40" s="21"/>
      <c r="C40" s="3">
        <v>1001148</v>
      </c>
      <c r="D40" s="51">
        <v>1508103</v>
      </c>
    </row>
    <row r="41" spans="1:4" ht="12.75">
      <c r="A41" s="49" t="s">
        <v>126</v>
      </c>
      <c r="B41" s="21"/>
      <c r="C41" s="3">
        <v>-7997</v>
      </c>
      <c r="D41" s="51">
        <v>-66983</v>
      </c>
    </row>
    <row r="42" spans="1:4" ht="12.75">
      <c r="A42" s="49" t="s">
        <v>127</v>
      </c>
      <c r="B42" s="21"/>
      <c r="C42" s="3">
        <v>1</v>
      </c>
      <c r="D42" s="51"/>
    </row>
    <row r="43" spans="1:4" s="28" customFormat="1" ht="25.5">
      <c r="A43" s="53" t="s">
        <v>128</v>
      </c>
      <c r="B43" s="22"/>
      <c r="C43" s="27">
        <f>SUM(C40:C42)</f>
        <v>993152</v>
      </c>
      <c r="D43" s="54">
        <f>SUM(D40:D42)</f>
        <v>1441120</v>
      </c>
    </row>
    <row r="44" spans="1:4" ht="12.75">
      <c r="A44" s="103" t="s">
        <v>171</v>
      </c>
      <c r="B44" s="23"/>
      <c r="C44" s="100">
        <v>-1000000</v>
      </c>
      <c r="D44" s="143"/>
    </row>
    <row r="45" spans="1:4" ht="12.75">
      <c r="A45" s="49" t="s">
        <v>129</v>
      </c>
      <c r="B45" s="21"/>
      <c r="C45" s="3"/>
      <c r="D45" s="51"/>
    </row>
    <row r="46" spans="1:4" s="28" customFormat="1" ht="12.75">
      <c r="A46" s="53" t="s">
        <v>130</v>
      </c>
      <c r="B46" s="22"/>
      <c r="C46" s="27">
        <f>SUM(C44:C45)</f>
        <v>-1000000</v>
      </c>
      <c r="D46" s="54">
        <v>0</v>
      </c>
    </row>
    <row r="47" spans="1:4" s="28" customFormat="1" ht="12.75">
      <c r="A47" s="53" t="s">
        <v>131</v>
      </c>
      <c r="B47" s="22"/>
      <c r="C47" s="27">
        <f>C14+C38+C43+C46</f>
        <v>-436617</v>
      </c>
      <c r="D47" s="54">
        <f>D14+D38+D43+D46+D45</f>
        <v>1903337</v>
      </c>
    </row>
    <row r="48" spans="1:4" ht="12.75">
      <c r="A48" s="49" t="s">
        <v>132</v>
      </c>
      <c r="B48" s="21"/>
      <c r="C48" s="1">
        <f>ББ!D14</f>
        <v>1027180</v>
      </c>
      <c r="D48" s="50">
        <v>206962</v>
      </c>
    </row>
    <row r="49" spans="1:4" ht="13.5" thickBot="1">
      <c r="A49" s="55" t="s">
        <v>133</v>
      </c>
      <c r="B49" s="56"/>
      <c r="C49" s="57">
        <f>ББ!C14</f>
        <v>590563</v>
      </c>
      <c r="D49" s="58">
        <v>2110299</v>
      </c>
    </row>
    <row r="50" spans="1:4" ht="12.75">
      <c r="A50" s="37"/>
      <c r="B50" s="38"/>
      <c r="C50" s="39"/>
      <c r="D50" s="39"/>
    </row>
    <row r="51" spans="1:4" ht="12.75">
      <c r="A51" s="37"/>
      <c r="B51" s="38"/>
      <c r="C51" s="39"/>
      <c r="D51" s="39"/>
    </row>
    <row r="52" spans="1:4" ht="12.75">
      <c r="A52" s="167" t="s">
        <v>245</v>
      </c>
      <c r="B52" s="168"/>
      <c r="C52" s="168" t="s">
        <v>226</v>
      </c>
      <c r="D52" s="39"/>
    </row>
    <row r="53" spans="1:4" ht="12.75" hidden="1">
      <c r="A53" s="167"/>
      <c r="B53" s="168"/>
      <c r="C53" s="168"/>
      <c r="D53" s="83">
        <f>D49-D48-D47</f>
        <v>0</v>
      </c>
    </row>
    <row r="54" spans="1:4" ht="12.75">
      <c r="A54" s="167"/>
      <c r="B54" s="168"/>
      <c r="C54" s="168"/>
      <c r="D54" s="141"/>
    </row>
    <row r="55" spans="1:4" ht="12.75">
      <c r="A55" s="167" t="s">
        <v>246</v>
      </c>
      <c r="B55" s="168"/>
      <c r="C55" s="168" t="s">
        <v>226</v>
      </c>
      <c r="D55" s="141"/>
    </row>
    <row r="56" spans="1:4" ht="12.75">
      <c r="A56" s="167"/>
      <c r="B56" s="168"/>
      <c r="C56" s="168"/>
      <c r="D56" s="141"/>
    </row>
    <row r="57" spans="1:4" ht="12.75">
      <c r="A57" s="167"/>
      <c r="B57" s="169"/>
      <c r="C57" s="169" t="s">
        <v>227</v>
      </c>
      <c r="D57" s="141"/>
    </row>
    <row r="58" spans="1:3" ht="12.75">
      <c r="A58" s="167" t="s">
        <v>249</v>
      </c>
      <c r="B58" s="170"/>
      <c r="C58" s="168" t="s">
        <v>226</v>
      </c>
    </row>
    <row r="59" spans="1:3" ht="12.75">
      <c r="A59" s="167"/>
      <c r="B59" s="169"/>
      <c r="C59" s="169"/>
    </row>
    <row r="60" spans="1:3" ht="12.75">
      <c r="A60" s="167" t="s">
        <v>247</v>
      </c>
      <c r="B60" s="169"/>
      <c r="C60" s="169"/>
    </row>
    <row r="61" spans="1:3" ht="12.75">
      <c r="A61" s="167"/>
      <c r="B61" s="169"/>
      <c r="C61" s="169"/>
    </row>
    <row r="62" spans="1:3" ht="12.75">
      <c r="A62" s="167" t="s">
        <v>228</v>
      </c>
      <c r="B62" s="169"/>
      <c r="C62" s="169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J3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4.375" style="116" customWidth="1"/>
    <col min="2" max="2" width="14.125" style="116" customWidth="1"/>
    <col min="3" max="3" width="11.75390625" style="116" customWidth="1"/>
    <col min="4" max="4" width="14.75390625" style="116" customWidth="1"/>
    <col min="5" max="6" width="14.125" style="116" customWidth="1"/>
    <col min="7" max="7" width="16.875" style="116" customWidth="1"/>
    <col min="8" max="8" width="14.125" style="116" customWidth="1"/>
    <col min="9" max="16384" width="9.125" style="116" customWidth="1"/>
  </cols>
  <sheetData>
    <row r="1" spans="1:8" ht="12.75">
      <c r="A1" s="202" t="s">
        <v>146</v>
      </c>
      <c r="B1" s="202"/>
      <c r="C1" s="202"/>
      <c r="D1" s="202"/>
      <c r="E1" s="202"/>
      <c r="F1" s="202"/>
      <c r="G1" s="202"/>
      <c r="H1" s="202"/>
    </row>
    <row r="2" spans="1:8" ht="12.75">
      <c r="A2" s="203" t="s">
        <v>90</v>
      </c>
      <c r="B2" s="203"/>
      <c r="C2" s="203"/>
      <c r="D2" s="203"/>
      <c r="E2" s="203"/>
      <c r="F2" s="203"/>
      <c r="G2" s="203"/>
      <c r="H2" s="203"/>
    </row>
    <row r="3" spans="1:8" s="117" customFormat="1" ht="12.75">
      <c r="A3" s="204" t="str">
        <f>ДДС!A3</f>
        <v>по состоянию на 1 июля 2016 года</v>
      </c>
      <c r="B3" s="203"/>
      <c r="C3" s="203"/>
      <c r="D3" s="203"/>
      <c r="E3" s="203"/>
      <c r="F3" s="203"/>
      <c r="G3" s="205"/>
      <c r="H3" s="205"/>
    </row>
    <row r="4" spans="1:8" ht="13.5" thickBot="1">
      <c r="A4" s="118"/>
      <c r="B4" s="118"/>
      <c r="C4" s="118"/>
      <c r="D4" s="118"/>
      <c r="E4" s="118"/>
      <c r="F4" s="118"/>
      <c r="G4" s="118"/>
      <c r="H4" s="119" t="s">
        <v>0</v>
      </c>
    </row>
    <row r="5" spans="1:8" ht="76.5">
      <c r="A5" s="120"/>
      <c r="B5" s="121" t="s">
        <v>136</v>
      </c>
      <c r="C5" s="121" t="s">
        <v>137</v>
      </c>
      <c r="D5" s="121" t="s">
        <v>159</v>
      </c>
      <c r="E5" s="121" t="s">
        <v>138</v>
      </c>
      <c r="F5" s="121" t="s">
        <v>169</v>
      </c>
      <c r="G5" s="121" t="s">
        <v>145</v>
      </c>
      <c r="H5" s="122" t="s">
        <v>33</v>
      </c>
    </row>
    <row r="6" spans="1:8" ht="12.75">
      <c r="A6" s="123">
        <v>1</v>
      </c>
      <c r="B6" s="124">
        <v>2</v>
      </c>
      <c r="C6" s="124">
        <v>3</v>
      </c>
      <c r="D6" s="124">
        <v>4</v>
      </c>
      <c r="E6" s="124">
        <v>5</v>
      </c>
      <c r="F6" s="124"/>
      <c r="G6" s="124">
        <v>6</v>
      </c>
      <c r="H6" s="125">
        <v>7</v>
      </c>
    </row>
    <row r="7" spans="1:10" ht="12.75">
      <c r="A7" s="84" t="s">
        <v>174</v>
      </c>
      <c r="B7" s="126">
        <v>4745322</v>
      </c>
      <c r="C7" s="127">
        <v>217655</v>
      </c>
      <c r="D7" s="127">
        <v>707587</v>
      </c>
      <c r="E7" s="127">
        <v>-629490</v>
      </c>
      <c r="F7" s="127">
        <v>284404</v>
      </c>
      <c r="G7" s="127">
        <v>17196203</v>
      </c>
      <c r="H7" s="91">
        <v>22521681</v>
      </c>
      <c r="J7" s="130"/>
    </row>
    <row r="8" spans="1:10" ht="12.75">
      <c r="A8" s="98" t="s">
        <v>139</v>
      </c>
      <c r="B8" s="126"/>
      <c r="C8" s="126"/>
      <c r="D8" s="126"/>
      <c r="E8" s="126">
        <v>-547342</v>
      </c>
      <c r="F8" s="126">
        <v>-79875</v>
      </c>
      <c r="G8" s="126">
        <v>75932</v>
      </c>
      <c r="H8" s="91">
        <v>-551285</v>
      </c>
      <c r="J8" s="130"/>
    </row>
    <row r="9" spans="1:10" ht="12.75">
      <c r="A9" s="98" t="s">
        <v>140</v>
      </c>
      <c r="B9" s="126"/>
      <c r="C9" s="126"/>
      <c r="D9" s="126"/>
      <c r="E9" s="126"/>
      <c r="F9" s="126"/>
      <c r="G9" s="127">
        <v>4857198</v>
      </c>
      <c r="H9" s="91">
        <v>4857198</v>
      </c>
      <c r="J9" s="130"/>
    </row>
    <row r="10" spans="1:10" s="129" customFormat="1" ht="12.75">
      <c r="A10" s="84" t="s">
        <v>141</v>
      </c>
      <c r="B10" s="128">
        <v>0</v>
      </c>
      <c r="C10" s="128">
        <v>0</v>
      </c>
      <c r="D10" s="128">
        <v>0</v>
      </c>
      <c r="E10" s="128">
        <v>-547342</v>
      </c>
      <c r="F10" s="128">
        <v>-79875</v>
      </c>
      <c r="G10" s="128">
        <v>4933130</v>
      </c>
      <c r="H10" s="99">
        <v>4305913</v>
      </c>
      <c r="J10" s="130"/>
    </row>
    <row r="11" spans="1:10" ht="12.75">
      <c r="A11" s="98" t="s">
        <v>142</v>
      </c>
      <c r="B11" s="116">
        <v>70728</v>
      </c>
      <c r="C11" s="90"/>
      <c r="D11" s="90"/>
      <c r="E11" s="90"/>
      <c r="F11" s="90"/>
      <c r="G11" s="90"/>
      <c r="H11" s="91">
        <v>70728</v>
      </c>
      <c r="J11" s="130"/>
    </row>
    <row r="12" spans="1:10" ht="12.75">
      <c r="A12" s="98" t="s">
        <v>144</v>
      </c>
      <c r="B12" s="126">
        <v>0</v>
      </c>
      <c r="C12" s="90"/>
      <c r="D12" s="90"/>
      <c r="E12" s="90"/>
      <c r="F12" s="90"/>
      <c r="G12" s="90"/>
      <c r="H12" s="91">
        <v>0</v>
      </c>
      <c r="J12" s="130"/>
    </row>
    <row r="13" spans="1:10" ht="12.75">
      <c r="A13" s="98" t="s">
        <v>170</v>
      </c>
      <c r="B13" s="126"/>
      <c r="C13" s="90"/>
      <c r="D13" s="90"/>
      <c r="E13" s="90"/>
      <c r="F13" s="90"/>
      <c r="G13" s="90">
        <v>-1000000</v>
      </c>
      <c r="H13" s="91">
        <v>-1000000</v>
      </c>
      <c r="J13" s="130"/>
    </row>
    <row r="14" spans="1:10" ht="12.75">
      <c r="A14" s="98" t="s">
        <v>143</v>
      </c>
      <c r="B14" s="90"/>
      <c r="C14" s="90"/>
      <c r="D14" s="90">
        <v>-707587</v>
      </c>
      <c r="E14" s="90"/>
      <c r="F14" s="90"/>
      <c r="G14" s="90">
        <v>707587</v>
      </c>
      <c r="H14" s="91">
        <v>0</v>
      </c>
      <c r="J14" s="130"/>
    </row>
    <row r="15" spans="1:10" ht="12" customHeight="1">
      <c r="A15" s="84" t="s">
        <v>231</v>
      </c>
      <c r="B15" s="128">
        <v>4816050</v>
      </c>
      <c r="C15" s="128">
        <v>217655</v>
      </c>
      <c r="D15" s="128">
        <v>0</v>
      </c>
      <c r="E15" s="128">
        <v>-1176832</v>
      </c>
      <c r="F15" s="128">
        <v>204529</v>
      </c>
      <c r="G15" s="128">
        <v>21836920</v>
      </c>
      <c r="H15" s="99">
        <v>25898322</v>
      </c>
      <c r="J15" s="130"/>
    </row>
    <row r="16" spans="1:10" ht="12.75">
      <c r="A16" s="98" t="s">
        <v>139</v>
      </c>
      <c r="B16" s="90"/>
      <c r="C16" s="90"/>
      <c r="D16" s="90"/>
      <c r="E16" s="90">
        <v>250972</v>
      </c>
      <c r="F16" s="90">
        <v>-2849</v>
      </c>
      <c r="G16" s="90">
        <v>2849</v>
      </c>
      <c r="H16" s="91">
        <f>SUM(B16:G16)</f>
        <v>250972</v>
      </c>
      <c r="J16" s="130"/>
    </row>
    <row r="17" spans="1:10" ht="12.75">
      <c r="A17" s="98" t="s">
        <v>140</v>
      </c>
      <c r="B17" s="90"/>
      <c r="C17" s="90"/>
      <c r="D17" s="90"/>
      <c r="E17" s="90"/>
      <c r="F17" s="90"/>
      <c r="G17" s="90">
        <v>1271524</v>
      </c>
      <c r="H17" s="91">
        <f>SUM(B17:G17)</f>
        <v>1271524</v>
      </c>
      <c r="J17" s="130"/>
    </row>
    <row r="18" spans="1:10" s="129" customFormat="1" ht="12.75">
      <c r="A18" s="84" t="s">
        <v>141</v>
      </c>
      <c r="B18" s="90">
        <v>0</v>
      </c>
      <c r="C18" s="128">
        <v>0</v>
      </c>
      <c r="D18" s="128">
        <v>0</v>
      </c>
      <c r="E18" s="128">
        <v>250972</v>
      </c>
      <c r="F18" s="128">
        <v>-2849</v>
      </c>
      <c r="G18" s="128">
        <v>1274373</v>
      </c>
      <c r="H18" s="128">
        <f>H16+H17</f>
        <v>1522496</v>
      </c>
      <c r="J18" s="130"/>
    </row>
    <row r="19" spans="1:10" ht="12.75">
      <c r="A19" s="98" t="s">
        <v>142</v>
      </c>
      <c r="B19" s="90">
        <v>19298</v>
      </c>
      <c r="C19" s="90"/>
      <c r="D19" s="90"/>
      <c r="E19" s="90"/>
      <c r="F19" s="90"/>
      <c r="G19" s="90"/>
      <c r="H19" s="91">
        <f>SUM(B19:G19)</f>
        <v>19298</v>
      </c>
      <c r="J19" s="130"/>
    </row>
    <row r="20" spans="1:10" ht="12.75">
      <c r="A20" s="98" t="s">
        <v>144</v>
      </c>
      <c r="B20" s="90">
        <v>0</v>
      </c>
      <c r="C20" s="90"/>
      <c r="D20" s="90"/>
      <c r="E20" s="90"/>
      <c r="F20" s="90"/>
      <c r="G20" s="90"/>
      <c r="H20" s="91">
        <v>0</v>
      </c>
      <c r="J20" s="130"/>
    </row>
    <row r="21" spans="1:10" ht="12.75">
      <c r="A21" s="98" t="s">
        <v>170</v>
      </c>
      <c r="B21" s="90"/>
      <c r="C21" s="90"/>
      <c r="D21" s="90"/>
      <c r="E21" s="90"/>
      <c r="F21" s="90"/>
      <c r="G21" s="90">
        <v>-2000003</v>
      </c>
      <c r="H21" s="91">
        <f>SUM(B21:G21)</f>
        <v>-2000003</v>
      </c>
      <c r="J21" s="130"/>
    </row>
    <row r="22" spans="1:10" ht="13.5" thickBot="1">
      <c r="A22" s="131" t="s">
        <v>143</v>
      </c>
      <c r="B22" s="132"/>
      <c r="C22" s="132"/>
      <c r="D22" s="132">
        <v>0</v>
      </c>
      <c r="E22" s="132"/>
      <c r="F22" s="132"/>
      <c r="G22" s="132">
        <v>0</v>
      </c>
      <c r="H22" s="104">
        <v>0</v>
      </c>
      <c r="J22" s="130"/>
    </row>
    <row r="23" spans="1:10" ht="13.5" thickBot="1">
      <c r="A23" s="133" t="s">
        <v>250</v>
      </c>
      <c r="B23" s="134">
        <f>B15+B19</f>
        <v>4835348</v>
      </c>
      <c r="C23" s="134">
        <f>C15+C16+C17+C18+C19+C20+C21</f>
        <v>217655</v>
      </c>
      <c r="D23" s="134">
        <v>0</v>
      </c>
      <c r="E23" s="134">
        <f>E15+E18</f>
        <v>-925860</v>
      </c>
      <c r="F23" s="134">
        <f>F15+F18</f>
        <v>201680</v>
      </c>
      <c r="G23" s="134">
        <f>G15+G18+G22+G21</f>
        <v>21111290</v>
      </c>
      <c r="H23" s="135">
        <f>H15+H18+H19+H21</f>
        <v>25440113</v>
      </c>
      <c r="J23" s="130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7"/>
      <c r="B25" s="138"/>
      <c r="C25" s="138"/>
      <c r="D25" s="138"/>
      <c r="E25" s="138"/>
      <c r="F25" s="138"/>
      <c r="G25" s="138"/>
      <c r="H25" s="138"/>
    </row>
    <row r="26" spans="1:8" ht="12.75">
      <c r="A26" s="137"/>
      <c r="B26" s="138"/>
      <c r="C26" s="138"/>
      <c r="D26" s="138"/>
      <c r="E26" s="138"/>
      <c r="F26" s="138"/>
      <c r="G26" s="138"/>
      <c r="H26" s="139"/>
    </row>
    <row r="27" spans="1:4" ht="12.75">
      <c r="A27" s="167" t="s">
        <v>245</v>
      </c>
      <c r="B27" s="168"/>
      <c r="C27" s="168" t="s">
        <v>226</v>
      </c>
      <c r="D27" s="141"/>
    </row>
    <row r="28" spans="1:4" ht="12.75">
      <c r="A28" s="167"/>
      <c r="B28" s="168"/>
      <c r="C28" s="168"/>
      <c r="D28" s="141"/>
    </row>
    <row r="29" spans="1:4" ht="12.75">
      <c r="A29" s="167"/>
      <c r="B29" s="168"/>
      <c r="C29" s="168"/>
      <c r="D29" s="141"/>
    </row>
    <row r="30" spans="1:4" ht="12.75">
      <c r="A30" s="167" t="s">
        <v>246</v>
      </c>
      <c r="B30" s="168"/>
      <c r="C30" s="168" t="s">
        <v>226</v>
      </c>
      <c r="D30" s="141"/>
    </row>
    <row r="31" spans="1:3" ht="12.75">
      <c r="A31" s="167"/>
      <c r="B31" s="168"/>
      <c r="C31" s="168"/>
    </row>
    <row r="32" spans="1:3" ht="12.75">
      <c r="A32" s="167"/>
      <c r="B32" s="169"/>
      <c r="C32" s="169" t="s">
        <v>227</v>
      </c>
    </row>
    <row r="33" spans="1:3" ht="12.75">
      <c r="A33" s="167" t="s">
        <v>249</v>
      </c>
      <c r="B33" s="170"/>
      <c r="C33" s="168" t="s">
        <v>226</v>
      </c>
    </row>
    <row r="34" spans="1:3" ht="12.75">
      <c r="A34" s="167"/>
      <c r="B34" s="169"/>
      <c r="C34" s="169"/>
    </row>
    <row r="35" spans="1:3" ht="12.75">
      <c r="A35" s="167" t="s">
        <v>247</v>
      </c>
      <c r="B35" s="169"/>
      <c r="C35" s="169"/>
    </row>
    <row r="36" spans="1:3" ht="12.75">
      <c r="A36" s="167"/>
      <c r="B36" s="169"/>
      <c r="C36" s="169"/>
    </row>
    <row r="37" spans="1:3" ht="12.75">
      <c r="A37" s="167" t="s">
        <v>228</v>
      </c>
      <c r="B37" s="169"/>
      <c r="C37" s="169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 Ерболат Туякбаев</dc:creator>
  <cp:keywords/>
  <dc:description/>
  <cp:lastModifiedBy>Shakenova.a</cp:lastModifiedBy>
  <cp:lastPrinted>2016-08-04T11:47:06Z</cp:lastPrinted>
  <dcterms:created xsi:type="dcterms:W3CDTF">2013-07-10T03:11:37Z</dcterms:created>
  <dcterms:modified xsi:type="dcterms:W3CDTF">2016-08-10T11:00:39Z</dcterms:modified>
  <cp:category/>
  <cp:version/>
  <cp:contentType/>
  <cp:contentStatus/>
</cp:coreProperties>
</file>