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skabayeva.g\Desktop\Гульназ\1. КИС рабочая\КАСЕ КИС\1 квартал 2021 KASE\"/>
    </mc:Choice>
  </mc:AlternateContent>
  <bookViews>
    <workbookView xWindow="480" yWindow="60" windowWidth="25440" windowHeight="13110" activeTab="3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externalReferences>
    <externalReference r:id="rId5"/>
  </externalReferences>
  <definedNames>
    <definedName name="_xlnm.Print_Area" localSheetId="2">ДДС!$A$1:$D$72</definedName>
    <definedName name="_xlnm.Print_Area" localSheetId="3">Капитал!$A$1:$I$42</definedName>
  </definedNames>
  <calcPr calcId="152511"/>
</workbook>
</file>

<file path=xl/calcChain.xml><?xml version="1.0" encoding="utf-8"?>
<calcChain xmlns="http://schemas.openxmlformats.org/spreadsheetml/2006/main">
  <c r="C46" i="5" l="1"/>
  <c r="C44" i="5"/>
  <c r="C43" i="5"/>
  <c r="C38" i="5"/>
  <c r="C37" i="5"/>
  <c r="C36" i="5"/>
  <c r="C28" i="5"/>
  <c r="C18" i="5"/>
  <c r="G32" i="6" l="1"/>
  <c r="E32" i="6"/>
  <c r="D32" i="6"/>
  <c r="C32" i="6"/>
  <c r="B32" i="6" l="1"/>
  <c r="H21" i="6"/>
  <c r="I15" i="6"/>
  <c r="I13" i="6"/>
  <c r="I14" i="6"/>
  <c r="I12" i="6"/>
  <c r="E15" i="6"/>
  <c r="C59" i="5"/>
  <c r="C27" i="5"/>
  <c r="C24" i="5" s="1"/>
  <c r="C35" i="5" l="1"/>
  <c r="C57" i="5" l="1"/>
  <c r="F30" i="6" l="1"/>
  <c r="H24" i="6"/>
  <c r="F66" i="5"/>
  <c r="C60" i="5"/>
  <c r="C21" i="5"/>
  <c r="C17" i="5"/>
  <c r="C15" i="5"/>
  <c r="C16" i="5" l="1"/>
  <c r="C23" i="5" s="1"/>
  <c r="C54" i="5"/>
  <c r="C47" i="5" l="1"/>
  <c r="H30" i="6"/>
  <c r="I30" i="6" s="1"/>
  <c r="I29" i="6"/>
  <c r="H28" i="6"/>
  <c r="I28" i="6" s="1"/>
  <c r="I27" i="6"/>
  <c r="I26" i="6"/>
  <c r="H25" i="6"/>
  <c r="G25" i="6"/>
  <c r="F25" i="6"/>
  <c r="D25" i="6"/>
  <c r="C25" i="6"/>
  <c r="B25" i="6"/>
  <c r="I24" i="6"/>
  <c r="I23" i="6"/>
  <c r="I21" i="6"/>
  <c r="I20" i="6"/>
  <c r="I19" i="6"/>
  <c r="I18" i="6"/>
  <c r="I17" i="6"/>
  <c r="I16" i="6"/>
  <c r="H15" i="6"/>
  <c r="H22" i="6" s="1"/>
  <c r="G15" i="6"/>
  <c r="G22" i="6" s="1"/>
  <c r="F15" i="6"/>
  <c r="F22" i="6" s="1"/>
  <c r="E22" i="6"/>
  <c r="D15" i="6"/>
  <c r="D22" i="6" s="1"/>
  <c r="C15" i="6"/>
  <c r="C22" i="6" s="1"/>
  <c r="C31" i="6" s="1"/>
  <c r="B15" i="6"/>
  <c r="C49" i="5" l="1"/>
  <c r="C58" i="5" s="1"/>
  <c r="E66" i="5" s="1"/>
  <c r="G31" i="6"/>
  <c r="F31" i="6"/>
  <c r="F32" i="6" s="1"/>
  <c r="B22" i="6"/>
  <c r="B31" i="6" s="1"/>
  <c r="D31" i="6"/>
  <c r="H31" i="6"/>
  <c r="H32" i="6" s="1"/>
  <c r="E25" i="6"/>
  <c r="E31" i="6" s="1"/>
  <c r="I22" i="6" l="1"/>
  <c r="I25" i="6"/>
  <c r="I31" i="6" l="1"/>
  <c r="I32" i="6" s="1"/>
</calcChain>
</file>

<file path=xl/comments1.xml><?xml version="1.0" encoding="utf-8"?>
<comments xmlns="http://schemas.openxmlformats.org/spreadsheetml/2006/main">
  <authors>
    <author>erbolat_t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</commentList>
</comments>
</file>

<file path=xl/sharedStrings.xml><?xml version="1.0" encoding="utf-8"?>
<sst xmlns="http://schemas.openxmlformats.org/spreadsheetml/2006/main" count="294" uniqueCount="258">
  <si>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</si>
  <si>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</si>
  <si>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</si>
  <si>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</si>
  <si>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</si>
  <si>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</si>
  <si>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</si>
  <si>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</si>
  <si>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</si>
  <si>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</si>
  <si>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</si>
  <si>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</si>
  <si>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</si>
  <si>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</si>
  <si>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</si>
  <si>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</si>
  <si>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</si>
  <si>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</si>
  <si>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</si>
  <si>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</si>
  <si>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</si>
  <si>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</si>
  <si>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</si>
  <si>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</si>
  <si>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</si>
  <si>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</si>
  <si>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</si>
  <si>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</si>
  <si>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</si>
  <si>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</si>
  <si>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</si>
  <si>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</si>
  <si>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</si>
  <si>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</si>
  <si>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</si>
  <si>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</si>
  <si>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</si>
  <si>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</si>
  <si>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</si>
  <si>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</si>
  <si>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</si>
  <si>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</si>
  <si>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</si>
  <si>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</si>
  <si>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</si>
  <si>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</si>
  <si>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</si>
  <si>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</si>
  <si>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</si>
  <si>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Выкуп собственных акций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</si>
  <si>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</si>
  <si>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</si>
  <si>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</si>
  <si>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</si>
  <si>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</si>
  <si>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</si>
  <si>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</si>
  <si>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</si>
  <si>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</si>
  <si>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</si>
  <si>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</si>
  <si>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</si>
  <si>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</si>
  <si>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</si>
  <si>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</si>
  <si>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</si>
  <si>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</si>
  <si>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</si>
  <si>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</si>
  <si>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</si>
  <si>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</si>
  <si>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</si>
  <si>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</si>
  <si>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</si>
  <si>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</si>
  <si>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</si>
  <si>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Взносы акционера в форме безвозмездной аренды</t>
  </si>
  <si>
    <t xml:space="preserve">Форма №1 </t>
  </si>
  <si>
    <t>Бухгалтерский баланс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</si>
  <si>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</si>
  <si>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</si>
  <si>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</si>
  <si>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</si>
  <si>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</si>
  <si>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</si>
  <si>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</si>
  <si>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</si>
  <si>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</si>
  <si>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</si>
  <si>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</si>
  <si>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</si>
  <si>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</si>
  <si>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</si>
  <si>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</si>
  <si>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</si>
  <si>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</si>
  <si>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</si>
  <si>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</si>
  <si>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</si>
  <si>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Инвестиционное имущество</t>
  </si>
  <si>
    <t>Долгосрочные активы, предназначенные для продажи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</si>
  <si>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</si>
  <si>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</si>
  <si>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</si>
  <si>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</si>
  <si>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</si>
  <si>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</si>
  <si>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</si>
  <si>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</si>
  <si>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</si>
  <si>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</si>
  <si>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</si>
  <si>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</si>
  <si>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</si>
  <si>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</si>
  <si>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</si>
  <si>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</si>
  <si>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</si>
  <si>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</si>
  <si>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</si>
  <si>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</si>
  <si>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</si>
  <si>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</si>
  <si>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</si>
  <si>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</si>
  <si>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</si>
  <si>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</si>
  <si>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</si>
  <si>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</si>
  <si>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</si>
  <si>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</si>
  <si>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</si>
  <si>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Форма №2 </t>
  </si>
  <si>
    <t>Отчет о прибылях и убытках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</si>
  <si>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</si>
  <si>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</si>
  <si>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</si>
  <si>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</si>
  <si>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</si>
  <si>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</si>
  <si>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</si>
  <si>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</si>
  <si>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</si>
  <si>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</si>
  <si>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</si>
  <si>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</si>
  <si>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</si>
  <si>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</si>
  <si>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</si>
  <si>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</si>
  <si>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</si>
  <si>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</si>
  <si>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</si>
  <si>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</si>
  <si>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</si>
  <si>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</si>
  <si>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</si>
  <si>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</si>
  <si>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</si>
  <si>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</si>
  <si>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</si>
  <si>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</si>
  <si>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</si>
  <si>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</si>
  <si>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</si>
  <si>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</si>
  <si>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</si>
  <si>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</si>
  <si>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</si>
  <si>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</si>
  <si>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</si>
  <si>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</si>
  <si>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</si>
  <si>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</si>
  <si>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</si>
  <si>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</si>
  <si>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</si>
  <si>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</si>
  <si>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</si>
  <si>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</si>
  <si>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</si>
  <si>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</si>
  <si>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</si>
  <si>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</si>
  <si>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</si>
  <si>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</si>
  <si>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</si>
  <si>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</si>
  <si>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</si>
  <si>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</si>
  <si>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</si>
  <si>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</si>
  <si>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</si>
  <si>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</si>
  <si>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</si>
  <si>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</si>
  <si>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</si>
  <si>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</si>
  <si>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</si>
  <si>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</si>
  <si>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</si>
  <si>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</si>
  <si>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</si>
  <si>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Дата подписания отчета</t>
  </si>
  <si>
    <t>Главный бухгалтер                                                                                      Кусмангалиева А.Т.</t>
  </si>
  <si>
    <t>Взносы акционера (реорганизация)</t>
  </si>
  <si>
    <t>Первый руководитель (на период его отсутствия - лицо, его замещающее)  Камбетбаев Е.Б.</t>
  </si>
  <si>
    <t>______________</t>
  </si>
  <si>
    <t>подпись</t>
  </si>
  <si>
    <t>Главный бухгалтер Кусмангалиева А.Т.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</si>
  <si>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</si>
  <si>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</si>
  <si>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</si>
  <si>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</si>
  <si>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</si>
  <si>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</si>
  <si>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>АО «Дочерняя организация Народного Банка Казахстана «Страховая компания «Халык»</t>
  </si>
  <si>
    <t>Первый руководитель  ______________________ Камбетбаев Е.Б. дата ______________</t>
  </si>
  <si>
    <t>Главный бухгалтер _____________________ Кусмангалиева А.Т. дата _______________</t>
  </si>
  <si>
    <t>Исполнитель __________________</t>
  </si>
  <si>
    <t>Телефон:________________</t>
  </si>
  <si>
    <t>за период с начала текущего года                                                                (с нарастающим итогом)</t>
  </si>
  <si>
    <t>               фамилия, имя, отчество (при наличии)</t>
  </si>
  <si>
    <t>(Увеличение) уменьшение дебиторской задолженности по страхованию и перестрахованию (за вычетом резервов на обесценение)</t>
  </si>
  <si>
    <t>Увеличение (уменьшение) обязательств по аренде</t>
  </si>
  <si>
    <t>Сальдо на  01 января  2019 года</t>
  </si>
  <si>
    <t>Сальдо на  01 января 2020 года</t>
  </si>
  <si>
    <t>(полное наименование страховой (перестраховочной) организации, исламской страховой (перестраховочной) организации)</t>
  </si>
  <si>
    <t>Код строки</t>
  </si>
  <si>
    <t>На конец отчетного периода</t>
  </si>
  <si>
    <t>На конец предыдущего года</t>
  </si>
  <si>
    <t>Операции «обратное РЕПО»</t>
  </si>
  <si>
    <t>Дебиторская задолженность по страхованию и перестрахованию (за вычетом резервов на обесценение)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</si>
  <si>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</si>
  <si>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</si>
  <si>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Нематериальные активы (за вычетом амортизации и убытков от обесценения)</t>
  </si>
  <si>
    <t>Обязательства по аренде</t>
  </si>
  <si>
    <t>Обязательство по налогам и другим обязательным платежам в бюджет</t>
  </si>
  <si>
    <t>Резерв переоценки ценных бумаг, имеющихся в наличии для продажи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</si>
  <si>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</si>
  <si>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</si>
  <si>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</si>
  <si>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</si>
  <si>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 (расходы) от операций «РЕПО» (нетто)</t>
  </si>
  <si>
    <t>Процентные расходы по обязательствам по аренде</t>
  </si>
  <si>
    <t>АО "Дочерняя организация Народного Банка Казахстана  "Страховая компания "Халык"</t>
  </si>
  <si>
    <t>АО "Дочерняя организация Народного Банка Казахстана "Страховая компания "Халык"</t>
  </si>
  <si>
    <t>расходы на рекламу</t>
  </si>
  <si>
    <t>услуги третьих лиц</t>
  </si>
  <si>
    <t>расходы на аудиторские, консультационные услуги  и информационные расходы</t>
  </si>
  <si>
    <t>Сальдо на  01 октября 2020 года</t>
  </si>
  <si>
    <t>Председатель Правления                                                                         Камбетбаев Е.Б.</t>
  </si>
  <si>
    <t>по состоянию на "1" апреля 2021 года</t>
  </si>
  <si>
    <t>Приложение 4
к Правилам представления финансовой
отчетности финансовыми организациями и
организациями, осуществляющими</t>
  </si>
  <si>
    <t xml:space="preserve">Приложение 5
к Правилам представления финансовой
отчетности финансовыми организациями
и организациями, осуществляющими
микрофинансовую деятельность
</t>
  </si>
  <si>
    <t>по состоянию на 1 апреля 2021 года</t>
  </si>
  <si>
    <t>по состоянию на "01" апреля 2021 года</t>
  </si>
  <si>
    <t xml:space="preserve">Дата подписания отчета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</si>
</sst>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&quot;$&quot;#,##0_);\(&quot;$&quot;#,##0\)"/>
    <numFmt numFmtId="171" formatCode="d/m"/>
    <numFmt numFmtId="172" formatCode="0.0%"/>
    <numFmt numFmtId="173" formatCode="_(* #,##0_);_(* \(#,##0\);_(* &quot;-&quot;_);_(@_)"/>
    <numFmt numFmtId="174" formatCode="0.0"/>
    <numFmt numFmtId="175" formatCode="_-* #,##0_р_._-;\-* #,##0_р_._-;_-* &quot;-&quot;??_р_._-;_-@_-"/>
    <numFmt numFmtId="176" formatCode="_-* #,##0\ _р_._-;\-* #,##0\ _р_._-;_-* &quot;-&quot;\ _р_._-;_-@_-"/>
    <numFmt numFmtId="177" formatCode="_-* #,##0.00\ _р_._-;\-* #,##0.00\ _р_._-;_-* &quot;-&quot;??\ _р_.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MS Sans Serif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8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0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  <xf numFmtId="167" fontId="1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8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3" xfId="1274" applyNumberFormat="1" applyFont="1" applyFill="1" applyBorder="1" applyAlignment="1">
      <alignment horizontal="center" vertical="center" wrapText="1"/>
    </xf>
    <xf numFmtId="3" fontId="9" fillId="0" borderId="31" xfId="1274" applyNumberFormat="1" applyFont="1" applyFill="1" applyBorder="1" applyAlignment="1">
      <alignment horizontal="center" vertical="center" wrapText="1"/>
    </xf>
    <xf numFmtId="3" fontId="9" fillId="0" borderId="35" xfId="1274" applyNumberFormat="1" applyFont="1" applyFill="1" applyBorder="1" applyAlignment="1">
      <alignment horizontal="center" vertical="center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/>
    <xf numFmtId="168" fontId="9" fillId="0" borderId="17" xfId="1140" applyNumberFormat="1" applyFont="1" applyFill="1" applyBorder="1" applyAlignment="1">
      <alignment horizontal="right" vertical="top"/>
    </xf>
    <xf numFmtId="168" fontId="9" fillId="0" borderId="36" xfId="1140" applyNumberFormat="1" applyFont="1" applyFill="1" applyBorder="1" applyAlignment="1">
      <alignment horizontal="right" vertical="top"/>
    </xf>
    <xf numFmtId="168" fontId="10" fillId="0" borderId="36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8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Alignment="1">
      <alignment vertical="top"/>
    </xf>
    <xf numFmtId="0" fontId="10" fillId="0" borderId="0" xfId="1274" applyFont="1" applyAlignment="1">
      <alignment horizontal="center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/>
    <xf numFmtId="0" fontId="90" fillId="0" borderId="0" xfId="0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1" fillId="0" borderId="0" xfId="1139" applyFont="1" applyFill="1" applyBorder="1" applyAlignment="1">
      <alignment horizontal="left"/>
    </xf>
    <xf numFmtId="0" fontId="92" fillId="0" borderId="0" xfId="1139" applyNumberFormat="1" applyFont="1" applyFill="1" applyBorder="1" applyAlignment="1">
      <alignment horizontal="left" wrapText="1"/>
    </xf>
    <xf numFmtId="166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left" wrapText="1"/>
    </xf>
    <xf numFmtId="1" fontId="91" fillId="0" borderId="0" xfId="1139" applyNumberFormat="1" applyFont="1" applyFill="1" applyBorder="1" applyAlignment="1">
      <alignment horizontal="left" wrapText="1"/>
    </xf>
    <xf numFmtId="0" fontId="6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17" xfId="0" applyFont="1" applyFill="1" applyBorder="1" applyAlignment="1">
      <alignment horizontal="center" vertical="top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6" fillId="0" borderId="0" xfId="0" applyFont="1" applyFill="1"/>
    <xf numFmtId="3" fontId="10" fillId="0" borderId="30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vertical="top" wrapText="1"/>
    </xf>
    <xf numFmtId="168" fontId="10" fillId="0" borderId="17" xfId="0" applyNumberFormat="1" applyFont="1" applyFill="1" applyBorder="1" applyAlignment="1">
      <alignment horizontal="right" vertical="top"/>
    </xf>
    <xf numFmtId="168" fontId="10" fillId="0" borderId="13" xfId="0" applyNumberFormat="1" applyFont="1" applyFill="1" applyBorder="1" applyAlignment="1">
      <alignment horizontal="right" vertical="top"/>
    </xf>
    <xf numFmtId="168" fontId="9" fillId="0" borderId="34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center" wrapText="1"/>
    </xf>
    <xf numFmtId="168" fontId="9" fillId="0" borderId="0" xfId="0" applyNumberFormat="1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168" fontId="10" fillId="0" borderId="38" xfId="1294" applyNumberFormat="1" applyFont="1" applyFill="1" applyBorder="1"/>
    <xf numFmtId="168" fontId="9" fillId="0" borderId="38" xfId="1294" applyNumberFormat="1" applyFont="1" applyFill="1" applyBorder="1"/>
    <xf numFmtId="0" fontId="93" fillId="0" borderId="0" xfId="0" applyFont="1" applyFill="1" applyBorder="1"/>
    <xf numFmtId="168" fontId="9" fillId="0" borderId="37" xfId="0" applyNumberFormat="1" applyFont="1" applyFill="1" applyBorder="1" applyAlignment="1">
      <alignment horizontal="right" vertical="top"/>
    </xf>
    <xf numFmtId="49" fontId="10" fillId="0" borderId="17" xfId="0" applyNumberFormat="1" applyFont="1" applyFill="1" applyBorder="1" applyAlignment="1" applyProtection="1">
      <alignment horizontal="left" vertical="top" wrapText="1"/>
      <protection locked="0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" fontId="94" fillId="0" borderId="17" xfId="0" applyNumberFormat="1" applyFont="1" applyBorder="1" applyAlignment="1">
      <alignment horizontal="right" vertical="top"/>
    </xf>
    <xf numFmtId="168" fontId="10" fillId="0" borderId="0" xfId="1293" applyNumberFormat="1" applyFont="1" applyFill="1" applyAlignment="1">
      <alignment vertical="top"/>
    </xf>
    <xf numFmtId="0" fontId="10" fillId="0" borderId="0" xfId="1" applyFont="1" applyFill="1"/>
    <xf numFmtId="0" fontId="93" fillId="0" borderId="0" xfId="0" applyFont="1" applyFill="1"/>
    <xf numFmtId="3" fontId="10" fillId="0" borderId="17" xfId="0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49" fontId="9" fillId="0" borderId="17" xfId="0" applyNumberFormat="1" applyFont="1" applyFill="1" applyBorder="1" applyAlignment="1" applyProtection="1">
      <alignment horizontal="left" vertical="top" wrapText="1"/>
      <protection locked="0"/>
    </xf>
    <xf numFmtId="168" fontId="9" fillId="0" borderId="17" xfId="1294" applyNumberFormat="1" applyFont="1" applyFill="1" applyBorder="1"/>
    <xf numFmtId="168" fontId="10" fillId="0" borderId="17" xfId="1294" applyNumberFormat="1" applyFont="1" applyFill="1" applyBorder="1"/>
    <xf numFmtId="0" fontId="10" fillId="0" borderId="17" xfId="0" applyFont="1" applyFill="1" applyBorder="1" applyAlignment="1">
      <alignment vertical="top" wrapText="1"/>
    </xf>
    <xf numFmtId="0" fontId="10" fillId="0" borderId="0" xfId="1" applyFont="1" applyFill="1" applyAlignment="1">
      <alignment horizontal="center" vertical="top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0" xfId="0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Alignment="1">
      <alignment horizontal="center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</cellXfs>
  <cellStyles count="1298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 6 2 2" xfId="1295"/>
    <cellStyle name="Comma_A4 TS 9m 2005_25_nov" xfId="366"/>
    <cellStyle name="Comma_Worksheet in 2241 3 Cashflow statement - consolidated 31 12 01, 31 12 00" xfId="1294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4 2 2" xfId="1296"/>
    <cellStyle name="Финансовый 5" xfId="1259"/>
    <cellStyle name="Финансовый 5 2" xfId="1297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skabayeva.g/Desktop/&#1043;&#1091;&#1083;&#1100;&#1085;&#1072;&#1079;/1.%20&#1050;&#1048;&#1057;%20&#1088;&#1072;&#1073;&#1086;&#1095;&#1072;&#1103;/&#1050;&#1040;&#1057;&#1045;%20&#1050;&#1048;&#1057;/1%20&#1082;&#1074;&#1072;&#1088;&#1090;&#1072;&#1083;%202019%20KASE/&#1050;&#1086;&#1087;&#1080;&#1103;%20&#1060;&#1080;&#1085;&#1072;&#1085;&#1089;&#1086;&#1074;&#1072;&#1103;%20&#1086;&#1090;&#1095;&#1077;&#1090;&#1085;&#1086;&#1089;&#1090;&#1100;%20&#1085;&#1072;%2001%2004%2019%20&#1085;&#1086;&#1074;&#1072;&#1103;%20&#1044;&#1044;&#1057;_%20&#1040;&#1083;&#1100;&#1092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 БАЛ"/>
      <sheetName val="ОПиУ"/>
      <sheetName val="Купон"/>
      <sheetName val="КонвТаб"/>
      <sheetName val="ОСВ2018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Лист8"/>
      <sheetName val="КАПИТАЛ"/>
      <sheetName val="рас капит"/>
      <sheetName val="резе"/>
      <sheetName val="КПН 18"/>
      <sheetName val="Лист6"/>
      <sheetName val="ЦБ ГП 18"/>
      <sheetName val="ЦБ торг 18"/>
      <sheetName val="ОС 2018"/>
      <sheetName val="ОСН2014"/>
      <sheetName val="НМА2014"/>
      <sheetName val="ОСН2013"/>
      <sheetName val="НМА2013"/>
      <sheetName val="УК"/>
      <sheetName val="вклады"/>
      <sheetName val="ЦБ ГП"/>
      <sheetName val="ЦБ торг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5">
          <cell r="E155">
            <v>34926658.710000001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workbookViewId="0">
      <selection activeCell="A93" sqref="A93"/>
    </sheetView>
  </sheetViews>
  <sheetFormatPr defaultRowHeight="15"/>
  <cols>
    <col min="1" max="1" width="74" style="25" customWidth="1"/>
    <col min="2" max="2" width="14" style="25" customWidth="1"/>
    <col min="3" max="3" width="29" style="25" customWidth="1"/>
    <col min="4" max="4" width="25" style="25" customWidth="1"/>
    <col min="5" max="5" width="12" style="25" customWidth="1"/>
    <col min="6" max="16384" width="9.140625" style="25"/>
  </cols>
  <sheetData>
    <row r="1" spans="1:5" ht="63.75" customHeight="1">
      <c r="A1"/>
      <c r="B1" s="101" t="s">
        <v>253</v>
      </c>
      <c r="C1" s="101"/>
      <c r="D1" s="101"/>
      <c r="E1" s="29"/>
    </row>
    <row r="2" spans="1:5">
      <c r="A2" s="50"/>
      <c r="B2" s="50"/>
      <c r="C2" s="50"/>
      <c r="D2" s="50"/>
      <c r="E2" s="24"/>
    </row>
    <row r="3" spans="1:5">
      <c r="A3" s="51"/>
      <c r="B3" s="51"/>
      <c r="C3" s="51"/>
      <c r="D3" s="52" t="s">
        <v>77</v>
      </c>
      <c r="E3" s="30"/>
    </row>
    <row r="4" spans="1:5">
      <c r="A4" s="51"/>
      <c r="B4" s="51"/>
      <c r="C4" s="51"/>
      <c r="D4" s="51"/>
      <c r="E4" s="30"/>
    </row>
    <row r="5" spans="1:5">
      <c r="A5" s="102" t="s">
        <v>78</v>
      </c>
      <c r="B5" s="102"/>
      <c r="C5" s="102"/>
      <c r="D5" s="102"/>
      <c r="E5" s="30"/>
    </row>
    <row r="6" spans="1:5">
      <c r="A6" s="104" t="s">
        <v>246</v>
      </c>
      <c r="B6" s="102"/>
      <c r="C6" s="102"/>
      <c r="D6" s="102"/>
      <c r="E6" s="30"/>
    </row>
    <row r="7" spans="1:5">
      <c r="A7" s="102" t="s">
        <v>227</v>
      </c>
      <c r="B7" s="102"/>
      <c r="C7" s="102"/>
      <c r="D7" s="102"/>
      <c r="E7" s="30"/>
    </row>
    <row r="8" spans="1:5">
      <c r="A8" s="103" t="s">
        <v>252</v>
      </c>
      <c r="B8" s="103"/>
      <c r="C8" s="103"/>
      <c r="D8" s="103"/>
      <c r="E8" s="30"/>
    </row>
    <row r="9" spans="1:5">
      <c r="A9" s="51"/>
      <c r="B9" s="51"/>
      <c r="C9" s="51"/>
      <c r="D9" s="51"/>
      <c r="E9" s="30"/>
    </row>
    <row r="10" spans="1:5">
      <c r="A10" s="51"/>
      <c r="B10" s="51"/>
      <c r="C10" s="51"/>
      <c r="D10" s="52" t="s">
        <v>7</v>
      </c>
      <c r="E10" s="31"/>
    </row>
    <row r="11" spans="1:5">
      <c r="A11" s="60" t="s">
        <v>8</v>
      </c>
      <c r="B11" s="83" t="s">
        <v>228</v>
      </c>
      <c r="C11" s="60" t="s">
        <v>229</v>
      </c>
      <c r="D11" s="60" t="s">
        <v>230</v>
      </c>
      <c r="E11" s="32"/>
    </row>
    <row r="12" spans="1:5">
      <c r="A12" s="53">
        <v>1</v>
      </c>
      <c r="B12" s="53">
        <v>2</v>
      </c>
      <c r="C12" s="53">
        <v>3</v>
      </c>
      <c r="D12" s="53">
        <v>4</v>
      </c>
      <c r="E12" s="31"/>
    </row>
    <row r="13" spans="1:5">
      <c r="A13" s="54" t="s">
        <v>79</v>
      </c>
      <c r="B13" s="55"/>
      <c r="C13" s="90"/>
      <c r="D13" s="90"/>
      <c r="E13" s="31"/>
    </row>
    <row r="14" spans="1:5">
      <c r="A14" s="54" t="s">
        <v>80</v>
      </c>
      <c r="B14" s="55">
        <v>1</v>
      </c>
      <c r="C14" s="56">
        <v>13679747</v>
      </c>
      <c r="D14" s="56">
        <v>4584254</v>
      </c>
      <c r="E14" s="33"/>
    </row>
    <row r="15" spans="1:5">
      <c r="A15" s="54" t="s">
        <v>81</v>
      </c>
      <c r="B15" s="55">
        <v>2</v>
      </c>
      <c r="C15" s="56">
        <v>775000</v>
      </c>
      <c r="D15" s="56">
        <v>212800</v>
      </c>
      <c r="E15" s="33"/>
    </row>
    <row r="16" spans="1:5" ht="25.5">
      <c r="A16" s="54" t="s">
        <v>82</v>
      </c>
      <c r="B16" s="55">
        <v>3</v>
      </c>
      <c r="C16" s="56">
        <v>65148607</v>
      </c>
      <c r="D16" s="56">
        <v>63004244</v>
      </c>
      <c r="E16" s="33"/>
    </row>
    <row r="17" spans="1:5" ht="25.5">
      <c r="A17" s="54" t="s">
        <v>83</v>
      </c>
      <c r="B17" s="55">
        <v>4</v>
      </c>
      <c r="C17" s="56">
        <v>17605717</v>
      </c>
      <c r="D17" s="56">
        <v>11120093</v>
      </c>
      <c r="E17" s="33"/>
    </row>
    <row r="18" spans="1:5">
      <c r="A18" s="54" t="s">
        <v>231</v>
      </c>
      <c r="B18" s="55">
        <v>5</v>
      </c>
      <c r="C18" s="56">
        <v>254750</v>
      </c>
      <c r="D18" s="56">
        <v>3947944</v>
      </c>
      <c r="E18" s="33"/>
    </row>
    <row r="19" spans="1:5">
      <c r="A19" s="54" t="s">
        <v>84</v>
      </c>
      <c r="B19" s="55">
        <v>6</v>
      </c>
      <c r="C19" s="56">
        <v>0</v>
      </c>
      <c r="D19" s="56">
        <v>0</v>
      </c>
      <c r="E19" s="33"/>
    </row>
    <row r="20" spans="1:5">
      <c r="A20" s="54" t="s">
        <v>85</v>
      </c>
      <c r="B20" s="55">
        <v>7</v>
      </c>
      <c r="C20" s="56">
        <v>0</v>
      </c>
      <c r="D20" s="56">
        <v>0</v>
      </c>
      <c r="E20" s="33"/>
    </row>
    <row r="21" spans="1:5" ht="25.5">
      <c r="A21" s="54" t="s">
        <v>86</v>
      </c>
      <c r="B21" s="55">
        <v>8</v>
      </c>
      <c r="C21" s="56">
        <v>21099951</v>
      </c>
      <c r="D21" s="56">
        <v>8171400</v>
      </c>
      <c r="E21" s="33"/>
    </row>
    <row r="22" spans="1:5" ht="25.5">
      <c r="A22" s="54" t="s">
        <v>87</v>
      </c>
      <c r="B22" s="55">
        <v>9</v>
      </c>
      <c r="C22" s="56">
        <v>1051525</v>
      </c>
      <c r="D22" s="56">
        <v>1476971</v>
      </c>
      <c r="E22" s="33"/>
    </row>
    <row r="23" spans="1:5" ht="25.5">
      <c r="A23" s="54" t="s">
        <v>88</v>
      </c>
      <c r="B23" s="55">
        <v>10</v>
      </c>
      <c r="C23" s="56">
        <v>0</v>
      </c>
      <c r="D23" s="56">
        <v>0</v>
      </c>
      <c r="E23" s="33"/>
    </row>
    <row r="24" spans="1:5" ht="25.5">
      <c r="A24" s="54" t="s">
        <v>89</v>
      </c>
      <c r="B24" s="55">
        <v>11</v>
      </c>
      <c r="C24" s="56">
        <v>0</v>
      </c>
      <c r="D24" s="56">
        <v>0</v>
      </c>
      <c r="E24" s="33"/>
    </row>
    <row r="25" spans="1:5" ht="25.5">
      <c r="A25" s="54" t="s">
        <v>90</v>
      </c>
      <c r="B25" s="55">
        <v>12</v>
      </c>
      <c r="C25" s="56">
        <v>2776346</v>
      </c>
      <c r="D25" s="56">
        <v>5546559</v>
      </c>
      <c r="E25" s="33"/>
    </row>
    <row r="26" spans="1:5" ht="25.5">
      <c r="A26" s="54" t="s">
        <v>58</v>
      </c>
      <c r="B26" s="55">
        <v>13</v>
      </c>
      <c r="C26" s="56">
        <v>11498070</v>
      </c>
      <c r="D26" s="56">
        <v>4569195</v>
      </c>
      <c r="E26" s="33"/>
    </row>
    <row r="27" spans="1:5">
      <c r="A27" s="54" t="s">
        <v>91</v>
      </c>
      <c r="B27" s="55">
        <v>14</v>
      </c>
      <c r="C27" s="56">
        <v>0</v>
      </c>
      <c r="D27" s="56">
        <v>0</v>
      </c>
      <c r="E27" s="33"/>
    </row>
    <row r="28" spans="1:5" ht="25.5">
      <c r="A28" s="54" t="s">
        <v>232</v>
      </c>
      <c r="B28" s="55">
        <v>15</v>
      </c>
      <c r="C28" s="56">
        <v>182748</v>
      </c>
      <c r="D28" s="56">
        <v>152194</v>
      </c>
      <c r="E28" s="33"/>
    </row>
    <row r="29" spans="1:5">
      <c r="A29" s="54" t="s">
        <v>59</v>
      </c>
      <c r="B29" s="55">
        <v>16</v>
      </c>
      <c r="C29" s="56">
        <v>3138774</v>
      </c>
      <c r="D29" s="56">
        <v>2891234</v>
      </c>
      <c r="E29" s="33"/>
    </row>
    <row r="30" spans="1:5">
      <c r="A30" s="54" t="s">
        <v>92</v>
      </c>
      <c r="B30" s="55">
        <v>17</v>
      </c>
      <c r="C30" s="56">
        <v>0</v>
      </c>
      <c r="D30" s="56">
        <v>0</v>
      </c>
      <c r="E30" s="33"/>
    </row>
    <row r="31" spans="1:5">
      <c r="A31" s="54" t="s">
        <v>93</v>
      </c>
      <c r="B31" s="55">
        <v>18</v>
      </c>
      <c r="C31" s="56">
        <v>3777034</v>
      </c>
      <c r="D31" s="56">
        <v>3629877</v>
      </c>
      <c r="E31" s="33"/>
    </row>
    <row r="32" spans="1:5">
      <c r="A32" s="54" t="s">
        <v>94</v>
      </c>
      <c r="B32" s="55">
        <v>19</v>
      </c>
      <c r="C32" s="56">
        <v>9809</v>
      </c>
      <c r="D32" s="56">
        <v>9808</v>
      </c>
      <c r="E32" s="33"/>
    </row>
    <row r="33" spans="1:5">
      <c r="A33" s="54" t="s">
        <v>95</v>
      </c>
      <c r="B33" s="55">
        <v>20</v>
      </c>
      <c r="C33" s="56">
        <v>0</v>
      </c>
      <c r="D33" s="56">
        <v>0</v>
      </c>
      <c r="E33" s="33"/>
    </row>
    <row r="34" spans="1:5">
      <c r="A34" s="54" t="s">
        <v>96</v>
      </c>
      <c r="B34" s="55">
        <v>21</v>
      </c>
      <c r="C34" s="56">
        <v>0</v>
      </c>
      <c r="D34" s="56">
        <v>0</v>
      </c>
      <c r="E34" s="33"/>
    </row>
    <row r="35" spans="1:5">
      <c r="A35" s="54" t="s">
        <v>97</v>
      </c>
      <c r="B35" s="55">
        <v>22</v>
      </c>
      <c r="C35" s="56">
        <v>0</v>
      </c>
      <c r="D35" s="56">
        <v>0</v>
      </c>
      <c r="E35" s="33"/>
    </row>
    <row r="36" spans="1:5">
      <c r="A36" s="54" t="s">
        <v>98</v>
      </c>
      <c r="B36" s="55">
        <v>23</v>
      </c>
      <c r="C36" s="56">
        <v>1079156</v>
      </c>
      <c r="D36" s="56">
        <v>1298973</v>
      </c>
      <c r="E36" s="33"/>
    </row>
    <row r="37" spans="1:5">
      <c r="A37" s="54" t="s">
        <v>233</v>
      </c>
      <c r="B37" s="55">
        <v>24</v>
      </c>
      <c r="C37" s="56">
        <v>2805555</v>
      </c>
      <c r="D37" s="56">
        <v>2815763</v>
      </c>
      <c r="E37" s="33"/>
    </row>
    <row r="38" spans="1:5" ht="25.5">
      <c r="A38" s="54" t="s">
        <v>234</v>
      </c>
      <c r="B38" s="55">
        <v>25</v>
      </c>
      <c r="C38" s="56">
        <v>0</v>
      </c>
      <c r="D38" s="56">
        <v>0</v>
      </c>
      <c r="E38" s="33"/>
    </row>
    <row r="39" spans="1:5">
      <c r="A39" s="54" t="s">
        <v>99</v>
      </c>
      <c r="B39" s="55">
        <v>26</v>
      </c>
      <c r="C39" s="56">
        <v>1626766</v>
      </c>
      <c r="D39" s="56">
        <v>1626766</v>
      </c>
      <c r="E39" s="33"/>
    </row>
    <row r="40" spans="1:5">
      <c r="A40" s="54" t="s">
        <v>100</v>
      </c>
      <c r="B40" s="55">
        <v>27</v>
      </c>
      <c r="C40" s="56">
        <v>0</v>
      </c>
      <c r="D40" s="56">
        <v>0</v>
      </c>
      <c r="E40" s="33"/>
    </row>
    <row r="41" spans="1:5">
      <c r="A41" s="54" t="s">
        <v>235</v>
      </c>
      <c r="B41" s="55">
        <v>28</v>
      </c>
      <c r="C41" s="56">
        <v>381699</v>
      </c>
      <c r="D41" s="56">
        <v>406108</v>
      </c>
      <c r="E41" s="33"/>
    </row>
    <row r="42" spans="1:5">
      <c r="A42" s="54" t="s">
        <v>101</v>
      </c>
      <c r="B42" s="55">
        <v>29</v>
      </c>
      <c r="C42" s="56">
        <v>3265</v>
      </c>
      <c r="D42" s="56">
        <v>0</v>
      </c>
      <c r="E42" s="33"/>
    </row>
    <row r="43" spans="1:5">
      <c r="A43" s="54" t="s">
        <v>102</v>
      </c>
      <c r="B43" s="55">
        <v>30</v>
      </c>
      <c r="C43" s="56">
        <v>146894519</v>
      </c>
      <c r="D43" s="56">
        <v>115464183</v>
      </c>
      <c r="E43" s="33"/>
    </row>
    <row r="44" spans="1:5">
      <c r="A44" s="54" t="s">
        <v>103</v>
      </c>
      <c r="B44" s="55"/>
      <c r="C44" s="90"/>
      <c r="D44" s="90"/>
      <c r="E44" s="33"/>
    </row>
    <row r="45" spans="1:5">
      <c r="A45" s="54" t="s">
        <v>104</v>
      </c>
      <c r="B45" s="55">
        <v>31</v>
      </c>
      <c r="C45" s="56">
        <v>44737361</v>
      </c>
      <c r="D45" s="56">
        <v>24576120</v>
      </c>
      <c r="E45" s="33"/>
    </row>
    <row r="46" spans="1:5">
      <c r="A46" s="54" t="s">
        <v>105</v>
      </c>
      <c r="B46" s="55">
        <v>32</v>
      </c>
      <c r="C46" s="56">
        <v>0</v>
      </c>
      <c r="D46" s="56">
        <v>0</v>
      </c>
      <c r="E46" s="33"/>
    </row>
    <row r="47" spans="1:5">
      <c r="A47" s="54" t="s">
        <v>106</v>
      </c>
      <c r="B47" s="55">
        <v>33</v>
      </c>
      <c r="C47" s="56">
        <v>0</v>
      </c>
      <c r="D47" s="56">
        <v>0</v>
      </c>
      <c r="E47" s="33"/>
    </row>
    <row r="48" spans="1:5">
      <c r="A48" s="54" t="s">
        <v>107</v>
      </c>
      <c r="B48" s="55">
        <v>34</v>
      </c>
      <c r="C48" s="56">
        <v>3915859</v>
      </c>
      <c r="D48" s="56">
        <v>5190150</v>
      </c>
      <c r="E48" s="33"/>
    </row>
    <row r="49" spans="1:5">
      <c r="A49" s="54" t="s">
        <v>108</v>
      </c>
      <c r="B49" s="55">
        <v>35</v>
      </c>
      <c r="C49" s="56">
        <v>6910283</v>
      </c>
      <c r="D49" s="56">
        <v>9082460</v>
      </c>
      <c r="E49" s="33"/>
    </row>
    <row r="50" spans="1:5">
      <c r="A50" s="54" t="s">
        <v>50</v>
      </c>
      <c r="B50" s="55">
        <v>36</v>
      </c>
      <c r="C50" s="56">
        <v>0</v>
      </c>
      <c r="D50" s="56">
        <v>0</v>
      </c>
      <c r="E50" s="33"/>
    </row>
    <row r="51" spans="1:5">
      <c r="A51" s="54" t="s">
        <v>109</v>
      </c>
      <c r="B51" s="55">
        <v>37</v>
      </c>
      <c r="C51" s="56">
        <v>16153663</v>
      </c>
      <c r="D51" s="56">
        <v>4213872</v>
      </c>
      <c r="E51" s="33"/>
    </row>
    <row r="52" spans="1:5">
      <c r="A52" s="54" t="s">
        <v>110</v>
      </c>
      <c r="B52" s="55">
        <v>38</v>
      </c>
      <c r="C52" s="56">
        <v>1281928</v>
      </c>
      <c r="D52" s="56">
        <v>1041862</v>
      </c>
      <c r="E52" s="33"/>
    </row>
    <row r="53" spans="1:5">
      <c r="A53" s="54" t="s">
        <v>111</v>
      </c>
      <c r="B53" s="55">
        <v>39</v>
      </c>
      <c r="C53" s="56">
        <v>0</v>
      </c>
      <c r="D53" s="56">
        <v>0</v>
      </c>
      <c r="E53" s="33"/>
    </row>
    <row r="54" spans="1:5">
      <c r="A54" s="54" t="s">
        <v>112</v>
      </c>
      <c r="B54" s="55">
        <v>40</v>
      </c>
      <c r="C54" s="56">
        <v>237480</v>
      </c>
      <c r="D54" s="56">
        <v>270557</v>
      </c>
      <c r="E54" s="33"/>
    </row>
    <row r="55" spans="1:5">
      <c r="A55" s="54" t="s">
        <v>113</v>
      </c>
      <c r="B55" s="55">
        <v>41</v>
      </c>
      <c r="C55" s="56">
        <v>2636205</v>
      </c>
      <c r="D55" s="56">
        <v>2634192</v>
      </c>
      <c r="E55" s="33"/>
    </row>
    <row r="56" spans="1:5">
      <c r="A56" s="54" t="s">
        <v>114</v>
      </c>
      <c r="B56" s="55">
        <v>42</v>
      </c>
      <c r="C56" s="56">
        <v>0</v>
      </c>
      <c r="D56" s="56">
        <v>0</v>
      </c>
      <c r="E56" s="33"/>
    </row>
    <row r="57" spans="1:5">
      <c r="A57" s="54" t="s">
        <v>236</v>
      </c>
      <c r="B57" s="55">
        <v>43</v>
      </c>
      <c r="C57" s="56">
        <v>8426</v>
      </c>
      <c r="D57" s="56">
        <v>5125</v>
      </c>
      <c r="E57" s="33"/>
    </row>
    <row r="58" spans="1:5">
      <c r="A58" s="54" t="s">
        <v>115</v>
      </c>
      <c r="B58" s="55">
        <v>44</v>
      </c>
      <c r="C58" s="56">
        <v>7239747</v>
      </c>
      <c r="D58" s="56">
        <v>7533403</v>
      </c>
      <c r="E58" s="33"/>
    </row>
    <row r="59" spans="1:5">
      <c r="A59" s="54" t="s">
        <v>85</v>
      </c>
      <c r="B59" s="55">
        <v>45</v>
      </c>
      <c r="C59" s="56">
        <v>0</v>
      </c>
      <c r="D59" s="56">
        <v>0</v>
      </c>
      <c r="E59" s="33"/>
    </row>
    <row r="60" spans="1:5">
      <c r="A60" s="54" t="s">
        <v>116</v>
      </c>
      <c r="B60" s="55">
        <v>46</v>
      </c>
      <c r="C60" s="56">
        <v>0</v>
      </c>
      <c r="D60" s="56">
        <v>0</v>
      </c>
      <c r="E60" s="33"/>
    </row>
    <row r="61" spans="1:5">
      <c r="A61" s="54" t="s">
        <v>117</v>
      </c>
      <c r="B61" s="55">
        <v>47</v>
      </c>
      <c r="C61" s="56">
        <v>74955</v>
      </c>
      <c r="D61" s="56">
        <v>61201</v>
      </c>
      <c r="E61" s="33"/>
    </row>
    <row r="62" spans="1:5">
      <c r="A62" s="54" t="s">
        <v>237</v>
      </c>
      <c r="B62" s="55">
        <v>48</v>
      </c>
      <c r="C62" s="56">
        <v>1387823</v>
      </c>
      <c r="D62" s="56">
        <v>593932</v>
      </c>
      <c r="E62" s="33"/>
    </row>
    <row r="63" spans="1:5">
      <c r="A63" s="54" t="s">
        <v>118</v>
      </c>
      <c r="B63" s="55">
        <v>49</v>
      </c>
      <c r="C63" s="56">
        <v>283357</v>
      </c>
      <c r="D63" s="56">
        <v>302800</v>
      </c>
      <c r="E63" s="33"/>
    </row>
    <row r="64" spans="1:5">
      <c r="A64" s="54" t="s">
        <v>119</v>
      </c>
      <c r="B64" s="55">
        <v>50</v>
      </c>
      <c r="C64" s="56">
        <v>0</v>
      </c>
      <c r="D64" s="56">
        <v>0</v>
      </c>
      <c r="E64" s="33"/>
    </row>
    <row r="65" spans="1:5">
      <c r="A65" s="54" t="s">
        <v>120</v>
      </c>
      <c r="B65" s="55">
        <v>51</v>
      </c>
      <c r="C65" s="56">
        <v>84867087</v>
      </c>
      <c r="D65" s="56">
        <v>55505674</v>
      </c>
      <c r="E65" s="33"/>
    </row>
    <row r="66" spans="1:5">
      <c r="A66" s="54" t="s">
        <v>121</v>
      </c>
      <c r="B66" s="55"/>
      <c r="C66" s="90"/>
      <c r="D66" s="90"/>
      <c r="E66" s="33"/>
    </row>
    <row r="67" spans="1:5">
      <c r="A67" s="54" t="s">
        <v>122</v>
      </c>
      <c r="B67" s="55">
        <v>52</v>
      </c>
      <c r="C67" s="56">
        <v>24802627</v>
      </c>
      <c r="D67" s="56">
        <v>24802627</v>
      </c>
      <c r="E67" s="33"/>
    </row>
    <row r="68" spans="1:5">
      <c r="A68" s="54" t="s">
        <v>123</v>
      </c>
      <c r="B68" s="55">
        <v>53</v>
      </c>
      <c r="C68" s="56">
        <v>39305</v>
      </c>
      <c r="D68" s="56">
        <v>39305</v>
      </c>
      <c r="E68" s="33"/>
    </row>
    <row r="69" spans="1:5">
      <c r="A69" s="54" t="s">
        <v>124</v>
      </c>
      <c r="B69" s="55">
        <v>54</v>
      </c>
      <c r="C69" s="56">
        <v>217655</v>
      </c>
      <c r="D69" s="56">
        <v>217655</v>
      </c>
      <c r="E69" s="33"/>
    </row>
    <row r="70" spans="1:5">
      <c r="A70" s="54" t="s">
        <v>125</v>
      </c>
      <c r="B70" s="55">
        <v>55</v>
      </c>
      <c r="C70" s="56">
        <v>1793631</v>
      </c>
      <c r="D70" s="56">
        <v>1793631</v>
      </c>
      <c r="E70" s="33"/>
    </row>
    <row r="71" spans="1:5">
      <c r="A71" s="54" t="s">
        <v>126</v>
      </c>
      <c r="B71" s="55">
        <v>56</v>
      </c>
      <c r="C71" s="56">
        <v>0</v>
      </c>
      <c r="D71" s="56">
        <v>0</v>
      </c>
      <c r="E71" s="33"/>
    </row>
    <row r="72" spans="1:5">
      <c r="A72" s="54" t="s">
        <v>66</v>
      </c>
      <c r="B72" s="55">
        <v>57</v>
      </c>
      <c r="C72" s="56">
        <v>0</v>
      </c>
      <c r="D72" s="56">
        <v>0</v>
      </c>
      <c r="E72" s="33"/>
    </row>
    <row r="73" spans="1:5">
      <c r="A73" s="54" t="s">
        <v>238</v>
      </c>
      <c r="B73" s="55">
        <v>58</v>
      </c>
      <c r="C73" s="56">
        <v>33534</v>
      </c>
      <c r="D73" s="56">
        <v>-49868</v>
      </c>
      <c r="E73" s="33"/>
    </row>
    <row r="74" spans="1:5">
      <c r="A74" s="54" t="s">
        <v>65</v>
      </c>
      <c r="B74" s="55">
        <v>59</v>
      </c>
      <c r="C74" s="56">
        <v>516184</v>
      </c>
      <c r="D74" s="56">
        <v>518716</v>
      </c>
      <c r="E74" s="33"/>
    </row>
    <row r="75" spans="1:5">
      <c r="A75" s="54" t="s">
        <v>127</v>
      </c>
      <c r="B75" s="55">
        <v>60</v>
      </c>
      <c r="C75" s="56">
        <v>34703106</v>
      </c>
      <c r="D75" s="56">
        <v>32715053</v>
      </c>
      <c r="E75" s="33"/>
    </row>
    <row r="76" spans="1:5">
      <c r="A76" s="54" t="s">
        <v>128</v>
      </c>
      <c r="B76" s="55"/>
      <c r="C76" s="90"/>
      <c r="D76" s="90"/>
      <c r="E76" s="33"/>
    </row>
    <row r="77" spans="1:5">
      <c r="A77" s="54" t="s">
        <v>129</v>
      </c>
      <c r="B77" s="55">
        <v>60.1</v>
      </c>
      <c r="C77" s="56">
        <v>32717586</v>
      </c>
      <c r="D77" s="56">
        <v>24298319</v>
      </c>
    </row>
    <row r="78" spans="1:5">
      <c r="A78" s="54" t="s">
        <v>130</v>
      </c>
      <c r="B78" s="55">
        <v>60.2</v>
      </c>
      <c r="C78" s="56">
        <v>1985520</v>
      </c>
      <c r="D78" s="56">
        <v>8416734</v>
      </c>
      <c r="E78" s="31"/>
    </row>
    <row r="79" spans="1:5">
      <c r="A79" s="54" t="s">
        <v>68</v>
      </c>
      <c r="B79" s="55">
        <v>61</v>
      </c>
      <c r="C79" s="56">
        <v>62027432</v>
      </c>
      <c r="D79" s="56">
        <v>59958509</v>
      </c>
      <c r="E79" s="31"/>
    </row>
    <row r="80" spans="1:5">
      <c r="A80" s="54" t="s">
        <v>131</v>
      </c>
      <c r="B80" s="55">
        <v>62</v>
      </c>
      <c r="C80" s="56">
        <v>146894519</v>
      </c>
      <c r="D80" s="56">
        <v>115464183</v>
      </c>
      <c r="E80" s="34"/>
    </row>
    <row r="81" spans="1:5">
      <c r="A81" s="84"/>
      <c r="B81" s="85"/>
      <c r="C81" s="86"/>
      <c r="D81" s="86"/>
      <c r="E81" s="34"/>
    </row>
    <row r="82" spans="1:5">
      <c r="A82" s="84"/>
      <c r="B82" s="85"/>
      <c r="C82" s="86"/>
      <c r="D82" s="86"/>
      <c r="E82" s="34"/>
    </row>
    <row r="83" spans="1:5">
      <c r="A83" s="4" t="s">
        <v>206</v>
      </c>
      <c r="B83" s="3"/>
      <c r="C83" s="3" t="s">
        <v>207</v>
      </c>
      <c r="D83" s="3"/>
      <c r="E83" s="3"/>
    </row>
    <row r="84" spans="1:5">
      <c r="A84" s="4" t="s">
        <v>222</v>
      </c>
      <c r="B84" s="3"/>
      <c r="C84" s="3" t="s">
        <v>208</v>
      </c>
      <c r="D84" s="3"/>
      <c r="E84" s="3"/>
    </row>
    <row r="85" spans="1:5">
      <c r="A85" s="4"/>
      <c r="B85" s="3"/>
      <c r="C85" s="3"/>
      <c r="D85" s="3"/>
      <c r="E85" s="3"/>
    </row>
    <row r="86" spans="1:5">
      <c r="A86" s="4" t="s">
        <v>209</v>
      </c>
      <c r="B86" s="3" t="s">
        <v>207</v>
      </c>
      <c r="C86" s="3"/>
      <c r="D86" s="3"/>
      <c r="E86" s="3"/>
    </row>
    <row r="87" spans="1:5">
      <c r="A87" s="4" t="s">
        <v>210</v>
      </c>
      <c r="B87" s="3" t="s">
        <v>208</v>
      </c>
      <c r="C87" s="3"/>
      <c r="D87" s="3"/>
      <c r="E87" s="3"/>
    </row>
    <row r="88" spans="1:5">
      <c r="A88" s="4"/>
      <c r="B88" s="3"/>
      <c r="C88" s="3"/>
      <c r="D88" s="3"/>
      <c r="E88" s="3"/>
    </row>
    <row r="89" spans="1:5">
      <c r="A89" s="4" t="s">
        <v>211</v>
      </c>
      <c r="B89" s="2" t="s">
        <v>212</v>
      </c>
      <c r="C89" s="2"/>
      <c r="D89" s="2"/>
      <c r="E89" s="2"/>
    </row>
    <row r="90" spans="1:5">
      <c r="A90" s="1" t="s">
        <v>213</v>
      </c>
      <c r="B90" s="1" t="s">
        <v>208</v>
      </c>
      <c r="C90" s="1" t="s">
        <v>214</v>
      </c>
      <c r="D90" s="1"/>
      <c r="E90" s="1"/>
    </row>
    <row r="91" spans="1:5">
      <c r="A91" s="4"/>
      <c r="B91" s="2"/>
      <c r="C91" s="2"/>
      <c r="D91" s="2"/>
      <c r="E91" s="2"/>
    </row>
    <row r="92" spans="1:5">
      <c r="A92" s="4" t="s">
        <v>257</v>
      </c>
      <c r="B92" s="2"/>
      <c r="C92" s="2"/>
      <c r="D92" s="2"/>
      <c r="E92" s="2"/>
    </row>
    <row r="93" spans="1:5">
      <c r="A93" s="4"/>
      <c r="B93" s="2"/>
      <c r="C93" s="2"/>
      <c r="D93" s="2"/>
      <c r="E93" s="2"/>
    </row>
    <row r="94" spans="1:5">
      <c r="A94" s="4" t="s">
        <v>215</v>
      </c>
      <c r="B94" s="2"/>
      <c r="C94" s="2"/>
      <c r="D94" s="2"/>
      <c r="E94" s="2"/>
    </row>
    <row r="95" spans="1:5">
      <c r="A95" s="34"/>
      <c r="B95" s="34"/>
      <c r="C95" s="34"/>
      <c r="D95" s="34"/>
      <c r="E95" s="34"/>
    </row>
    <row r="96" spans="1:5">
      <c r="A96" s="34"/>
      <c r="B96" s="34"/>
      <c r="C96" s="34"/>
      <c r="D96" s="34"/>
      <c r="E96" s="34"/>
    </row>
    <row r="97" spans="1:5">
      <c r="A97" s="34"/>
      <c r="B97" s="34"/>
      <c r="C97" s="34"/>
      <c r="D97" s="34"/>
      <c r="E97" s="34"/>
    </row>
    <row r="98" spans="1:5">
      <c r="A98" s="34"/>
      <c r="B98" s="34"/>
      <c r="C98" s="34"/>
      <c r="D98" s="34"/>
      <c r="E98" s="34"/>
    </row>
    <row r="99" spans="1:5">
      <c r="A99" s="34"/>
      <c r="B99" s="34"/>
      <c r="C99" s="34"/>
      <c r="D99" s="34"/>
      <c r="E99" s="34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opLeftCell="A73" workbookViewId="0">
      <selection activeCell="H23" sqref="H23"/>
    </sheetView>
  </sheetViews>
  <sheetFormatPr defaultRowHeight="15"/>
  <cols>
    <col min="1" max="1" width="80.28515625" style="25" customWidth="1"/>
    <col min="2" max="2" width="12.28515625" style="25" customWidth="1"/>
    <col min="3" max="3" width="14.85546875" style="25" customWidth="1"/>
    <col min="4" max="4" width="20.42578125" style="25" customWidth="1"/>
    <col min="5" max="5" width="20.28515625" style="25" customWidth="1"/>
    <col min="6" max="6" width="20.85546875" style="25" customWidth="1"/>
    <col min="7" max="7" width="14.140625" style="25" customWidth="1"/>
    <col min="8" max="16384" width="9.140625" style="25"/>
  </cols>
  <sheetData>
    <row r="1" spans="1:7" ht="79.5" customHeight="1">
      <c r="A1" s="58"/>
      <c r="B1" s="61"/>
      <c r="C1" s="61"/>
      <c r="D1" s="105" t="s">
        <v>254</v>
      </c>
      <c r="E1" s="105"/>
      <c r="F1" s="105"/>
      <c r="G1" s="35"/>
    </row>
    <row r="2" spans="1:7">
      <c r="A2" s="51"/>
      <c r="B2" s="51"/>
      <c r="C2" s="51"/>
      <c r="D2" s="51"/>
      <c r="E2" s="51"/>
      <c r="F2" s="52" t="s">
        <v>132</v>
      </c>
      <c r="G2" s="35"/>
    </row>
    <row r="3" spans="1:7">
      <c r="A3" s="102" t="s">
        <v>133</v>
      </c>
      <c r="B3" s="102"/>
      <c r="C3" s="102"/>
      <c r="D3" s="102"/>
      <c r="E3" s="102"/>
      <c r="F3" s="102"/>
      <c r="G3" s="35"/>
    </row>
    <row r="4" spans="1:7" ht="16.5" customHeight="1">
      <c r="A4" s="104" t="s">
        <v>245</v>
      </c>
      <c r="B4" s="102"/>
      <c r="C4" s="102"/>
      <c r="D4" s="102"/>
      <c r="E4" s="102"/>
      <c r="F4" s="102"/>
      <c r="G4" s="35"/>
    </row>
    <row r="5" spans="1:7">
      <c r="A5" s="102" t="s">
        <v>227</v>
      </c>
      <c r="B5" s="102"/>
      <c r="C5" s="102"/>
      <c r="D5" s="102"/>
      <c r="E5" s="102"/>
      <c r="F5" s="102"/>
      <c r="G5" s="35"/>
    </row>
    <row r="6" spans="1:7">
      <c r="A6" s="103" t="s">
        <v>252</v>
      </c>
      <c r="B6" s="103"/>
      <c r="C6" s="103"/>
      <c r="D6" s="103"/>
      <c r="E6" s="103"/>
      <c r="F6" s="103"/>
      <c r="G6" s="35"/>
    </row>
    <row r="7" spans="1:7">
      <c r="A7" s="51"/>
      <c r="B7" s="51"/>
      <c r="C7" s="51"/>
      <c r="D7" s="51"/>
      <c r="E7" s="51"/>
      <c r="F7" s="52" t="s">
        <v>7</v>
      </c>
      <c r="G7" s="35"/>
    </row>
    <row r="8" spans="1:7" ht="51">
      <c r="A8" s="87" t="s">
        <v>8</v>
      </c>
      <c r="B8" s="88" t="s">
        <v>228</v>
      </c>
      <c r="C8" s="89" t="s">
        <v>239</v>
      </c>
      <c r="D8" s="89" t="s">
        <v>240</v>
      </c>
      <c r="E8" s="89" t="s">
        <v>241</v>
      </c>
      <c r="F8" s="89" t="s">
        <v>242</v>
      </c>
      <c r="G8" s="35"/>
    </row>
    <row r="9" spans="1:7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35"/>
    </row>
    <row r="10" spans="1:7">
      <c r="A10" s="54" t="s">
        <v>134</v>
      </c>
      <c r="B10" s="55"/>
      <c r="C10" s="90"/>
      <c r="D10" s="90"/>
      <c r="E10" s="90"/>
      <c r="F10" s="90"/>
      <c r="G10" s="35"/>
    </row>
    <row r="11" spans="1:7" ht="15.75" customHeight="1">
      <c r="A11" s="54" t="s">
        <v>135</v>
      </c>
      <c r="B11" s="55"/>
      <c r="C11" s="56">
        <v>3560900</v>
      </c>
      <c r="D11" s="56">
        <v>9697328</v>
      </c>
      <c r="E11" s="56">
        <v>2789995</v>
      </c>
      <c r="F11" s="56">
        <v>7846870</v>
      </c>
      <c r="G11" s="35"/>
    </row>
    <row r="12" spans="1:7" ht="15.75" customHeight="1">
      <c r="A12" s="54" t="s">
        <v>136</v>
      </c>
      <c r="B12" s="55">
        <v>1</v>
      </c>
      <c r="C12" s="56">
        <v>6969969</v>
      </c>
      <c r="D12" s="56">
        <v>35839737</v>
      </c>
      <c r="E12" s="56">
        <v>7164387</v>
      </c>
      <c r="F12" s="56">
        <v>39169161</v>
      </c>
      <c r="G12" s="35"/>
    </row>
    <row r="13" spans="1:7" ht="15.75" customHeight="1">
      <c r="A13" s="54" t="s">
        <v>137</v>
      </c>
      <c r="B13" s="55">
        <v>2</v>
      </c>
      <c r="C13" s="56">
        <v>1023441</v>
      </c>
      <c r="D13" s="56">
        <v>1063972</v>
      </c>
      <c r="E13" s="56">
        <v>34555</v>
      </c>
      <c r="F13" s="56">
        <v>69141</v>
      </c>
      <c r="G13" s="35"/>
    </row>
    <row r="14" spans="1:7" ht="15.75" customHeight="1">
      <c r="A14" s="54" t="s">
        <v>138</v>
      </c>
      <c r="B14" s="55">
        <v>3</v>
      </c>
      <c r="C14" s="56">
        <v>1801100</v>
      </c>
      <c r="D14" s="56">
        <v>20062195</v>
      </c>
      <c r="E14" s="56">
        <v>3270329</v>
      </c>
      <c r="F14" s="56">
        <v>27070367</v>
      </c>
      <c r="G14" s="35"/>
    </row>
    <row r="15" spans="1:7" ht="15.75" customHeight="1">
      <c r="A15" s="54" t="s">
        <v>139</v>
      </c>
      <c r="B15" s="55">
        <v>4</v>
      </c>
      <c r="C15" s="56">
        <v>6192310</v>
      </c>
      <c r="D15" s="56">
        <v>16841514</v>
      </c>
      <c r="E15" s="56">
        <v>3928613</v>
      </c>
      <c r="F15" s="56">
        <v>12167935</v>
      </c>
      <c r="G15" s="35"/>
    </row>
    <row r="16" spans="1:7" ht="15.75" customHeight="1">
      <c r="A16" s="54" t="s">
        <v>140</v>
      </c>
      <c r="B16" s="55">
        <v>5</v>
      </c>
      <c r="C16" s="56">
        <v>1663565</v>
      </c>
      <c r="D16" s="56">
        <v>20161241</v>
      </c>
      <c r="E16" s="56">
        <v>663747</v>
      </c>
      <c r="F16" s="56">
        <v>23179755</v>
      </c>
      <c r="G16" s="35"/>
    </row>
    <row r="17" spans="1:7" ht="15.75" customHeight="1">
      <c r="A17" s="54" t="s">
        <v>141</v>
      </c>
      <c r="B17" s="55">
        <v>6</v>
      </c>
      <c r="C17" s="56">
        <v>-1002420</v>
      </c>
      <c r="D17" s="56">
        <v>12928551</v>
      </c>
      <c r="E17" s="56">
        <v>-496998</v>
      </c>
      <c r="F17" s="56">
        <v>18752515</v>
      </c>
      <c r="G17" s="35"/>
    </row>
    <row r="18" spans="1:7" ht="15.75" customHeight="1">
      <c r="A18" s="54" t="s">
        <v>142</v>
      </c>
      <c r="B18" s="55">
        <v>7</v>
      </c>
      <c r="C18" s="56">
        <v>3526325</v>
      </c>
      <c r="D18" s="56">
        <v>9608824</v>
      </c>
      <c r="E18" s="56">
        <v>2767868</v>
      </c>
      <c r="F18" s="56">
        <v>7740695</v>
      </c>
      <c r="G18" s="35"/>
    </row>
    <row r="19" spans="1:7" ht="15.75" customHeight="1">
      <c r="A19" s="54" t="s">
        <v>143</v>
      </c>
      <c r="B19" s="55">
        <v>8</v>
      </c>
      <c r="C19" s="56">
        <v>21886</v>
      </c>
      <c r="D19" s="56">
        <v>54668</v>
      </c>
      <c r="E19" s="56">
        <v>14006</v>
      </c>
      <c r="F19" s="56">
        <v>37708</v>
      </c>
      <c r="G19" s="35"/>
    </row>
    <row r="20" spans="1:7" ht="15.75" customHeight="1">
      <c r="A20" s="54" t="s">
        <v>144</v>
      </c>
      <c r="B20" s="55">
        <v>9</v>
      </c>
      <c r="C20" s="56">
        <v>12689</v>
      </c>
      <c r="D20" s="56">
        <v>33836</v>
      </c>
      <c r="E20" s="56">
        <v>8121</v>
      </c>
      <c r="F20" s="56">
        <v>68467</v>
      </c>
      <c r="G20" s="35"/>
    </row>
    <row r="21" spans="1:7" ht="15.75" customHeight="1">
      <c r="A21" s="54" t="s">
        <v>145</v>
      </c>
      <c r="B21" s="55"/>
      <c r="C21" s="56">
        <v>938780</v>
      </c>
      <c r="D21" s="56">
        <v>2538587</v>
      </c>
      <c r="E21" s="56">
        <v>190918</v>
      </c>
      <c r="F21" s="56">
        <v>1016313</v>
      </c>
      <c r="G21" s="35"/>
    </row>
    <row r="22" spans="1:7" ht="15.75" customHeight="1">
      <c r="A22" s="54" t="s">
        <v>146</v>
      </c>
      <c r="B22" s="55">
        <v>10</v>
      </c>
      <c r="C22" s="56">
        <v>608169</v>
      </c>
      <c r="D22" s="56">
        <v>1747205</v>
      </c>
      <c r="E22" s="56">
        <v>505672</v>
      </c>
      <c r="F22" s="56">
        <v>1613312</v>
      </c>
      <c r="G22" s="35"/>
    </row>
    <row r="23" spans="1:7" ht="15.75" customHeight="1">
      <c r="A23" s="54" t="s">
        <v>128</v>
      </c>
      <c r="B23" s="55"/>
      <c r="C23" s="90"/>
      <c r="D23" s="90"/>
      <c r="E23" s="90"/>
      <c r="F23" s="90"/>
      <c r="G23" s="35"/>
    </row>
    <row r="24" spans="1:7" ht="15.75" customHeight="1">
      <c r="A24" s="54" t="s">
        <v>147</v>
      </c>
      <c r="B24" s="55">
        <v>10.1</v>
      </c>
      <c r="C24" s="56">
        <v>601392</v>
      </c>
      <c r="D24" s="56">
        <v>1734561</v>
      </c>
      <c r="E24" s="56">
        <v>495762</v>
      </c>
      <c r="F24" s="56">
        <v>1481501</v>
      </c>
      <c r="G24" s="35"/>
    </row>
    <row r="25" spans="1:7" ht="15.75" customHeight="1">
      <c r="A25" s="54" t="s">
        <v>148</v>
      </c>
      <c r="B25" s="55">
        <v>10.199999999999999</v>
      </c>
      <c r="C25" s="56">
        <v>6777</v>
      </c>
      <c r="D25" s="56">
        <v>12644</v>
      </c>
      <c r="E25" s="56">
        <v>9910</v>
      </c>
      <c r="F25" s="56">
        <v>131811</v>
      </c>
      <c r="G25" s="35"/>
    </row>
    <row r="26" spans="1:7" ht="15.75" customHeight="1">
      <c r="A26" s="54" t="s">
        <v>149</v>
      </c>
      <c r="B26" s="55">
        <v>11</v>
      </c>
      <c r="C26" s="56">
        <v>-60169</v>
      </c>
      <c r="D26" s="56">
        <v>-157714</v>
      </c>
      <c r="E26" s="56">
        <v>-119246</v>
      </c>
      <c r="F26" s="56">
        <v>-307690</v>
      </c>
      <c r="G26" s="35"/>
    </row>
    <row r="27" spans="1:7" ht="15.75" customHeight="1">
      <c r="A27" s="54" t="s">
        <v>128</v>
      </c>
      <c r="B27" s="55"/>
      <c r="C27" s="90"/>
      <c r="D27" s="90"/>
      <c r="E27" s="90"/>
      <c r="F27" s="90"/>
      <c r="G27" s="35"/>
    </row>
    <row r="28" spans="1:7" ht="15.75" customHeight="1">
      <c r="A28" s="54" t="s">
        <v>150</v>
      </c>
      <c r="B28" s="55">
        <v>11.1</v>
      </c>
      <c r="C28" s="56">
        <v>-4</v>
      </c>
      <c r="D28" s="56">
        <v>-31531</v>
      </c>
      <c r="E28" s="56">
        <v>-198</v>
      </c>
      <c r="F28" s="56">
        <v>18995</v>
      </c>
      <c r="G28" s="35"/>
    </row>
    <row r="29" spans="1:7" ht="15.75" customHeight="1">
      <c r="A29" s="54" t="s">
        <v>243</v>
      </c>
      <c r="B29" s="55">
        <v>11.2</v>
      </c>
      <c r="C29" s="56">
        <v>-60165</v>
      </c>
      <c r="D29" s="56">
        <v>-126183</v>
      </c>
      <c r="E29" s="56">
        <v>-119048</v>
      </c>
      <c r="F29" s="56">
        <v>-326685</v>
      </c>
      <c r="G29" s="35"/>
    </row>
    <row r="30" spans="1:7" ht="15.75" customHeight="1">
      <c r="A30" s="54" t="s">
        <v>151</v>
      </c>
      <c r="B30" s="55">
        <v>11.3</v>
      </c>
      <c r="C30" s="56">
        <v>0</v>
      </c>
      <c r="D30" s="56">
        <v>0</v>
      </c>
      <c r="E30" s="56">
        <v>0</v>
      </c>
      <c r="F30" s="56">
        <v>0</v>
      </c>
      <c r="G30" s="35"/>
    </row>
    <row r="31" spans="1:7" ht="15.75" customHeight="1">
      <c r="A31" s="54" t="s">
        <v>152</v>
      </c>
      <c r="B31" s="55">
        <v>11.4</v>
      </c>
      <c r="C31" s="56">
        <v>0</v>
      </c>
      <c r="D31" s="56">
        <v>0</v>
      </c>
      <c r="E31" s="56">
        <v>0</v>
      </c>
      <c r="F31" s="56">
        <v>0</v>
      </c>
      <c r="G31" s="35"/>
    </row>
    <row r="32" spans="1:7" ht="15.75" customHeight="1">
      <c r="A32" s="54" t="s">
        <v>153</v>
      </c>
      <c r="B32" s="55">
        <v>12</v>
      </c>
      <c r="C32" s="56">
        <v>390780</v>
      </c>
      <c r="D32" s="56">
        <v>949096</v>
      </c>
      <c r="E32" s="56">
        <v>-220655</v>
      </c>
      <c r="F32" s="56">
        <v>-316140</v>
      </c>
      <c r="G32" s="35"/>
    </row>
    <row r="33" spans="1:7" ht="15.75" customHeight="1">
      <c r="A33" s="54" t="s">
        <v>128</v>
      </c>
      <c r="B33" s="55"/>
      <c r="C33" s="90"/>
      <c r="D33" s="90"/>
      <c r="E33" s="90"/>
      <c r="F33" s="90"/>
      <c r="G33" s="35"/>
    </row>
    <row r="34" spans="1:7" ht="25.5">
      <c r="A34" s="54" t="s">
        <v>154</v>
      </c>
      <c r="B34" s="55">
        <v>12.1</v>
      </c>
      <c r="C34" s="56">
        <v>204431</v>
      </c>
      <c r="D34" s="56">
        <v>860900</v>
      </c>
      <c r="E34" s="56">
        <v>238022</v>
      </c>
      <c r="F34" s="56">
        <v>115684</v>
      </c>
      <c r="G34" s="35"/>
    </row>
    <row r="35" spans="1:7" ht="25.5" customHeight="1">
      <c r="A35" s="54" t="s">
        <v>155</v>
      </c>
      <c r="B35" s="55">
        <v>12.2</v>
      </c>
      <c r="C35" s="56">
        <v>0</v>
      </c>
      <c r="D35" s="56">
        <v>24139</v>
      </c>
      <c r="E35" s="56">
        <v>1873</v>
      </c>
      <c r="F35" s="56">
        <v>1873</v>
      </c>
      <c r="G35" s="35"/>
    </row>
    <row r="36" spans="1:7" ht="15.75" customHeight="1">
      <c r="A36" s="54" t="s">
        <v>156</v>
      </c>
      <c r="B36" s="55">
        <v>12.3</v>
      </c>
      <c r="C36" s="56">
        <v>186349</v>
      </c>
      <c r="D36" s="56">
        <v>64057</v>
      </c>
      <c r="E36" s="56">
        <v>-460550</v>
      </c>
      <c r="F36" s="56">
        <v>-433697</v>
      </c>
      <c r="G36" s="35"/>
    </row>
    <row r="37" spans="1:7" ht="15.75" customHeight="1">
      <c r="A37" s="54" t="s">
        <v>157</v>
      </c>
      <c r="B37" s="55">
        <v>12.4</v>
      </c>
      <c r="C37" s="56">
        <v>0</v>
      </c>
      <c r="D37" s="56">
        <v>0</v>
      </c>
      <c r="E37" s="56">
        <v>0</v>
      </c>
      <c r="F37" s="56">
        <v>0</v>
      </c>
      <c r="G37" s="35"/>
    </row>
    <row r="38" spans="1:7" ht="15.75" customHeight="1">
      <c r="A38" s="54" t="s">
        <v>158</v>
      </c>
      <c r="B38" s="55">
        <v>12.5</v>
      </c>
      <c r="C38" s="56">
        <v>0</v>
      </c>
      <c r="D38" s="56">
        <v>0</v>
      </c>
      <c r="E38" s="56">
        <v>0</v>
      </c>
      <c r="F38" s="56">
        <v>0</v>
      </c>
      <c r="G38" s="35"/>
    </row>
    <row r="39" spans="1:7" ht="15.75" customHeight="1">
      <c r="A39" s="54" t="s">
        <v>159</v>
      </c>
      <c r="B39" s="55">
        <v>13</v>
      </c>
      <c r="C39" s="56">
        <v>0</v>
      </c>
      <c r="D39" s="56">
        <v>0</v>
      </c>
      <c r="E39" s="56">
        <v>25147</v>
      </c>
      <c r="F39" s="56">
        <v>26831</v>
      </c>
      <c r="G39" s="35"/>
    </row>
    <row r="40" spans="1:7" ht="15.75" customHeight="1">
      <c r="A40" s="54" t="s">
        <v>160</v>
      </c>
      <c r="B40" s="55">
        <v>14</v>
      </c>
      <c r="C40" s="56">
        <v>0</v>
      </c>
      <c r="D40" s="56">
        <v>0</v>
      </c>
      <c r="E40" s="56">
        <v>0</v>
      </c>
      <c r="F40" s="56">
        <v>0</v>
      </c>
      <c r="G40" s="35"/>
    </row>
    <row r="41" spans="1:7" ht="15.75" customHeight="1">
      <c r="A41" s="54" t="s">
        <v>161</v>
      </c>
      <c r="B41" s="55"/>
      <c r="C41" s="56">
        <v>-11083</v>
      </c>
      <c r="D41" s="56">
        <v>10795</v>
      </c>
      <c r="E41" s="56">
        <v>58193</v>
      </c>
      <c r="F41" s="56">
        <v>100205</v>
      </c>
      <c r="G41" s="35"/>
    </row>
    <row r="42" spans="1:7" ht="15.75" customHeight="1">
      <c r="A42" s="54" t="s">
        <v>162</v>
      </c>
      <c r="B42" s="55">
        <v>15</v>
      </c>
      <c r="C42" s="56">
        <v>-16165</v>
      </c>
      <c r="D42" s="56">
        <v>-11215</v>
      </c>
      <c r="E42" s="56">
        <v>184</v>
      </c>
      <c r="F42" s="56">
        <v>119</v>
      </c>
      <c r="G42" s="35"/>
    </row>
    <row r="43" spans="1:7" ht="15.75" customHeight="1">
      <c r="A43" s="54" t="s">
        <v>163</v>
      </c>
      <c r="B43" s="55">
        <v>16</v>
      </c>
      <c r="C43" s="56">
        <v>5082</v>
      </c>
      <c r="D43" s="56">
        <v>22010</v>
      </c>
      <c r="E43" s="56">
        <v>58009</v>
      </c>
      <c r="F43" s="56">
        <v>100086</v>
      </c>
      <c r="G43" s="35"/>
    </row>
    <row r="44" spans="1:7" ht="15.75" customHeight="1">
      <c r="A44" s="54" t="s">
        <v>164</v>
      </c>
      <c r="B44" s="55">
        <v>17</v>
      </c>
      <c r="C44" s="56">
        <v>0</v>
      </c>
      <c r="D44" s="56">
        <v>0</v>
      </c>
      <c r="E44" s="56">
        <v>0</v>
      </c>
      <c r="F44" s="56">
        <v>0</v>
      </c>
      <c r="G44" s="35"/>
    </row>
    <row r="45" spans="1:7" ht="15.75" customHeight="1">
      <c r="A45" s="54" t="s">
        <v>165</v>
      </c>
      <c r="B45" s="55">
        <v>18</v>
      </c>
      <c r="C45" s="56">
        <v>4488597</v>
      </c>
      <c r="D45" s="56">
        <v>12246710</v>
      </c>
      <c r="E45" s="56">
        <v>3039106</v>
      </c>
      <c r="F45" s="56">
        <v>8963388</v>
      </c>
      <c r="G45" s="35"/>
    </row>
    <row r="46" spans="1:7" ht="15.75" customHeight="1">
      <c r="A46" s="54" t="s">
        <v>166</v>
      </c>
      <c r="B46" s="55"/>
      <c r="C46" s="90"/>
      <c r="D46" s="90"/>
      <c r="E46" s="90"/>
      <c r="F46" s="90"/>
      <c r="G46" s="35"/>
    </row>
    <row r="47" spans="1:7" ht="18.75" customHeight="1">
      <c r="A47" s="54" t="s">
        <v>167</v>
      </c>
      <c r="B47" s="55">
        <v>19</v>
      </c>
      <c r="C47" s="56">
        <v>1902873</v>
      </c>
      <c r="D47" s="56">
        <v>4990228</v>
      </c>
      <c r="E47" s="56">
        <v>22048838</v>
      </c>
      <c r="F47" s="56">
        <v>42868629</v>
      </c>
      <c r="G47" s="35"/>
    </row>
    <row r="48" spans="1:7" ht="18.75" customHeight="1">
      <c r="A48" s="54" t="s">
        <v>168</v>
      </c>
      <c r="B48" s="55">
        <v>20</v>
      </c>
      <c r="C48" s="56">
        <v>91333</v>
      </c>
      <c r="D48" s="56">
        <v>121633</v>
      </c>
      <c r="E48" s="56">
        <v>44741</v>
      </c>
      <c r="F48" s="56">
        <v>469202</v>
      </c>
      <c r="G48" s="35"/>
    </row>
    <row r="49" spans="1:7" ht="18.75" customHeight="1">
      <c r="A49" s="54" t="s">
        <v>169</v>
      </c>
      <c r="B49" s="55">
        <v>21</v>
      </c>
      <c r="C49" s="56">
        <v>211773</v>
      </c>
      <c r="D49" s="56">
        <v>404001</v>
      </c>
      <c r="E49" s="56">
        <v>20747820</v>
      </c>
      <c r="F49" s="56">
        <v>39641179</v>
      </c>
      <c r="G49" s="35"/>
    </row>
    <row r="50" spans="1:7" ht="18.75" customHeight="1">
      <c r="A50" s="54" t="s">
        <v>170</v>
      </c>
      <c r="B50" s="55">
        <v>22</v>
      </c>
      <c r="C50" s="56">
        <v>639781</v>
      </c>
      <c r="D50" s="56">
        <v>800890</v>
      </c>
      <c r="E50" s="56">
        <v>6570</v>
      </c>
      <c r="F50" s="56">
        <v>36161</v>
      </c>
      <c r="G50" s="35"/>
    </row>
    <row r="51" spans="1:7" ht="18.75" customHeight="1">
      <c r="A51" s="54" t="s">
        <v>171</v>
      </c>
      <c r="B51" s="55">
        <v>23</v>
      </c>
      <c r="C51" s="56">
        <v>1142652</v>
      </c>
      <c r="D51" s="56">
        <v>3906970</v>
      </c>
      <c r="E51" s="56">
        <v>1339189</v>
      </c>
      <c r="F51" s="56">
        <v>3660491</v>
      </c>
      <c r="G51" s="35"/>
    </row>
    <row r="52" spans="1:7" ht="18.75" customHeight="1">
      <c r="A52" s="54" t="s">
        <v>172</v>
      </c>
      <c r="B52" s="55">
        <v>24</v>
      </c>
      <c r="C52" s="56">
        <v>15774</v>
      </c>
      <c r="D52" s="56">
        <v>46757</v>
      </c>
      <c r="E52" s="56">
        <v>17457</v>
      </c>
      <c r="F52" s="56">
        <v>39148</v>
      </c>
      <c r="G52" s="35"/>
    </row>
    <row r="53" spans="1:7" ht="18.75" customHeight="1">
      <c r="A53" s="54" t="s">
        <v>173</v>
      </c>
      <c r="B53" s="55">
        <v>25</v>
      </c>
      <c r="C53" s="56">
        <v>0</v>
      </c>
      <c r="D53" s="56">
        <v>0</v>
      </c>
      <c r="E53" s="56">
        <v>0</v>
      </c>
      <c r="F53" s="56">
        <v>0</v>
      </c>
      <c r="G53" s="35"/>
    </row>
    <row r="54" spans="1:7" ht="25.5" customHeight="1">
      <c r="A54" s="54" t="s">
        <v>174</v>
      </c>
      <c r="B54" s="55">
        <v>26</v>
      </c>
      <c r="C54" s="56">
        <v>0</v>
      </c>
      <c r="D54" s="56">
        <v>0</v>
      </c>
      <c r="E54" s="56">
        <v>0</v>
      </c>
      <c r="F54" s="56">
        <v>0</v>
      </c>
      <c r="G54" s="35"/>
    </row>
    <row r="55" spans="1:7" ht="25.5" customHeight="1">
      <c r="A55" s="54" t="s">
        <v>175</v>
      </c>
      <c r="B55" s="55">
        <v>27</v>
      </c>
      <c r="C55" s="56">
        <v>0</v>
      </c>
      <c r="D55" s="56">
        <v>0</v>
      </c>
      <c r="E55" s="56">
        <v>0</v>
      </c>
      <c r="F55" s="56">
        <v>0</v>
      </c>
      <c r="G55" s="35"/>
    </row>
    <row r="56" spans="1:7" ht="25.5" customHeight="1">
      <c r="A56" s="54" t="s">
        <v>176</v>
      </c>
      <c r="B56" s="55">
        <v>28</v>
      </c>
      <c r="C56" s="56">
        <v>0</v>
      </c>
      <c r="D56" s="56">
        <v>0</v>
      </c>
      <c r="E56" s="56">
        <v>0</v>
      </c>
      <c r="F56" s="56">
        <v>0</v>
      </c>
      <c r="G56" s="35"/>
    </row>
    <row r="57" spans="1:7" ht="15.75" customHeight="1">
      <c r="A57" s="54" t="s">
        <v>177</v>
      </c>
      <c r="B57" s="55">
        <v>29</v>
      </c>
      <c r="C57" s="56">
        <v>-400403</v>
      </c>
      <c r="D57" s="56">
        <v>-1274291</v>
      </c>
      <c r="E57" s="56">
        <v>222835</v>
      </c>
      <c r="F57" s="56">
        <v>-320898</v>
      </c>
      <c r="G57" s="35"/>
    </row>
    <row r="58" spans="1:7" ht="15.75" customHeight="1">
      <c r="A58" s="54" t="s">
        <v>178</v>
      </c>
      <c r="B58" s="55">
        <v>30</v>
      </c>
      <c r="C58" s="56">
        <v>-93377</v>
      </c>
      <c r="D58" s="56">
        <v>-425446</v>
      </c>
      <c r="E58" s="56">
        <v>78535</v>
      </c>
      <c r="F58" s="56">
        <v>25952</v>
      </c>
      <c r="G58" s="35"/>
    </row>
    <row r="59" spans="1:7" ht="15.75" customHeight="1">
      <c r="A59" s="54" t="s">
        <v>179</v>
      </c>
      <c r="B59" s="55">
        <v>31</v>
      </c>
      <c r="C59" s="56">
        <v>271686</v>
      </c>
      <c r="D59" s="56">
        <v>-2172177</v>
      </c>
      <c r="E59" s="56">
        <v>-56614341</v>
      </c>
      <c r="F59" s="56">
        <v>-30765022</v>
      </c>
      <c r="G59" s="35"/>
    </row>
    <row r="60" spans="1:7" ht="32.25" customHeight="1">
      <c r="A60" s="54" t="s">
        <v>180</v>
      </c>
      <c r="B60" s="55">
        <v>32</v>
      </c>
      <c r="C60" s="56">
        <v>168892</v>
      </c>
      <c r="D60" s="56">
        <v>-2770213</v>
      </c>
      <c r="E60" s="56">
        <v>-56481797</v>
      </c>
      <c r="F60" s="56">
        <v>-30924625</v>
      </c>
      <c r="G60" s="35"/>
    </row>
    <row r="61" spans="1:7" ht="15.75" customHeight="1">
      <c r="A61" s="54" t="s">
        <v>181</v>
      </c>
      <c r="B61" s="55">
        <v>33</v>
      </c>
      <c r="C61" s="56">
        <v>628201</v>
      </c>
      <c r="D61" s="56">
        <v>1749840</v>
      </c>
      <c r="E61" s="56">
        <v>465848</v>
      </c>
      <c r="F61" s="56">
        <v>1295680</v>
      </c>
      <c r="G61" s="35"/>
    </row>
    <row r="62" spans="1:7" ht="15.75" customHeight="1">
      <c r="A62" s="54" t="s">
        <v>182</v>
      </c>
      <c r="B62" s="55">
        <v>34</v>
      </c>
      <c r="C62" s="56">
        <v>692460</v>
      </c>
      <c r="D62" s="56">
        <v>1317459</v>
      </c>
      <c r="E62" s="56">
        <v>190928</v>
      </c>
      <c r="F62" s="56">
        <v>576545</v>
      </c>
      <c r="G62" s="35"/>
    </row>
    <row r="63" spans="1:7" ht="15.75" customHeight="1">
      <c r="A63" s="54" t="s">
        <v>183</v>
      </c>
      <c r="B63" s="55">
        <v>35</v>
      </c>
      <c r="C63" s="56">
        <v>6839</v>
      </c>
      <c r="D63" s="56">
        <v>27830</v>
      </c>
      <c r="E63" s="56">
        <v>6085</v>
      </c>
      <c r="F63" s="56">
        <v>15708</v>
      </c>
      <c r="G63" s="35"/>
    </row>
    <row r="64" spans="1:7" ht="15.75" customHeight="1">
      <c r="A64" s="54" t="s">
        <v>128</v>
      </c>
      <c r="B64" s="55"/>
      <c r="C64" s="90"/>
      <c r="D64" s="90"/>
      <c r="E64" s="90"/>
      <c r="F64" s="90"/>
      <c r="G64" s="35"/>
    </row>
    <row r="65" spans="1:7" ht="15.75" customHeight="1">
      <c r="A65" s="54" t="s">
        <v>184</v>
      </c>
      <c r="B65" s="55">
        <v>35.1</v>
      </c>
      <c r="C65" s="56">
        <v>6839</v>
      </c>
      <c r="D65" s="56">
        <v>27830</v>
      </c>
      <c r="E65" s="56">
        <v>6085</v>
      </c>
      <c r="F65" s="56">
        <v>15708</v>
      </c>
      <c r="G65" s="35"/>
    </row>
    <row r="66" spans="1:7" ht="15.75" customHeight="1">
      <c r="A66" s="54" t="s">
        <v>244</v>
      </c>
      <c r="B66" s="55">
        <v>36</v>
      </c>
      <c r="C66" s="56">
        <v>0</v>
      </c>
      <c r="D66" s="56">
        <v>0</v>
      </c>
      <c r="E66" s="56">
        <v>0</v>
      </c>
      <c r="F66" s="56">
        <v>0</v>
      </c>
      <c r="G66" s="35"/>
    </row>
    <row r="67" spans="1:7" ht="15.75" customHeight="1">
      <c r="A67" s="54" t="s">
        <v>185</v>
      </c>
      <c r="B67" s="55">
        <v>37</v>
      </c>
      <c r="C67" s="56">
        <v>689902</v>
      </c>
      <c r="D67" s="56">
        <v>976824</v>
      </c>
      <c r="E67" s="56">
        <v>336521</v>
      </c>
      <c r="F67" s="56">
        <v>629015</v>
      </c>
      <c r="G67" s="35"/>
    </row>
    <row r="68" spans="1:7" ht="15.75" customHeight="1">
      <c r="A68" s="54" t="s">
        <v>186</v>
      </c>
      <c r="B68" s="55">
        <v>38</v>
      </c>
      <c r="C68" s="56">
        <v>34392</v>
      </c>
      <c r="D68" s="56">
        <v>143480</v>
      </c>
      <c r="E68" s="56">
        <v>119623</v>
      </c>
      <c r="F68" s="56">
        <v>257005</v>
      </c>
      <c r="G68" s="35"/>
    </row>
    <row r="69" spans="1:7" ht="15.75" customHeight="1">
      <c r="A69" s="54" t="s">
        <v>187</v>
      </c>
      <c r="B69" s="55">
        <v>39</v>
      </c>
      <c r="C69" s="56">
        <v>655510</v>
      </c>
      <c r="D69" s="56">
        <v>833344</v>
      </c>
      <c r="E69" s="56">
        <v>216898</v>
      </c>
      <c r="F69" s="56">
        <v>372010</v>
      </c>
      <c r="G69" s="35"/>
    </row>
    <row r="70" spans="1:7" ht="15.75" customHeight="1">
      <c r="A70" s="54" t="s">
        <v>188</v>
      </c>
      <c r="B70" s="55">
        <v>40</v>
      </c>
      <c r="C70" s="56">
        <v>758294</v>
      </c>
      <c r="D70" s="56">
        <v>2272828</v>
      </c>
      <c r="E70" s="56">
        <v>570240</v>
      </c>
      <c r="F70" s="56">
        <v>1936085</v>
      </c>
      <c r="G70" s="35"/>
    </row>
    <row r="71" spans="1:7" ht="15.75" customHeight="1">
      <c r="A71" s="54" t="s">
        <v>128</v>
      </c>
      <c r="B71" s="55"/>
      <c r="C71" s="90"/>
      <c r="D71" s="90"/>
      <c r="E71" s="90"/>
      <c r="F71" s="90"/>
      <c r="G71" s="35"/>
    </row>
    <row r="72" spans="1:7" ht="15.75" customHeight="1">
      <c r="A72" s="54" t="s">
        <v>189</v>
      </c>
      <c r="B72" s="55">
        <v>40.1</v>
      </c>
      <c r="C72" s="56">
        <v>542677</v>
      </c>
      <c r="D72" s="56">
        <v>1654488</v>
      </c>
      <c r="E72" s="56">
        <v>397190</v>
      </c>
      <c r="F72" s="56">
        <v>1426770</v>
      </c>
      <c r="G72" s="35"/>
    </row>
    <row r="73" spans="1:7" ht="31.5" customHeight="1">
      <c r="A73" s="54" t="s">
        <v>190</v>
      </c>
      <c r="B73" s="55">
        <v>40.200000000000003</v>
      </c>
      <c r="C73" s="56">
        <v>58603</v>
      </c>
      <c r="D73" s="56">
        <v>162675</v>
      </c>
      <c r="E73" s="56">
        <v>37074</v>
      </c>
      <c r="F73" s="56">
        <v>132481</v>
      </c>
      <c r="G73" s="35"/>
    </row>
    <row r="74" spans="1:7" ht="15.75" customHeight="1">
      <c r="A74" s="54" t="s">
        <v>191</v>
      </c>
      <c r="B74" s="55">
        <v>40.299999999999997</v>
      </c>
      <c r="C74" s="56">
        <v>12433</v>
      </c>
      <c r="D74" s="56">
        <v>37190</v>
      </c>
      <c r="E74" s="56">
        <v>12105</v>
      </c>
      <c r="F74" s="56">
        <v>40852</v>
      </c>
      <c r="G74" s="35"/>
    </row>
    <row r="75" spans="1:7" ht="15.75" customHeight="1">
      <c r="A75" s="54" t="s">
        <v>247</v>
      </c>
      <c r="B75" s="55">
        <v>40.4</v>
      </c>
      <c r="C75" s="56">
        <v>5602</v>
      </c>
      <c r="D75" s="56">
        <v>15078</v>
      </c>
      <c r="E75" s="56">
        <v>4081</v>
      </c>
      <c r="F75" s="56">
        <v>4081</v>
      </c>
      <c r="G75" s="35"/>
    </row>
    <row r="76" spans="1:7" ht="15.75" customHeight="1">
      <c r="A76" s="54" t="s">
        <v>248</v>
      </c>
      <c r="B76" s="55">
        <v>40.5</v>
      </c>
      <c r="C76" s="56">
        <v>12075</v>
      </c>
      <c r="D76" s="56">
        <v>36821</v>
      </c>
      <c r="E76" s="56">
        <v>29486</v>
      </c>
      <c r="F76" s="56">
        <v>29486</v>
      </c>
      <c r="G76" s="35"/>
    </row>
    <row r="77" spans="1:7" ht="15.75" customHeight="1">
      <c r="A77" s="54" t="s">
        <v>249</v>
      </c>
      <c r="B77" s="55">
        <v>40.6</v>
      </c>
      <c r="C77" s="56">
        <v>7383</v>
      </c>
      <c r="D77" s="56">
        <v>23417</v>
      </c>
      <c r="E77" s="56">
        <v>18930</v>
      </c>
      <c r="F77" s="56">
        <v>18930</v>
      </c>
      <c r="G77" s="35"/>
    </row>
    <row r="78" spans="1:7" ht="15.75" customHeight="1">
      <c r="A78" s="54" t="s">
        <v>192</v>
      </c>
      <c r="B78" s="55">
        <v>41</v>
      </c>
      <c r="C78" s="56">
        <v>17421</v>
      </c>
      <c r="D78" s="56">
        <v>52481</v>
      </c>
      <c r="E78" s="56">
        <v>17753</v>
      </c>
      <c r="F78" s="56">
        <v>53761</v>
      </c>
      <c r="G78" s="35"/>
    </row>
    <row r="79" spans="1:7" ht="15.75" customHeight="1">
      <c r="A79" s="54" t="s">
        <v>193</v>
      </c>
      <c r="B79" s="55">
        <v>42</v>
      </c>
      <c r="C79" s="56">
        <v>42927</v>
      </c>
      <c r="D79" s="56">
        <v>143629</v>
      </c>
      <c r="E79" s="56">
        <v>57218</v>
      </c>
      <c r="F79" s="56">
        <v>228327</v>
      </c>
      <c r="G79" s="35"/>
    </row>
    <row r="80" spans="1:7" ht="15.75" customHeight="1">
      <c r="A80" s="54" t="s">
        <v>194</v>
      </c>
      <c r="B80" s="55">
        <v>43</v>
      </c>
      <c r="C80" s="56">
        <v>3738425</v>
      </c>
      <c r="D80" s="56">
        <v>10047848</v>
      </c>
      <c r="E80" s="56">
        <v>2875619</v>
      </c>
      <c r="F80" s="56">
        <v>7936747</v>
      </c>
      <c r="G80" s="35"/>
    </row>
    <row r="81" spans="1:7" ht="15.75" customHeight="1">
      <c r="A81" s="54" t="s">
        <v>195</v>
      </c>
      <c r="B81" s="55">
        <v>44</v>
      </c>
      <c r="C81" s="56">
        <v>750172</v>
      </c>
      <c r="D81" s="56">
        <v>2198862</v>
      </c>
      <c r="E81" s="56">
        <v>163487</v>
      </c>
      <c r="F81" s="56">
        <v>1026641</v>
      </c>
      <c r="G81" s="35"/>
    </row>
    <row r="82" spans="1:7" ht="15.75" customHeight="1">
      <c r="A82" s="54" t="s">
        <v>196</v>
      </c>
      <c r="B82" s="55">
        <v>45</v>
      </c>
      <c r="C82" s="56">
        <v>0</v>
      </c>
      <c r="D82" s="56">
        <v>0</v>
      </c>
      <c r="E82" s="56">
        <v>0</v>
      </c>
      <c r="F82" s="56">
        <v>0</v>
      </c>
      <c r="G82" s="35"/>
    </row>
    <row r="83" spans="1:7" ht="15.75" customHeight="1">
      <c r="A83" s="54" t="s">
        <v>197</v>
      </c>
      <c r="B83" s="55">
        <v>46</v>
      </c>
      <c r="C83" s="56">
        <v>750172</v>
      </c>
      <c r="D83" s="56">
        <v>2198862</v>
      </c>
      <c r="E83" s="56">
        <v>163487</v>
      </c>
      <c r="F83" s="56">
        <v>1026641</v>
      </c>
      <c r="G83" s="35"/>
    </row>
    <row r="84" spans="1:7" ht="15.75" customHeight="1">
      <c r="A84" s="54" t="s">
        <v>198</v>
      </c>
      <c r="B84" s="55">
        <v>47</v>
      </c>
      <c r="C84" s="56">
        <v>148021</v>
      </c>
      <c r="D84" s="56">
        <v>213342</v>
      </c>
      <c r="E84" s="56">
        <v>153995</v>
      </c>
      <c r="F84" s="56">
        <v>88487</v>
      </c>
      <c r="G84" s="35"/>
    </row>
    <row r="85" spans="1:7" ht="15.75" customHeight="1">
      <c r="A85" s="54" t="s">
        <v>128</v>
      </c>
      <c r="B85" s="55"/>
      <c r="C85" s="90"/>
      <c r="D85" s="90"/>
      <c r="E85" s="90"/>
      <c r="F85" s="90"/>
      <c r="G85" s="35"/>
    </row>
    <row r="86" spans="1:7" ht="15.75" customHeight="1">
      <c r="A86" s="54" t="s">
        <v>199</v>
      </c>
      <c r="B86" s="55">
        <v>47.1</v>
      </c>
      <c r="C86" s="56">
        <v>147005</v>
      </c>
      <c r="D86" s="56">
        <v>211446</v>
      </c>
      <c r="E86" s="56">
        <v>152508</v>
      </c>
      <c r="F86" s="56">
        <v>68570</v>
      </c>
      <c r="G86" s="35"/>
    </row>
    <row r="87" spans="1:7" ht="15.75" customHeight="1">
      <c r="A87" s="54" t="s">
        <v>200</v>
      </c>
      <c r="B87" s="55">
        <v>47.2</v>
      </c>
      <c r="C87" s="56">
        <v>1016</v>
      </c>
      <c r="D87" s="56">
        <v>1896</v>
      </c>
      <c r="E87" s="56">
        <v>1487</v>
      </c>
      <c r="F87" s="56">
        <v>19917</v>
      </c>
      <c r="G87" s="35"/>
    </row>
    <row r="88" spans="1:7" ht="15.75" customHeight="1">
      <c r="A88" s="54" t="s">
        <v>201</v>
      </c>
      <c r="B88" s="55">
        <v>48</v>
      </c>
      <c r="C88" s="56">
        <v>602151</v>
      </c>
      <c r="D88" s="56">
        <v>1985520</v>
      </c>
      <c r="E88" s="56">
        <v>9492</v>
      </c>
      <c r="F88" s="56">
        <v>938154</v>
      </c>
      <c r="G88" s="35"/>
    </row>
    <row r="89" spans="1:7" ht="33.75" customHeight="1">
      <c r="A89" s="84"/>
      <c r="B89" s="85"/>
      <c r="C89" s="86"/>
      <c r="D89" s="86"/>
      <c r="E89" s="86"/>
      <c r="F89" s="86"/>
      <c r="G89" s="35"/>
    </row>
    <row r="90" spans="1:7">
      <c r="A90" s="57" t="s">
        <v>56</v>
      </c>
      <c r="B90" s="59"/>
      <c r="C90" s="59"/>
      <c r="D90" s="59"/>
      <c r="E90" s="51"/>
      <c r="F90" s="51"/>
      <c r="G90" s="35"/>
    </row>
    <row r="91" spans="1:7">
      <c r="A91" s="57"/>
      <c r="B91" s="59"/>
      <c r="C91" s="59"/>
      <c r="D91" s="59"/>
      <c r="E91" s="51"/>
      <c r="F91" s="51"/>
      <c r="G91" s="35"/>
    </row>
    <row r="92" spans="1:7" ht="35.25" customHeight="1">
      <c r="A92" s="51" t="s">
        <v>217</v>
      </c>
      <c r="B92" s="59"/>
      <c r="C92" s="59"/>
      <c r="D92" s="59"/>
      <c r="E92" s="51"/>
      <c r="F92" s="51"/>
      <c r="G92" s="35"/>
    </row>
    <row r="93" spans="1:7" ht="27" customHeight="1">
      <c r="A93" s="51" t="s">
        <v>218</v>
      </c>
      <c r="B93" s="59"/>
      <c r="C93" s="59"/>
      <c r="D93" s="59"/>
      <c r="E93" s="51"/>
      <c r="F93" s="51"/>
      <c r="G93" s="35"/>
    </row>
    <row r="94" spans="1:7" ht="19.5" customHeight="1">
      <c r="A94" s="51" t="s">
        <v>219</v>
      </c>
      <c r="B94" s="59"/>
      <c r="C94" s="59"/>
      <c r="D94" s="59"/>
      <c r="E94" s="51"/>
      <c r="F94" s="51"/>
      <c r="G94" s="35"/>
    </row>
    <row r="95" spans="1:7">
      <c r="A95" s="51" t="s">
        <v>220</v>
      </c>
      <c r="B95" s="59"/>
      <c r="C95" s="59"/>
      <c r="D95" s="59"/>
      <c r="E95" s="51"/>
      <c r="F95" s="51"/>
      <c r="G95" s="35"/>
    </row>
    <row r="96" spans="1:7">
      <c r="A96" s="51" t="s">
        <v>57</v>
      </c>
      <c r="B96" s="59"/>
      <c r="C96" s="59"/>
      <c r="D96" s="59"/>
      <c r="E96" s="51"/>
      <c r="F96" s="51"/>
      <c r="G96" s="35"/>
    </row>
  </sheetData>
  <mergeCells count="5">
    <mergeCell ref="A3:F3"/>
    <mergeCell ref="A5:F5"/>
    <mergeCell ref="A6:F6"/>
    <mergeCell ref="D1:F1"/>
    <mergeCell ref="A4:F4"/>
  </mergeCells>
  <pageMargins left="0.70866141732283472" right="0" top="0.55118110236220474" bottom="0.15748031496062992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91"/>
  <sheetViews>
    <sheetView zoomScale="98" zoomScaleNormal="98" workbookViewId="0">
      <selection activeCell="B24" sqref="B24"/>
    </sheetView>
  </sheetViews>
  <sheetFormatPr defaultRowHeight="15"/>
  <cols>
    <col min="1" max="1" width="73.5703125" style="93" customWidth="1"/>
    <col min="2" max="2" width="14" style="93" customWidth="1"/>
    <col min="3" max="3" width="21.5703125" style="93" customWidth="1"/>
    <col min="4" max="4" width="22.7109375" style="93" customWidth="1"/>
    <col min="5" max="16384" width="9.140625" style="93"/>
  </cols>
  <sheetData>
    <row r="1" spans="1:147">
      <c r="A1" s="92"/>
      <c r="B1" s="92"/>
      <c r="C1" s="36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</row>
    <row r="2" spans="1:147">
      <c r="A2" s="92"/>
      <c r="B2" s="92"/>
      <c r="C2" s="36" t="s">
        <v>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</row>
    <row r="3" spans="1:147">
      <c r="A3" s="92"/>
      <c r="B3" s="92"/>
      <c r="C3" s="36" t="s">
        <v>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</row>
    <row r="4" spans="1:147">
      <c r="A4" s="92"/>
      <c r="B4" s="92"/>
      <c r="C4" s="36" t="s">
        <v>3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</row>
    <row r="5" spans="1:147">
      <c r="A5" s="92"/>
      <c r="B5" s="92"/>
      <c r="C5" s="36" t="s">
        <v>4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</row>
    <row r="6" spans="1:147">
      <c r="A6" s="92"/>
      <c r="B6" s="92"/>
      <c r="C6" s="92"/>
      <c r="D6" s="37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</row>
    <row r="7" spans="1:147">
      <c r="A7" s="92"/>
      <c r="B7" s="92"/>
      <c r="C7" s="92"/>
      <c r="D7" s="37" t="s">
        <v>5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</row>
    <row r="8" spans="1:147">
      <c r="A8" s="107" t="s">
        <v>6</v>
      </c>
      <c r="B8" s="107"/>
      <c r="C8" s="107"/>
      <c r="D8" s="107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</row>
    <row r="9" spans="1:147">
      <c r="A9" s="107" t="s">
        <v>216</v>
      </c>
      <c r="B9" s="107"/>
      <c r="C9" s="107"/>
      <c r="D9" s="107"/>
      <c r="E9" s="100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</row>
    <row r="10" spans="1:147">
      <c r="A10" s="107" t="s">
        <v>255</v>
      </c>
      <c r="B10" s="107"/>
      <c r="C10" s="107"/>
      <c r="D10" s="10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</row>
    <row r="12" spans="1:147">
      <c r="A12" s="108" t="s">
        <v>7</v>
      </c>
      <c r="B12" s="108"/>
      <c r="C12" s="108"/>
      <c r="D12" s="108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</row>
    <row r="13" spans="1:147" ht="39">
      <c r="A13" s="73" t="s">
        <v>8</v>
      </c>
      <c r="B13" s="74" t="s">
        <v>9</v>
      </c>
      <c r="C13" s="75" t="s">
        <v>221</v>
      </c>
      <c r="D13" s="75" t="s">
        <v>10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</row>
    <row r="14" spans="1:147">
      <c r="A14" s="73">
        <v>1</v>
      </c>
      <c r="B14" s="73">
        <v>2</v>
      </c>
      <c r="C14" s="75">
        <v>3</v>
      </c>
      <c r="D14" s="75">
        <v>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</row>
    <row r="15" spans="1:147">
      <c r="A15" s="96" t="s">
        <v>11</v>
      </c>
      <c r="B15" s="77"/>
      <c r="C15" s="94">
        <f>'отчет о П и У'!D83</f>
        <v>2198862</v>
      </c>
      <c r="D15" s="94">
        <v>1026641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</row>
    <row r="16" spans="1:147">
      <c r="A16" s="96" t="s">
        <v>12</v>
      </c>
      <c r="B16" s="77"/>
      <c r="C16" s="79">
        <f>SUM(C17:C22)</f>
        <v>-198910</v>
      </c>
      <c r="D16" s="97">
        <v>769549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</row>
    <row r="17" spans="1:5">
      <c r="A17" s="82" t="s">
        <v>13</v>
      </c>
      <c r="B17" s="76"/>
      <c r="C17" s="78">
        <f>'отчет о П и У'!D78</f>
        <v>52481</v>
      </c>
      <c r="D17" s="98">
        <v>53761</v>
      </c>
      <c r="E17" s="92"/>
    </row>
    <row r="18" spans="1:5">
      <c r="A18" s="99" t="s">
        <v>14</v>
      </c>
      <c r="B18" s="76"/>
      <c r="C18" s="78">
        <f>'отчет о П и У'!D69</f>
        <v>833344</v>
      </c>
      <c r="D18" s="98">
        <v>372010</v>
      </c>
      <c r="E18" s="92"/>
    </row>
    <row r="19" spans="1:5">
      <c r="A19" s="82" t="s">
        <v>15</v>
      </c>
      <c r="B19" s="76"/>
      <c r="C19" s="78">
        <v>-1063469</v>
      </c>
      <c r="D19" s="98">
        <v>58115</v>
      </c>
      <c r="E19" s="92"/>
    </row>
    <row r="20" spans="1:5">
      <c r="A20" s="82" t="s">
        <v>16</v>
      </c>
      <c r="B20" s="76"/>
      <c r="C20" s="78">
        <v>-464846</v>
      </c>
      <c r="D20" s="98">
        <v>-771415</v>
      </c>
      <c r="E20" s="92"/>
    </row>
    <row r="21" spans="1:5">
      <c r="A21" s="82" t="s">
        <v>17</v>
      </c>
      <c r="B21" s="76"/>
      <c r="C21" s="78">
        <f>'отчет о П и У'!D63</f>
        <v>27830</v>
      </c>
      <c r="D21" s="98"/>
      <c r="E21" s="92"/>
    </row>
    <row r="22" spans="1:5">
      <c r="A22" s="82" t="s">
        <v>18</v>
      </c>
      <c r="B22" s="76"/>
      <c r="C22" s="78">
        <v>415750</v>
      </c>
      <c r="D22" s="98">
        <v>1057078</v>
      </c>
    </row>
    <row r="23" spans="1:5">
      <c r="A23" s="96" t="s">
        <v>19</v>
      </c>
      <c r="B23" s="77"/>
      <c r="C23" s="79">
        <f>C15+C16</f>
        <v>1999952</v>
      </c>
      <c r="D23" s="97">
        <v>1796190</v>
      </c>
    </row>
    <row r="24" spans="1:5">
      <c r="A24" s="96" t="s">
        <v>20</v>
      </c>
      <c r="B24" s="77"/>
      <c r="C24" s="79">
        <f>SUM(C25:C34)</f>
        <v>-21706849</v>
      </c>
      <c r="D24" s="97">
        <v>-4546538</v>
      </c>
    </row>
    <row r="25" spans="1:5">
      <c r="A25" s="82" t="s">
        <v>21</v>
      </c>
      <c r="B25" s="76"/>
      <c r="C25" s="78">
        <v>-562200</v>
      </c>
      <c r="D25" s="98">
        <v>4795902</v>
      </c>
    </row>
    <row r="26" spans="1:5" ht="25.5">
      <c r="A26" s="82" t="s">
        <v>22</v>
      </c>
      <c r="B26" s="76"/>
      <c r="C26" s="78">
        <v>-7129378</v>
      </c>
      <c r="D26" s="98">
        <v>-6141322</v>
      </c>
    </row>
    <row r="27" spans="1:5">
      <c r="A27" s="82" t="s">
        <v>23</v>
      </c>
      <c r="B27" s="76"/>
      <c r="C27" s="78">
        <f>-('бух. баланс'!C18-'бух. баланс'!D18)</f>
        <v>3693194</v>
      </c>
      <c r="D27" s="98">
        <v>267042</v>
      </c>
    </row>
    <row r="28" spans="1:5">
      <c r="A28" s="82" t="s">
        <v>24</v>
      </c>
      <c r="B28" s="76"/>
      <c r="C28" s="78">
        <f>-('бух. баланс'!C21-'бух. баланс'!D21)-('бух. баланс'!C22-'бух. баланс'!D22)-('бух. баланс'!C25-'бух. баланс'!D25)</f>
        <v>-9732892</v>
      </c>
      <c r="D28" s="98">
        <v>12146158</v>
      </c>
    </row>
    <row r="29" spans="1:5" ht="25.5">
      <c r="A29" s="82" t="s">
        <v>25</v>
      </c>
      <c r="B29" s="76"/>
      <c r="C29" s="78">
        <v>-6970279</v>
      </c>
      <c r="D29" s="98">
        <v>-12776909</v>
      </c>
    </row>
    <row r="30" spans="1:5" ht="25.5">
      <c r="A30" s="82" t="s">
        <v>223</v>
      </c>
      <c r="B30" s="76"/>
      <c r="C30" s="78">
        <v>-33806</v>
      </c>
      <c r="D30" s="98">
        <v>-212950</v>
      </c>
    </row>
    <row r="31" spans="1:5">
      <c r="A31" s="82" t="s">
        <v>26</v>
      </c>
      <c r="B31" s="76"/>
      <c r="C31" s="78">
        <v>-1041690</v>
      </c>
      <c r="D31" s="98">
        <v>-2593800</v>
      </c>
    </row>
    <row r="32" spans="1:5">
      <c r="A32" s="82" t="s">
        <v>27</v>
      </c>
      <c r="B32" s="76"/>
      <c r="C32" s="78"/>
      <c r="D32" s="98"/>
    </row>
    <row r="33" spans="1:5">
      <c r="A33" s="82" t="s">
        <v>28</v>
      </c>
      <c r="B33" s="76"/>
      <c r="C33" s="78">
        <v>-146349</v>
      </c>
      <c r="D33" s="98">
        <v>-139065</v>
      </c>
    </row>
    <row r="34" spans="1:5">
      <c r="A34" s="82" t="s">
        <v>29</v>
      </c>
      <c r="B34" s="76"/>
      <c r="C34" s="78">
        <v>216551</v>
      </c>
      <c r="D34" s="98">
        <v>108406</v>
      </c>
    </row>
    <row r="35" spans="1:5">
      <c r="A35" s="96" t="s">
        <v>30</v>
      </c>
      <c r="B35" s="77"/>
      <c r="C35" s="79">
        <f>SUM(C36:C46)</f>
        <v>29200564</v>
      </c>
      <c r="D35" s="97">
        <v>3782642</v>
      </c>
    </row>
    <row r="36" spans="1:5">
      <c r="A36" s="82" t="s">
        <v>31</v>
      </c>
      <c r="B36" s="76"/>
      <c r="C36" s="78">
        <f>'бух. баланс'!C45-'бух. баланс'!D45</f>
        <v>20161241</v>
      </c>
      <c r="D36" s="98">
        <v>23179755</v>
      </c>
      <c r="E36" s="92"/>
    </row>
    <row r="37" spans="1:5">
      <c r="A37" s="82" t="s">
        <v>32</v>
      </c>
      <c r="B37" s="76"/>
      <c r="C37" s="78">
        <f>'бух. баланс'!C48-'бух. баланс'!D48</f>
        <v>-1274291</v>
      </c>
      <c r="D37" s="98">
        <v>-320898</v>
      </c>
      <c r="E37" s="92"/>
    </row>
    <row r="38" spans="1:5">
      <c r="A38" s="82" t="s">
        <v>33</v>
      </c>
      <c r="B38" s="76"/>
      <c r="C38" s="78">
        <f>'бух. баланс'!C49-'бух. баланс'!D49</f>
        <v>-2172177</v>
      </c>
      <c r="D38" s="98">
        <v>-30765022</v>
      </c>
      <c r="E38" s="92"/>
    </row>
    <row r="39" spans="1:5">
      <c r="A39" s="82" t="s">
        <v>34</v>
      </c>
      <c r="B39" s="76"/>
      <c r="C39" s="78">
        <v>11774364</v>
      </c>
      <c r="D39" s="98">
        <v>12558259</v>
      </c>
      <c r="E39" s="92"/>
    </row>
    <row r="40" spans="1:5" ht="25.5">
      <c r="A40" s="82" t="s">
        <v>35</v>
      </c>
      <c r="B40" s="76"/>
      <c r="C40" s="78">
        <v>240018</v>
      </c>
      <c r="D40" s="98">
        <v>358566</v>
      </c>
      <c r="E40" s="92"/>
    </row>
    <row r="41" spans="1:5" ht="25.5">
      <c r="A41" s="82" t="s">
        <v>36</v>
      </c>
      <c r="B41" s="76"/>
      <c r="C41" s="78">
        <v>-27152</v>
      </c>
      <c r="D41" s="98">
        <v>15727</v>
      </c>
      <c r="E41" s="92"/>
    </row>
    <row r="42" spans="1:5">
      <c r="A42" s="82" t="s">
        <v>37</v>
      </c>
      <c r="B42" s="76"/>
      <c r="C42" s="78">
        <v>746</v>
      </c>
      <c r="D42" s="98">
        <v>-867669</v>
      </c>
      <c r="E42" s="92"/>
    </row>
    <row r="43" spans="1:5">
      <c r="A43" s="82" t="s">
        <v>224</v>
      </c>
      <c r="B43" s="76"/>
      <c r="C43" s="78">
        <f>'бух. баланс'!C57-'бух. баланс'!D57</f>
        <v>3301</v>
      </c>
      <c r="D43" s="98">
        <v>5449</v>
      </c>
      <c r="E43" s="92"/>
    </row>
    <row r="44" spans="1:5">
      <c r="A44" s="82" t="s">
        <v>38</v>
      </c>
      <c r="B44" s="76"/>
      <c r="C44" s="78">
        <f>'бух. баланс'!C58-'бух. баланс'!D58</f>
        <v>-293656</v>
      </c>
      <c r="D44" s="98">
        <v>-558503</v>
      </c>
      <c r="E44" s="92"/>
    </row>
    <row r="45" spans="1:5">
      <c r="A45" s="82" t="s">
        <v>39</v>
      </c>
      <c r="B45" s="76"/>
      <c r="C45" s="78">
        <v>13722</v>
      </c>
      <c r="D45" s="98">
        <v>16651</v>
      </c>
      <c r="E45" s="92"/>
    </row>
    <row r="46" spans="1:5">
      <c r="A46" s="82" t="s">
        <v>40</v>
      </c>
      <c r="B46" s="76"/>
      <c r="C46" s="78">
        <f>'бух. баланс'!C62-'бух. баланс'!D62+'бух. баланс'!C63-'бух. баланс'!D63</f>
        <v>774448</v>
      </c>
      <c r="D46" s="98">
        <v>160327</v>
      </c>
      <c r="E46" s="92"/>
    </row>
    <row r="47" spans="1:5">
      <c r="A47" s="96" t="s">
        <v>41</v>
      </c>
      <c r="B47" s="77"/>
      <c r="C47" s="79">
        <f>C24+C35</f>
        <v>7493715</v>
      </c>
      <c r="D47" s="97">
        <v>-763896</v>
      </c>
      <c r="E47" s="92"/>
    </row>
    <row r="48" spans="1:5">
      <c r="A48" s="82" t="s">
        <v>42</v>
      </c>
      <c r="B48" s="76"/>
      <c r="C48" s="78">
        <v>-380000</v>
      </c>
      <c r="D48" s="98">
        <v>163261</v>
      </c>
      <c r="E48" s="92"/>
    </row>
    <row r="49" spans="1:5" ht="25.5">
      <c r="A49" s="96" t="s">
        <v>43</v>
      </c>
      <c r="B49" s="77"/>
      <c r="C49" s="79">
        <f>C47+C48</f>
        <v>7113715</v>
      </c>
      <c r="D49" s="97">
        <v>-927157</v>
      </c>
      <c r="E49" s="92"/>
    </row>
    <row r="50" spans="1:5">
      <c r="A50" s="82" t="s">
        <v>44</v>
      </c>
      <c r="B50" s="74"/>
      <c r="C50" s="78"/>
      <c r="D50" s="98"/>
      <c r="E50" s="92"/>
    </row>
    <row r="51" spans="1:5">
      <c r="A51" s="82" t="s">
        <v>45</v>
      </c>
      <c r="B51" s="76"/>
      <c r="C51" s="78">
        <v>0</v>
      </c>
      <c r="D51" s="98">
        <v>0</v>
      </c>
      <c r="E51" s="92"/>
    </row>
    <row r="52" spans="1:5">
      <c r="A52" s="82" t="s">
        <v>46</v>
      </c>
      <c r="B52" s="76"/>
      <c r="C52" s="78">
        <v>-18174</v>
      </c>
      <c r="D52" s="98">
        <v>-34632</v>
      </c>
      <c r="E52" s="92"/>
    </row>
    <row r="53" spans="1:5">
      <c r="A53" s="82" t="s">
        <v>47</v>
      </c>
      <c r="B53" s="76"/>
      <c r="C53" s="78"/>
      <c r="D53" s="98">
        <v>326</v>
      </c>
      <c r="E53" s="92"/>
    </row>
    <row r="54" spans="1:5">
      <c r="A54" s="96" t="s">
        <v>48</v>
      </c>
      <c r="B54" s="77"/>
      <c r="C54" s="79">
        <f>SUM(C50:C53)</f>
        <v>-18174</v>
      </c>
      <c r="D54" s="97">
        <v>-34306</v>
      </c>
      <c r="E54" s="92"/>
    </row>
    <row r="55" spans="1:5">
      <c r="A55" s="82" t="s">
        <v>51</v>
      </c>
      <c r="B55" s="74"/>
      <c r="C55" s="78">
        <v>0</v>
      </c>
      <c r="D55" s="98">
        <v>0</v>
      </c>
      <c r="E55" s="92"/>
    </row>
    <row r="56" spans="1:5">
      <c r="A56" s="82" t="s">
        <v>49</v>
      </c>
      <c r="B56" s="76"/>
      <c r="C56" s="78">
        <v>0</v>
      </c>
      <c r="D56" s="98">
        <v>0</v>
      </c>
      <c r="E56" s="92"/>
    </row>
    <row r="57" spans="1:5">
      <c r="A57" s="96" t="s">
        <v>52</v>
      </c>
      <c r="B57" s="77"/>
      <c r="C57" s="79">
        <f>SUM(C55:C56)</f>
        <v>0</v>
      </c>
      <c r="D57" s="97">
        <v>0</v>
      </c>
      <c r="E57" s="92"/>
    </row>
    <row r="58" spans="1:5">
      <c r="A58" s="96" t="s">
        <v>53</v>
      </c>
      <c r="B58" s="77"/>
      <c r="C58" s="79">
        <f>C23+C49+C54+C57</f>
        <v>9095493</v>
      </c>
      <c r="D58" s="97">
        <v>834727</v>
      </c>
      <c r="E58" s="92"/>
    </row>
    <row r="59" spans="1:5">
      <c r="A59" s="82" t="s">
        <v>54</v>
      </c>
      <c r="B59" s="76"/>
      <c r="C59" s="78">
        <f>'бух. баланс'!D14</f>
        <v>4584254</v>
      </c>
      <c r="D59" s="98">
        <v>3509830</v>
      </c>
      <c r="E59" s="92"/>
    </row>
    <row r="60" spans="1:5">
      <c r="A60" s="82" t="s">
        <v>55</v>
      </c>
      <c r="B60" s="76"/>
      <c r="C60" s="78">
        <f>'бух. баланс'!C14</f>
        <v>13679747</v>
      </c>
      <c r="D60" s="98">
        <v>4344557</v>
      </c>
      <c r="E60" s="92"/>
    </row>
    <row r="61" spans="1:5">
      <c r="A61" s="40"/>
      <c r="B61" s="92"/>
      <c r="C61" s="92"/>
      <c r="D61" s="92"/>
    </row>
    <row r="62" spans="1:5">
      <c r="A62" s="41" t="s">
        <v>56</v>
      </c>
      <c r="B62" s="92"/>
      <c r="C62" s="92"/>
      <c r="D62" s="92"/>
    </row>
    <row r="63" spans="1:5">
      <c r="A63" s="41"/>
      <c r="B63" s="92"/>
      <c r="C63" s="92"/>
      <c r="D63" s="92"/>
    </row>
    <row r="64" spans="1:5">
      <c r="A64" s="19" t="s">
        <v>251</v>
      </c>
      <c r="B64" s="91"/>
      <c r="C64" s="91"/>
      <c r="D64" s="91"/>
    </row>
    <row r="65" spans="1:6">
      <c r="A65" s="20"/>
      <c r="B65" s="27"/>
      <c r="C65" s="27"/>
      <c r="D65" s="27"/>
      <c r="E65" s="91"/>
      <c r="F65" s="91"/>
    </row>
    <row r="66" spans="1:6">
      <c r="A66" s="19" t="s">
        <v>204</v>
      </c>
      <c r="B66" s="28"/>
      <c r="C66" s="28"/>
      <c r="D66" s="28"/>
      <c r="E66" s="95">
        <f>C60-C59-C58</f>
        <v>0</v>
      </c>
      <c r="F66" s="95">
        <f>D60-D59-D58</f>
        <v>0</v>
      </c>
    </row>
    <row r="67" spans="1:6">
      <c r="A67" s="20"/>
      <c r="B67" s="42"/>
      <c r="C67" s="42"/>
      <c r="D67" s="42"/>
      <c r="E67" s="42"/>
      <c r="F67" s="42"/>
    </row>
    <row r="68" spans="1:6">
      <c r="A68" s="19" t="s">
        <v>202</v>
      </c>
      <c r="B68" s="42"/>
      <c r="C68" s="42"/>
      <c r="D68" s="42"/>
      <c r="E68" s="42"/>
      <c r="F68" s="42"/>
    </row>
    <row r="69" spans="1:6">
      <c r="A69" s="20"/>
      <c r="B69" s="42"/>
      <c r="C69" s="42"/>
      <c r="D69" s="42"/>
    </row>
    <row r="70" spans="1:6">
      <c r="A70" s="19" t="s">
        <v>203</v>
      </c>
      <c r="B70" s="42"/>
      <c r="C70" s="42"/>
      <c r="D70" s="42"/>
    </row>
    <row r="71" spans="1:6">
      <c r="A71" s="20"/>
      <c r="B71" s="42"/>
      <c r="C71" s="42"/>
      <c r="D71" s="42"/>
    </row>
    <row r="72" spans="1:6">
      <c r="A72" s="20" t="s">
        <v>57</v>
      </c>
      <c r="B72" s="42"/>
      <c r="C72" s="42"/>
      <c r="D72" s="42"/>
      <c r="E72" s="38"/>
    </row>
    <row r="73" spans="1:6">
      <c r="A73" s="38"/>
      <c r="B73" s="92"/>
      <c r="C73" s="36"/>
      <c r="D73" s="36"/>
      <c r="E73" s="39"/>
    </row>
    <row r="74" spans="1:6">
      <c r="A74" s="38"/>
      <c r="B74" s="92"/>
      <c r="C74" s="36"/>
      <c r="D74" s="36"/>
      <c r="E74" s="39"/>
    </row>
    <row r="75" spans="1:6">
      <c r="A75" s="43"/>
      <c r="B75" s="92"/>
      <c r="C75" s="36"/>
      <c r="D75" s="36"/>
      <c r="E75" s="39"/>
    </row>
    <row r="76" spans="1:6">
      <c r="A76" s="38"/>
      <c r="B76" s="92"/>
      <c r="C76" s="36"/>
      <c r="D76" s="36"/>
      <c r="E76" s="39"/>
    </row>
    <row r="77" spans="1:6">
      <c r="A77" s="38"/>
      <c r="B77" s="92"/>
      <c r="C77" s="36"/>
      <c r="D77" s="36"/>
      <c r="E77" s="39"/>
    </row>
    <row r="78" spans="1:6">
      <c r="A78" s="38"/>
      <c r="B78" s="92"/>
      <c r="C78" s="36"/>
      <c r="D78" s="36"/>
      <c r="E78" s="39"/>
    </row>
    <row r="79" spans="1:6">
      <c r="A79" s="38"/>
      <c r="B79" s="92"/>
      <c r="C79" s="36"/>
      <c r="D79" s="36"/>
      <c r="E79" s="39"/>
    </row>
    <row r="81" spans="1:5">
      <c r="A81" s="92"/>
      <c r="B81" s="39"/>
      <c r="C81" s="92"/>
      <c r="D81" s="92"/>
      <c r="E81" s="39"/>
    </row>
    <row r="82" spans="1:5">
      <c r="A82" s="92"/>
      <c r="B82" s="92"/>
      <c r="C82" s="92"/>
      <c r="D82" s="92"/>
      <c r="E82" s="39"/>
    </row>
    <row r="83" spans="1:5">
      <c r="A83" s="92"/>
      <c r="B83" s="92"/>
      <c r="C83" s="92"/>
      <c r="D83" s="92"/>
      <c r="E83" s="92"/>
    </row>
    <row r="84" spans="1:5">
      <c r="A84" s="92"/>
      <c r="B84" s="92"/>
      <c r="C84" s="92"/>
      <c r="D84" s="44"/>
      <c r="E84" s="44"/>
    </row>
    <row r="85" spans="1:5">
      <c r="D85" s="44"/>
      <c r="E85" s="44"/>
    </row>
    <row r="86" spans="1:5">
      <c r="D86" s="45"/>
      <c r="E86" s="46"/>
    </row>
    <row r="87" spans="1:5">
      <c r="D87" s="48"/>
      <c r="E87" s="46"/>
    </row>
    <row r="88" spans="1:5">
      <c r="D88" s="49"/>
      <c r="E88" s="47"/>
    </row>
    <row r="89" spans="1:5">
      <c r="D89" s="45"/>
      <c r="E89" s="46"/>
    </row>
    <row r="90" spans="1:5">
      <c r="D90" s="45"/>
      <c r="E90" s="46"/>
    </row>
    <row r="91" spans="1:5">
      <c r="D91" s="80"/>
      <c r="E91" s="80"/>
    </row>
  </sheetData>
  <mergeCells count="28">
    <mergeCell ref="A8:D8"/>
    <mergeCell ref="A9:D9"/>
    <mergeCell ref="R9:W9"/>
    <mergeCell ref="F9:K9"/>
    <mergeCell ref="L9:Q9"/>
    <mergeCell ref="CL9:CQ9"/>
    <mergeCell ref="X9:AC9"/>
    <mergeCell ref="AD9:AI9"/>
    <mergeCell ref="AJ9:AO9"/>
    <mergeCell ref="AP9:AU9"/>
    <mergeCell ref="AV9:BA9"/>
    <mergeCell ref="BB9:BG9"/>
    <mergeCell ref="EB9:EG9"/>
    <mergeCell ref="EH9:EM9"/>
    <mergeCell ref="EN9:EQ9"/>
    <mergeCell ref="A10:D10"/>
    <mergeCell ref="A12:D12"/>
    <mergeCell ref="CR9:CW9"/>
    <mergeCell ref="CX9:DC9"/>
    <mergeCell ref="DD9:DI9"/>
    <mergeCell ref="DJ9:DO9"/>
    <mergeCell ref="DP9:DU9"/>
    <mergeCell ref="DV9:EA9"/>
    <mergeCell ref="BH9:BM9"/>
    <mergeCell ref="BN9:BS9"/>
    <mergeCell ref="BT9:BY9"/>
    <mergeCell ref="BZ9:CE9"/>
    <mergeCell ref="CF9:CK9"/>
  </mergeCells>
  <pageMargins left="0.70866141732283472" right="0" top="0.74803149606299213" bottom="0.35433070866141736" header="0.31496062992125984" footer="0.31496062992125984"/>
  <pageSetup paperSize="9" scale="6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9"/>
  <sheetViews>
    <sheetView tabSelected="1" topLeftCell="A4" workbookViewId="0">
      <selection activeCell="E20" sqref="E20"/>
    </sheetView>
  </sheetViews>
  <sheetFormatPr defaultRowHeight="15"/>
  <cols>
    <col min="1" max="1" width="45" style="25" customWidth="1"/>
    <col min="2" max="2" width="11" style="25" bestFit="1" customWidth="1"/>
    <col min="3" max="3" width="17.28515625" style="25" customWidth="1"/>
    <col min="4" max="4" width="19.28515625" style="25" customWidth="1"/>
    <col min="5" max="5" width="30" style="25" customWidth="1"/>
    <col min="6" max="6" width="15.140625" style="25" customWidth="1"/>
    <col min="7" max="7" width="17.5703125" style="25" customWidth="1"/>
    <col min="8" max="8" width="26" style="25" customWidth="1"/>
    <col min="9" max="9" width="23.42578125" style="25" customWidth="1"/>
    <col min="10" max="16384" width="9.140625" style="25"/>
  </cols>
  <sheetData>
    <row r="1" spans="1:235">
      <c r="A1" s="24"/>
      <c r="B1" s="24"/>
      <c r="C1" s="24"/>
      <c r="D1" s="24"/>
      <c r="E1" s="24"/>
      <c r="F1" s="6"/>
      <c r="G1" s="6"/>
      <c r="H1" s="7"/>
      <c r="I1" s="6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</row>
    <row r="3" spans="1:235">
      <c r="A3" s="8"/>
      <c r="B3" s="8"/>
      <c r="C3" s="8"/>
      <c r="D3" s="8"/>
      <c r="E3" s="8"/>
      <c r="F3" s="8"/>
      <c r="G3" s="8"/>
      <c r="H3" s="9"/>
      <c r="I3" s="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</row>
    <row r="4" spans="1:235">
      <c r="A4" s="8"/>
      <c r="B4" s="8"/>
      <c r="C4" s="8"/>
      <c r="D4" s="8"/>
      <c r="E4" s="8"/>
      <c r="F4" s="8"/>
      <c r="G4" s="8"/>
      <c r="H4" s="8"/>
      <c r="I4" s="8"/>
      <c r="J4" s="14"/>
      <c r="K4" s="1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</row>
    <row r="5" spans="1:235">
      <c r="A5" s="111" t="s">
        <v>60</v>
      </c>
      <c r="B5" s="111"/>
      <c r="C5" s="111"/>
      <c r="D5" s="111"/>
      <c r="E5" s="111"/>
      <c r="F5" s="111"/>
      <c r="G5" s="111"/>
      <c r="H5" s="111"/>
      <c r="I5" s="8"/>
      <c r="J5" s="14"/>
      <c r="K5" s="1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</row>
    <row r="6" spans="1:235">
      <c r="A6" s="112" t="s">
        <v>216</v>
      </c>
      <c r="B6" s="112"/>
      <c r="C6" s="112"/>
      <c r="D6" s="112"/>
      <c r="E6" s="112"/>
      <c r="F6" s="112"/>
      <c r="G6" s="112"/>
      <c r="H6" s="112"/>
      <c r="I6" s="23"/>
      <c r="J6" s="113"/>
      <c r="K6" s="113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</row>
    <row r="7" spans="1:235">
      <c r="A7" s="109" t="s">
        <v>256</v>
      </c>
      <c r="B7" s="109"/>
      <c r="C7" s="109"/>
      <c r="D7" s="109"/>
      <c r="E7" s="109"/>
      <c r="F7" s="109"/>
      <c r="G7" s="109"/>
      <c r="H7" s="109"/>
      <c r="I7" s="8"/>
      <c r="J7" s="14"/>
      <c r="K7" s="1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</row>
    <row r="8" spans="1:235">
      <c r="A8" s="22"/>
      <c r="B8" s="22"/>
      <c r="C8" s="22"/>
      <c r="D8" s="22"/>
      <c r="E8" s="22"/>
      <c r="F8" s="22"/>
      <c r="G8" s="22"/>
      <c r="H8" s="8"/>
      <c r="I8" s="8"/>
      <c r="J8" s="14"/>
      <c r="K8" s="1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</row>
    <row r="9" spans="1:235" ht="15.75" thickBot="1">
      <c r="A9" s="8"/>
      <c r="B9" s="8"/>
      <c r="C9" s="8"/>
      <c r="D9" s="8"/>
      <c r="E9" s="8"/>
      <c r="F9" s="8"/>
      <c r="G9" s="8"/>
      <c r="H9" s="13"/>
      <c r="I9" s="8"/>
      <c r="J9" s="14"/>
      <c r="K9" s="1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</row>
    <row r="10" spans="1:235" ht="38.25">
      <c r="A10" s="10"/>
      <c r="B10" s="11" t="s">
        <v>61</v>
      </c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66</v>
      </c>
      <c r="H10" s="11" t="s">
        <v>67</v>
      </c>
      <c r="I10" s="12" t="s">
        <v>68</v>
      </c>
      <c r="J10" s="14"/>
      <c r="K10" s="1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</row>
    <row r="11" spans="1:235">
      <c r="A11" s="62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  <c r="G11" s="66">
        <v>7</v>
      </c>
      <c r="H11" s="66">
        <v>8</v>
      </c>
      <c r="I11" s="67">
        <v>9</v>
      </c>
      <c r="J11" s="14"/>
      <c r="K11" s="1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</row>
    <row r="12" spans="1:235" ht="20.100000000000001" customHeight="1">
      <c r="A12" s="63" t="s">
        <v>225</v>
      </c>
      <c r="B12" s="15">
        <v>24802627</v>
      </c>
      <c r="C12" s="15">
        <v>-39305</v>
      </c>
      <c r="D12" s="5">
        <v>1793631</v>
      </c>
      <c r="E12" s="5">
        <v>174371</v>
      </c>
      <c r="F12" s="5">
        <v>607565</v>
      </c>
      <c r="G12" s="5">
        <v>0</v>
      </c>
      <c r="H12" s="5">
        <v>24265065</v>
      </c>
      <c r="I12" s="16">
        <f>SUM(B12:H12)</f>
        <v>51603954</v>
      </c>
      <c r="J12" s="14"/>
      <c r="K12" s="1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</row>
    <row r="13" spans="1:235" ht="20.100000000000001" customHeight="1">
      <c r="A13" s="64" t="s">
        <v>69</v>
      </c>
      <c r="B13" s="68"/>
      <c r="C13" s="68"/>
      <c r="D13" s="68"/>
      <c r="E13" s="68">
        <v>-224240</v>
      </c>
      <c r="F13" s="68">
        <v>162061</v>
      </c>
      <c r="G13" s="68"/>
      <c r="H13" s="68"/>
      <c r="I13" s="16">
        <f t="shared" ref="I13:I15" si="0">SUM(B13:H13)</f>
        <v>-62179</v>
      </c>
      <c r="J13" s="14"/>
      <c r="K13" s="1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</row>
    <row r="14" spans="1:235" ht="20.100000000000001" customHeight="1">
      <c r="A14" s="64" t="s">
        <v>70</v>
      </c>
      <c r="B14" s="68"/>
      <c r="C14" s="68"/>
      <c r="D14" s="68"/>
      <c r="E14" s="68"/>
      <c r="F14" s="68"/>
      <c r="G14" s="68"/>
      <c r="H14" s="68">
        <v>8416734</v>
      </c>
      <c r="I14" s="16">
        <f t="shared" si="0"/>
        <v>8416734</v>
      </c>
      <c r="J14" s="14"/>
      <c r="K14" s="1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</row>
    <row r="15" spans="1:235" ht="20.100000000000001" customHeight="1">
      <c r="A15" s="63" t="s">
        <v>71</v>
      </c>
      <c r="B15" s="15">
        <f t="shared" ref="B15:G15" si="1">SUM(B13:B14)</f>
        <v>0</v>
      </c>
      <c r="C15" s="15">
        <f t="shared" si="1"/>
        <v>0</v>
      </c>
      <c r="D15" s="15">
        <f t="shared" si="1"/>
        <v>0</v>
      </c>
      <c r="E15" s="15">
        <f>SUM(E13:E14)</f>
        <v>-224240</v>
      </c>
      <c r="F15" s="15">
        <f t="shared" si="1"/>
        <v>162061</v>
      </c>
      <c r="G15" s="15">
        <f t="shared" si="1"/>
        <v>0</v>
      </c>
      <c r="H15" s="15">
        <f>SUM(H13:H14)</f>
        <v>8416734</v>
      </c>
      <c r="I15" s="16">
        <f t="shared" si="0"/>
        <v>8354555</v>
      </c>
      <c r="J15" s="14"/>
      <c r="K15" s="1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</row>
    <row r="16" spans="1:235" ht="20.100000000000001" customHeight="1">
      <c r="A16" s="64" t="s">
        <v>72</v>
      </c>
      <c r="B16" s="68"/>
      <c r="C16" s="68"/>
      <c r="D16" s="68"/>
      <c r="E16" s="68"/>
      <c r="F16" s="68"/>
      <c r="G16" s="68"/>
      <c r="H16" s="68"/>
      <c r="I16" s="17">
        <f t="shared" ref="I16:I21" si="2">B16+C16+D16+E16+F16+G16+H16</f>
        <v>0</v>
      </c>
      <c r="J16" s="14"/>
      <c r="K16" s="1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</row>
    <row r="17" spans="1:11" ht="20.100000000000001" customHeight="1">
      <c r="A17" s="64" t="s">
        <v>205</v>
      </c>
      <c r="B17" s="68"/>
      <c r="C17" s="68"/>
      <c r="D17" s="68"/>
      <c r="E17" s="68"/>
      <c r="F17" s="68"/>
      <c r="G17" s="68"/>
      <c r="H17" s="68"/>
      <c r="I17" s="17">
        <f t="shared" si="2"/>
        <v>0</v>
      </c>
      <c r="J17" s="14"/>
      <c r="K17" s="14"/>
    </row>
    <row r="18" spans="1:11" ht="20.100000000000001" customHeight="1">
      <c r="A18" s="64" t="s">
        <v>73</v>
      </c>
      <c r="B18" s="68"/>
      <c r="C18" s="68"/>
      <c r="D18" s="68"/>
      <c r="E18" s="68"/>
      <c r="F18" s="68"/>
      <c r="G18" s="68"/>
      <c r="H18" s="68"/>
      <c r="I18" s="17">
        <f t="shared" si="2"/>
        <v>0</v>
      </c>
      <c r="J18" s="14"/>
      <c r="K18" s="14"/>
    </row>
    <row r="19" spans="1:11" ht="20.100000000000001" customHeight="1">
      <c r="A19" s="64" t="s">
        <v>66</v>
      </c>
      <c r="B19" s="68"/>
      <c r="C19" s="68"/>
      <c r="D19" s="68"/>
      <c r="E19" s="68"/>
      <c r="F19" s="68"/>
      <c r="G19" s="68"/>
      <c r="H19" s="68"/>
      <c r="I19" s="17">
        <f t="shared" si="2"/>
        <v>0</v>
      </c>
      <c r="J19" s="14"/>
      <c r="K19" s="14"/>
    </row>
    <row r="20" spans="1:11" ht="20.100000000000001" customHeight="1">
      <c r="A20" s="64" t="s">
        <v>74</v>
      </c>
      <c r="B20" s="68"/>
      <c r="C20" s="68"/>
      <c r="D20" s="68"/>
      <c r="E20" s="68"/>
      <c r="F20" s="68"/>
      <c r="G20" s="68"/>
      <c r="H20" s="68"/>
      <c r="I20" s="17">
        <f t="shared" si="2"/>
        <v>0</v>
      </c>
      <c r="J20" s="14"/>
      <c r="K20" s="14"/>
    </row>
    <row r="21" spans="1:11" ht="20.100000000000001" customHeight="1">
      <c r="A21" s="64" t="s">
        <v>75</v>
      </c>
      <c r="B21" s="68"/>
      <c r="C21" s="68"/>
      <c r="D21" s="68"/>
      <c r="E21" s="68"/>
      <c r="F21" s="68">
        <v>-33254</v>
      </c>
      <c r="G21" s="69"/>
      <c r="H21" s="68">
        <f>-F21</f>
        <v>33254</v>
      </c>
      <c r="I21" s="17">
        <f t="shared" si="2"/>
        <v>0</v>
      </c>
      <c r="J21" s="18"/>
      <c r="K21" s="18"/>
    </row>
    <row r="22" spans="1:11" ht="20.100000000000001" customHeight="1">
      <c r="A22" s="63" t="s">
        <v>226</v>
      </c>
      <c r="B22" s="15">
        <f>B12+B15+B16+B18+B20+B21+B17+B19</f>
        <v>24802627</v>
      </c>
      <c r="C22" s="15">
        <f t="shared" ref="C22:H22" si="3">C12+C15+C16+C18+C20+C21+C17+C19</f>
        <v>-39305</v>
      </c>
      <c r="D22" s="15">
        <f t="shared" si="3"/>
        <v>1793631</v>
      </c>
      <c r="E22" s="15">
        <f t="shared" si="3"/>
        <v>-49869</v>
      </c>
      <c r="F22" s="15">
        <f t="shared" si="3"/>
        <v>736372</v>
      </c>
      <c r="G22" s="15">
        <f t="shared" si="3"/>
        <v>0</v>
      </c>
      <c r="H22" s="15">
        <f t="shared" si="3"/>
        <v>32715053</v>
      </c>
      <c r="I22" s="16">
        <f>SUM(B22:H22)</f>
        <v>59958509</v>
      </c>
      <c r="J22" s="14"/>
      <c r="K22" s="14"/>
    </row>
    <row r="23" spans="1:11" ht="20.100000000000001" customHeight="1">
      <c r="A23" s="64" t="s">
        <v>69</v>
      </c>
      <c r="B23" s="68"/>
      <c r="C23" s="68"/>
      <c r="D23" s="68"/>
      <c r="E23" s="68">
        <v>83403</v>
      </c>
      <c r="F23" s="68"/>
      <c r="G23" s="68"/>
      <c r="H23" s="68"/>
      <c r="I23" s="17">
        <f>B23+C23+D23+E23+F23+G23+H23</f>
        <v>83403</v>
      </c>
      <c r="J23" s="14"/>
      <c r="K23" s="14"/>
    </row>
    <row r="24" spans="1:11" ht="20.100000000000001" customHeight="1">
      <c r="A24" s="64" t="s">
        <v>70</v>
      </c>
      <c r="B24" s="68"/>
      <c r="C24" s="68"/>
      <c r="D24" s="68"/>
      <c r="E24" s="68"/>
      <c r="F24" s="68"/>
      <c r="G24" s="68"/>
      <c r="H24" s="68">
        <f>'отчет о П и У'!D88</f>
        <v>1985520</v>
      </c>
      <c r="I24" s="17">
        <f>B24+C24+D24+E24+F24+G24+H24</f>
        <v>1985520</v>
      </c>
      <c r="J24" s="14"/>
      <c r="K24" s="14"/>
    </row>
    <row r="25" spans="1:11" ht="20.100000000000001" customHeight="1">
      <c r="A25" s="63" t="s">
        <v>71</v>
      </c>
      <c r="B25" s="15">
        <f t="shared" ref="B25:H25" si="4">B23+B24</f>
        <v>0</v>
      </c>
      <c r="C25" s="15">
        <f t="shared" si="4"/>
        <v>0</v>
      </c>
      <c r="D25" s="15">
        <f t="shared" si="4"/>
        <v>0</v>
      </c>
      <c r="E25" s="15">
        <f t="shared" si="4"/>
        <v>83403</v>
      </c>
      <c r="F25" s="15">
        <f t="shared" si="4"/>
        <v>0</v>
      </c>
      <c r="G25" s="15">
        <f t="shared" si="4"/>
        <v>0</v>
      </c>
      <c r="H25" s="15">
        <f t="shared" si="4"/>
        <v>1985520</v>
      </c>
      <c r="I25" s="16">
        <f>SUM(B25:H25)</f>
        <v>2068923</v>
      </c>
      <c r="J25" s="14"/>
      <c r="K25" s="14"/>
    </row>
    <row r="26" spans="1:11" ht="20.100000000000001" customHeight="1">
      <c r="A26" s="64" t="s">
        <v>76</v>
      </c>
      <c r="B26" s="68"/>
      <c r="C26" s="68"/>
      <c r="D26" s="68"/>
      <c r="E26" s="68"/>
      <c r="F26" s="68"/>
      <c r="G26" s="68"/>
      <c r="H26" s="68"/>
      <c r="I26" s="17">
        <f>B26+C26+D26+E26+F26+G26+H26</f>
        <v>0</v>
      </c>
      <c r="J26" s="14"/>
      <c r="K26" s="14"/>
    </row>
    <row r="27" spans="1:11" ht="20.100000000000001" customHeight="1">
      <c r="A27" s="64" t="s">
        <v>73</v>
      </c>
      <c r="B27" s="68"/>
      <c r="C27" s="68"/>
      <c r="D27" s="68"/>
      <c r="E27" s="68"/>
      <c r="F27" s="68"/>
      <c r="G27" s="68"/>
      <c r="H27" s="68"/>
      <c r="I27" s="17">
        <f>B27+C27+D27+E27+F27+G27+H27</f>
        <v>0</v>
      </c>
      <c r="J27" s="14"/>
      <c r="K27" s="14"/>
    </row>
    <row r="28" spans="1:11" ht="20.100000000000001" customHeight="1">
      <c r="A28" s="64" t="s">
        <v>74</v>
      </c>
      <c r="B28" s="68"/>
      <c r="C28" s="68"/>
      <c r="D28" s="68"/>
      <c r="E28" s="68"/>
      <c r="F28" s="68"/>
      <c r="G28" s="68"/>
      <c r="H28" s="68">
        <f>-ROUND([1]УК!B47/1000,0)</f>
        <v>0</v>
      </c>
      <c r="I28" s="17">
        <f>B28+C28+D28+E28+F28+G28+H28</f>
        <v>0</v>
      </c>
      <c r="J28" s="14"/>
      <c r="K28" s="14"/>
    </row>
    <row r="29" spans="1:11" ht="20.100000000000001" customHeight="1">
      <c r="A29" s="64" t="s">
        <v>66</v>
      </c>
      <c r="B29" s="68"/>
      <c r="C29" s="68"/>
      <c r="D29" s="68"/>
      <c r="E29" s="68"/>
      <c r="F29" s="68"/>
      <c r="G29" s="68"/>
      <c r="H29" s="68"/>
      <c r="I29" s="17">
        <f>B29+C29+D29+E29+F29+G29+H29</f>
        <v>0</v>
      </c>
      <c r="J29" s="14"/>
      <c r="K29" s="14"/>
    </row>
    <row r="30" spans="1:11">
      <c r="A30" s="64" t="s">
        <v>75</v>
      </c>
      <c r="B30" s="69"/>
      <c r="C30" s="69"/>
      <c r="D30" s="69"/>
      <c r="E30" s="69"/>
      <c r="F30" s="69">
        <f>'бух. баланс'!D75-'бух. баланс'!C77</f>
        <v>-2533</v>
      </c>
      <c r="G30" s="69"/>
      <c r="H30" s="69">
        <f>-F30</f>
        <v>2533</v>
      </c>
      <c r="I30" s="17">
        <f>B30+C30+D30+E30+F30+G30+H30</f>
        <v>0</v>
      </c>
      <c r="J30" s="14"/>
      <c r="K30" s="14"/>
    </row>
    <row r="31" spans="1:11" ht="15.75" thickBot="1">
      <c r="A31" s="65" t="s">
        <v>250</v>
      </c>
      <c r="B31" s="70">
        <f>B22+B25+B26+B27+B28+B29+B30</f>
        <v>24802627</v>
      </c>
      <c r="C31" s="70">
        <f t="shared" ref="C31:I31" si="5">C22+C25+C26+C27+C28+C29+C30</f>
        <v>-39305</v>
      </c>
      <c r="D31" s="70">
        <f t="shared" si="5"/>
        <v>1793631</v>
      </c>
      <c r="E31" s="70">
        <f t="shared" si="5"/>
        <v>33534</v>
      </c>
      <c r="F31" s="70">
        <f t="shared" si="5"/>
        <v>733839</v>
      </c>
      <c r="G31" s="70">
        <f t="shared" si="5"/>
        <v>0</v>
      </c>
      <c r="H31" s="70">
        <f t="shared" si="5"/>
        <v>34703106</v>
      </c>
      <c r="I31" s="81">
        <f t="shared" si="5"/>
        <v>62027432</v>
      </c>
      <c r="J31" s="14"/>
    </row>
    <row r="32" spans="1:11">
      <c r="A32" s="71"/>
      <c r="B32" s="72">
        <f>B31-'бух. баланс'!C67</f>
        <v>0</v>
      </c>
      <c r="C32" s="72">
        <f>C31+'бух. баланс'!C68</f>
        <v>0</v>
      </c>
      <c r="D32" s="72">
        <f>D31-'бух. баланс'!C70</f>
        <v>0</v>
      </c>
      <c r="E32" s="72">
        <f>E31-'бух. баланс'!C73</f>
        <v>0</v>
      </c>
      <c r="F32" s="72">
        <f>F31-'бух. баланс'!C74-'бух. баланс'!C69</f>
        <v>0</v>
      </c>
      <c r="G32" s="72">
        <f>G31-'бух. баланс'!C72</f>
        <v>0</v>
      </c>
      <c r="H32" s="72">
        <f>H31-'бух. баланс'!C75</f>
        <v>0</v>
      </c>
      <c r="I32" s="72">
        <f>I31-'бух. баланс'!C79</f>
        <v>0</v>
      </c>
      <c r="J32" s="14"/>
    </row>
    <row r="33" spans="1:10">
      <c r="A33" s="71"/>
      <c r="B33" s="72"/>
      <c r="C33" s="72"/>
      <c r="D33" s="72"/>
      <c r="E33" s="72"/>
      <c r="F33" s="72"/>
      <c r="G33" s="72"/>
      <c r="H33" s="72"/>
      <c r="I33" s="72"/>
      <c r="J33" s="14"/>
    </row>
    <row r="34" spans="1:10" ht="24.75" customHeight="1">
      <c r="A34" s="19" t="s">
        <v>251</v>
      </c>
      <c r="B34" s="26"/>
      <c r="C34" s="26"/>
      <c r="D34" s="26"/>
    </row>
    <row r="35" spans="1:10">
      <c r="A35" s="20"/>
      <c r="B35" s="27"/>
      <c r="C35" s="27"/>
      <c r="D35" s="27"/>
    </row>
    <row r="36" spans="1:10" ht="22.5" customHeight="1">
      <c r="A36" s="19" t="s">
        <v>204</v>
      </c>
      <c r="B36" s="28"/>
      <c r="C36" s="28"/>
      <c r="D36" s="28"/>
    </row>
    <row r="37" spans="1:10">
      <c r="A37" s="20"/>
      <c r="B37" s="21"/>
      <c r="C37" s="21"/>
      <c r="D37" s="21"/>
    </row>
    <row r="38" spans="1:10">
      <c r="A38" s="19" t="s">
        <v>202</v>
      </c>
      <c r="B38" s="21"/>
      <c r="C38" s="21"/>
      <c r="D38" s="21"/>
    </row>
    <row r="39" spans="1:10">
      <c r="A39" s="20"/>
      <c r="B39" s="21"/>
      <c r="C39" s="21"/>
      <c r="D39" s="21"/>
    </row>
    <row r="40" spans="1:10">
      <c r="A40" s="19" t="s">
        <v>203</v>
      </c>
      <c r="B40" s="21"/>
      <c r="C40" s="21"/>
      <c r="D40" s="21"/>
    </row>
    <row r="41" spans="1:10">
      <c r="A41" s="20"/>
      <c r="B41" s="21"/>
      <c r="C41" s="21"/>
      <c r="D41" s="21"/>
    </row>
    <row r="42" spans="1:10">
      <c r="A42" s="20" t="s">
        <v>57</v>
      </c>
      <c r="B42" s="21"/>
      <c r="C42" s="21"/>
      <c r="D42" s="21"/>
    </row>
    <row r="44" spans="1:10">
      <c r="A44" s="71"/>
      <c r="B44" s="72"/>
      <c r="C44" s="72"/>
      <c r="D44" s="72"/>
      <c r="E44" s="72"/>
      <c r="F44" s="72"/>
      <c r="G44" s="72"/>
      <c r="H44" s="72"/>
      <c r="I44" s="72"/>
      <c r="J44" s="14"/>
    </row>
    <row r="45" spans="1:10">
      <c r="A45" s="71"/>
      <c r="B45" s="72"/>
      <c r="C45" s="72"/>
      <c r="D45" s="72"/>
      <c r="E45" s="72"/>
      <c r="F45" s="72"/>
      <c r="G45" s="72"/>
      <c r="H45" s="72"/>
      <c r="I45" s="72"/>
      <c r="J45" s="14"/>
    </row>
    <row r="46" spans="1:10">
      <c r="A46" s="71"/>
      <c r="B46" s="72"/>
      <c r="C46" s="72"/>
      <c r="D46" s="72"/>
      <c r="E46" s="72"/>
      <c r="F46" s="72"/>
      <c r="G46" s="72"/>
      <c r="H46" s="72"/>
      <c r="I46" s="72"/>
      <c r="J46" s="14"/>
    </row>
    <row r="47" spans="1:10">
      <c r="A47" s="71"/>
      <c r="B47" s="72"/>
      <c r="C47" s="72"/>
      <c r="D47" s="72"/>
      <c r="E47" s="72"/>
      <c r="F47" s="72"/>
      <c r="G47" s="72"/>
      <c r="H47" s="72"/>
      <c r="I47" s="72"/>
      <c r="J47" s="14"/>
    </row>
    <row r="48" spans="1:10">
      <c r="A48" s="71"/>
      <c r="B48" s="72"/>
      <c r="C48" s="72"/>
      <c r="D48" s="72"/>
      <c r="E48" s="72"/>
      <c r="F48" s="72"/>
      <c r="G48" s="72"/>
      <c r="H48" s="72"/>
      <c r="I48" s="72"/>
      <c r="J48" s="14"/>
    </row>
    <row r="49" spans="1:10">
      <c r="A49" s="71"/>
      <c r="B49" s="72"/>
      <c r="C49" s="72"/>
      <c r="D49" s="72"/>
      <c r="E49" s="72"/>
      <c r="F49" s="72"/>
      <c r="G49" s="72"/>
      <c r="H49" s="72"/>
      <c r="I49" s="72"/>
      <c r="J49" s="14"/>
    </row>
  </sheetData>
  <mergeCells count="42">
    <mergeCell ref="BA6:BF6"/>
    <mergeCell ref="A5:H5"/>
    <mergeCell ref="A6:H6"/>
    <mergeCell ref="J6:K6"/>
    <mergeCell ref="L6:P6"/>
    <mergeCell ref="Q6:V6"/>
    <mergeCell ref="W6:AB6"/>
    <mergeCell ref="AC6:AH6"/>
    <mergeCell ref="AI6:AN6"/>
    <mergeCell ref="AO6:AT6"/>
    <mergeCell ref="AU6:AZ6"/>
    <mergeCell ref="DU6:DZ6"/>
    <mergeCell ref="BG6:BL6"/>
    <mergeCell ref="BM6:BR6"/>
    <mergeCell ref="BS6:BX6"/>
    <mergeCell ref="BY6:CD6"/>
    <mergeCell ref="CE6:CJ6"/>
    <mergeCell ref="CK6:CP6"/>
    <mergeCell ref="HS6:HX6"/>
    <mergeCell ref="HY6:IA6"/>
    <mergeCell ref="FK6:FP6"/>
    <mergeCell ref="FQ6:FV6"/>
    <mergeCell ref="FW6:GB6"/>
    <mergeCell ref="GC6:GH6"/>
    <mergeCell ref="GI6:GN6"/>
    <mergeCell ref="GO6:GT6"/>
    <mergeCell ref="A7:H7"/>
    <mergeCell ref="GU6:GZ6"/>
    <mergeCell ref="HA6:HF6"/>
    <mergeCell ref="HG6:HL6"/>
    <mergeCell ref="HM6:HR6"/>
    <mergeCell ref="EA6:EF6"/>
    <mergeCell ref="EG6:EL6"/>
    <mergeCell ref="EM6:ER6"/>
    <mergeCell ref="ES6:EX6"/>
    <mergeCell ref="EY6:FD6"/>
    <mergeCell ref="FE6:FJ6"/>
    <mergeCell ref="CQ6:CV6"/>
    <mergeCell ref="CW6:DB6"/>
    <mergeCell ref="DC6:DH6"/>
    <mergeCell ref="DI6:DN6"/>
    <mergeCell ref="DO6:DT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 П и У</vt:lpstr>
      <vt:lpstr>ДДС</vt:lpstr>
      <vt:lpstr>Капитал</vt:lpstr>
      <vt:lpstr>ДДС!Область_печати</vt:lpstr>
      <vt:lpstr>Капитал!Область_печати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Нускабаева Гулназым</cp:lastModifiedBy>
  <cp:lastPrinted>2021-05-02T14:59:35Z</cp:lastPrinted>
  <dcterms:created xsi:type="dcterms:W3CDTF">2018-07-31T06:12:50Z</dcterms:created>
  <dcterms:modified xsi:type="dcterms:W3CDTF">2021-05-02T15:00:38Z</dcterms:modified>
</cp:coreProperties>
</file>