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00" yWindow="0" windowWidth="13590" windowHeight="12765" activeTab="3"/>
  </bookViews>
  <sheets>
    <sheet name="форма 1" sheetId="1" r:id="rId1"/>
    <sheet name="форма 2" sheetId="3" r:id="rId2"/>
    <sheet name="форма 3" sheetId="4" r:id="rId3"/>
    <sheet name="форма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йй">'[10]S-360'!йй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'форма 1'!Макрос1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1'!$A$1:$D$80</definedName>
    <definedName name="_xlnm.Print_Area" localSheetId="1">'форма 2'!$A$1:$F$98</definedName>
    <definedName name="_xlnm.Print_Area" localSheetId="2">'форма 3'!$A$1:$D$64</definedName>
    <definedName name="_xlnm.Print_Area" localSheetId="3">'форма 4'!$A$1:$N$64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'форма 1'!прил14_нов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C53" i="5" l="1"/>
  <c r="K47" i="5"/>
  <c r="I47" i="5"/>
  <c r="K46" i="5"/>
  <c r="I46" i="5"/>
  <c r="H44" i="5"/>
  <c r="H45" i="5" s="1"/>
  <c r="I45" i="5" s="1"/>
  <c r="K45" i="5" s="1"/>
  <c r="G42" i="5"/>
  <c r="I42" i="5" s="1"/>
  <c r="K42" i="5" s="1"/>
  <c r="K38" i="5"/>
  <c r="K37" i="5"/>
  <c r="I37" i="5"/>
  <c r="H37" i="5"/>
  <c r="G37" i="5"/>
  <c r="F37" i="5"/>
  <c r="E37" i="5"/>
  <c r="D37" i="5"/>
  <c r="C37" i="5"/>
  <c r="H35" i="5"/>
  <c r="G35" i="5"/>
  <c r="G53" i="5" s="1"/>
  <c r="F35" i="5"/>
  <c r="I35" i="5" s="1"/>
  <c r="E35" i="5"/>
  <c r="D35" i="5"/>
  <c r="C35" i="5"/>
  <c r="I33" i="5"/>
  <c r="K33" i="5" s="1"/>
  <c r="K35" i="5" s="1"/>
  <c r="H33" i="5"/>
  <c r="G31" i="5"/>
  <c r="F31" i="5"/>
  <c r="E31" i="5"/>
  <c r="I25" i="5"/>
  <c r="K25" i="5" s="1"/>
  <c r="H24" i="5"/>
  <c r="I24" i="5" s="1"/>
  <c r="K24" i="5" s="1"/>
  <c r="H22" i="5"/>
  <c r="H31" i="5" s="1"/>
  <c r="G20" i="5"/>
  <c r="I20" i="5" s="1"/>
  <c r="K20" i="5" s="1"/>
  <c r="J15" i="5"/>
  <c r="I15" i="5"/>
  <c r="H15" i="5"/>
  <c r="G15" i="5"/>
  <c r="F15" i="5"/>
  <c r="E15" i="5"/>
  <c r="D15" i="5"/>
  <c r="C15" i="5"/>
  <c r="K15" i="5" s="1"/>
  <c r="K13" i="5"/>
  <c r="I13" i="5"/>
  <c r="H13" i="5"/>
  <c r="G13" i="5"/>
  <c r="F13" i="5"/>
  <c r="E13" i="5"/>
  <c r="D13" i="5"/>
  <c r="D31" i="5" s="1"/>
  <c r="C13" i="5"/>
  <c r="C31" i="5" s="1"/>
  <c r="D46" i="4"/>
  <c r="C46" i="4"/>
  <c r="D37" i="4"/>
  <c r="C37" i="4"/>
  <c r="C30" i="4"/>
  <c r="C32" i="4" s="1"/>
  <c r="C47" i="4" s="1"/>
  <c r="C51" i="4" s="1"/>
  <c r="D18" i="4"/>
  <c r="D30" i="4" s="1"/>
  <c r="D32" i="4" s="1"/>
  <c r="C18" i="4"/>
  <c r="H53" i="5" l="1"/>
  <c r="I53" i="5"/>
  <c r="I31" i="5"/>
  <c r="K53" i="5"/>
  <c r="H23" i="5"/>
  <c r="I23" i="5" s="1"/>
  <c r="K23" i="5" s="1"/>
  <c r="K31" i="5" s="1"/>
  <c r="D47" i="4"/>
  <c r="E81" i="3"/>
  <c r="C60" i="1"/>
  <c r="C49" i="1"/>
  <c r="C34" i="1" l="1"/>
  <c r="C15" i="1"/>
  <c r="C11" i="1"/>
  <c r="E40" i="3" l="1"/>
  <c r="F28" i="3"/>
  <c r="C64" i="1" l="1"/>
  <c r="C66" i="1" s="1"/>
  <c r="D64" i="1"/>
  <c r="D49" i="1"/>
  <c r="D34" i="1"/>
  <c r="D15" i="1"/>
  <c r="F81" i="3" l="1"/>
  <c r="F60" i="3"/>
  <c r="E60" i="3"/>
  <c r="F52" i="3"/>
  <c r="E52" i="3"/>
  <c r="F40" i="3"/>
  <c r="E28" i="3"/>
  <c r="F10" i="3"/>
  <c r="F38" i="3" s="1"/>
  <c r="E10" i="3"/>
  <c r="E38" i="3" s="1"/>
  <c r="D66" i="1"/>
  <c r="F68" i="3" l="1"/>
  <c r="F70" i="3" s="1"/>
  <c r="F74" i="3" s="1"/>
  <c r="F77" i="3" s="1"/>
  <c r="E68" i="3"/>
  <c r="E70" i="3" l="1"/>
  <c r="E74" i="3" s="1"/>
  <c r="E77" i="3" s="1"/>
  <c r="E83" i="3" s="1"/>
  <c r="F83" i="3"/>
  <c r="A6" i="3" l="1"/>
</calcChain>
</file>

<file path=xl/sharedStrings.xml><?xml version="1.0" encoding="utf-8"?>
<sst xmlns="http://schemas.openxmlformats.org/spreadsheetml/2006/main" count="349" uniqueCount="284">
  <si>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</si>
  <si>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</si>
  <si>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</si>
  <si>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</si>
  <si>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</si>
  <si>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</si>
  <si>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</si>
  <si>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</si>
  <si>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</si>
  <si>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</si>
  <si>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</si>
  <si>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</si>
  <si>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</si>
  <si>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4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</si>
  <si>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</si>
  <si>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</si>
  <si>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</si>
  <si>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</si>
  <si>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</si>
  <si>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</si>
  <si>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</si>
  <si>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</si>
  <si>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</si>
  <si>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</si>
  <si>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</si>
  <si>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</si>
  <si>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</si>
  <si>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</si>
  <si>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</si>
  <si>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</si>
  <si>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</si>
  <si>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</si>
  <si>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</si>
  <si>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</si>
  <si>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</si>
  <si>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</si>
  <si>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</si>
  <si>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</si>
  <si>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</si>
  <si>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</si>
  <si>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</si>
  <si>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</si>
  <si>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</si>
  <si>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</si>
  <si>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</si>
  <si>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</si>
  <si>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</si>
  <si>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</si>
  <si>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</si>
  <si>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</si>
  <si>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</si>
  <si>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</si>
  <si>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</si>
  <si>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</si>
  <si>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отчетного периода</t>
  </si>
  <si>
    <t>Доля меньшинства</t>
  </si>
  <si>
    <t xml:space="preserve">Итого капитал: 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</si>
  <si>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</si>
  <si>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</si>
  <si>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</si>
  <si>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</si>
  <si>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</si>
  <si>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</si>
  <si>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</si>
  <si>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1</t>
  </si>
  <si>
    <t>по корреспондентским и текущим счетам</t>
  </si>
  <si>
    <t>по размещенным вкладам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</si>
  <si>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</si>
  <si>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</si>
  <si>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</si>
  <si>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</si>
  <si>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</si>
  <si>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</si>
  <si>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</si>
  <si>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</si>
  <si>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</si>
  <si>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</si>
  <si>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</si>
  <si>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</si>
  <si>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</si>
  <si>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</si>
  <si>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</si>
  <si>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</si>
  <si>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</si>
  <si>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</si>
  <si>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</si>
  <si>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</si>
  <si>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</si>
  <si>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</si>
  <si>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</si>
  <si>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</si>
  <si>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</si>
  <si>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</si>
  <si>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</si>
  <si>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</si>
  <si>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</si>
  <si>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</si>
  <si>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</si>
  <si>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6</t>
  </si>
  <si>
    <t>7</t>
  </si>
  <si>
    <t>Прочие доходы</t>
  </si>
  <si>
    <t>9</t>
  </si>
  <si>
    <t>10</t>
  </si>
  <si>
    <t>Расходы, связанные с выплатой вознаграждения</t>
  </si>
  <si>
    <t>11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</si>
  <si>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</si>
  <si>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</si>
  <si>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</si>
  <si>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</si>
  <si>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</si>
  <si>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</si>
  <si>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</si>
  <si>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</si>
  <si>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</si>
  <si>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</si>
  <si>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</si>
  <si>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</si>
  <si>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</si>
  <si>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</si>
  <si>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</si>
  <si>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</si>
  <si>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</si>
  <si>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</si>
  <si>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</si>
  <si>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</si>
  <si>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</si>
  <si>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</si>
  <si>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</si>
  <si>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</si>
  <si>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</si>
  <si>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</si>
  <si>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</si>
  <si>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</si>
  <si>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</si>
  <si>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</si>
  <si>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</si>
  <si>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</si>
  <si>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</si>
  <si>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</si>
  <si>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</si>
  <si>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</si>
  <si>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</si>
  <si>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</si>
  <si>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</si>
  <si>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</si>
  <si>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</si>
  <si>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</si>
  <si>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</si>
  <si>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</si>
  <si>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</si>
  <si>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25</t>
  </si>
  <si>
    <t>Место для печати</t>
  </si>
  <si>
    <t> 10</t>
  </si>
  <si>
    <t> 9</t>
  </si>
  <si>
    <t xml:space="preserve"> 1 </t>
  </si>
  <si>
    <t>За аналогичный период с начала предыдущего года (с нарастающим итогом)               (пересчитано)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</si>
  <si>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</si>
  <si>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</si>
  <si>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</si>
  <si>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</si>
  <si>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</si>
  <si>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</si>
  <si>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</si>
  <si>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</si>
  <si>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</si>
  <si>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</si>
  <si>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</si>
  <si>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</si>
  <si>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</si>
  <si>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</si>
  <si>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</si>
  <si>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</si>
  <si>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</si>
  <si>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</si>
  <si>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</si>
  <si>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</si>
  <si>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</si>
  <si>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</si>
  <si>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</si>
  <si>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</si>
  <si>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</si>
  <si>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</si>
  <si>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</si>
  <si>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</si>
  <si>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</si>
  <si>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</si>
  <si>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Форма № 4</t>
  </si>
  <si>
    <t>Отчет об изменениях в капитале</t>
  </si>
  <si>
    <t>Отчет о финансовом положении</t>
  </si>
  <si>
    <t>Отчет о совокупном доходе</t>
  </si>
  <si>
    <t>Управляющий директор         _____________________Сагимкулова Б.Д.</t>
  </si>
  <si>
    <t>Производные финансовые инструменты</t>
  </si>
  <si>
    <t>(в тысячах тенге)</t>
  </si>
  <si>
    <t>Доходы, связанные с получением вознаграждения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</si>
  <si>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</si>
  <si>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</si>
  <si>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</si>
  <si>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</si>
  <si>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</si>
  <si>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12.3</t>
  </si>
  <si>
    <t>12.4</t>
  </si>
  <si>
    <t>12.5</t>
  </si>
  <si>
    <t>12.6</t>
  </si>
  <si>
    <t>14.5</t>
  </si>
  <si>
    <t>Расходы по созданию резервов на возможные потери по операциям</t>
  </si>
  <si>
    <t>16.1</t>
  </si>
  <si>
    <t>16.2</t>
  </si>
  <si>
    <t>16.3</t>
  </si>
  <si>
    <t>16.4</t>
  </si>
  <si>
    <t>Итого расходов (сумма строк с 12 по 18)</t>
  </si>
  <si>
    <t>Итого чистая прибыль (убыток) за период (стр.22+/- стр.23)</t>
  </si>
  <si>
    <t>Займы полученные</t>
  </si>
  <si>
    <t>24</t>
  </si>
  <si>
    <t>Прочий совокупный доход</t>
  </si>
  <si>
    <t>26</t>
  </si>
  <si>
    <t>27</t>
  </si>
  <si>
    <t>Прочий совокупный доход за период, за вычетом налога</t>
  </si>
  <si>
    <t>28</t>
  </si>
  <si>
    <t>Чистая прибыль (убыток) до уплаты корпоративного подоходного налога (стр. 11 - стр. 19)</t>
  </si>
  <si>
    <t>по предоставленным займам  (микрокредитам)</t>
  </si>
  <si>
    <t>Всего совокупного дохода за период</t>
  </si>
  <si>
    <t>Балансовая стоимость на одну акцию,    в тенге</t>
  </si>
  <si>
    <t>Базовая и разводненная прибыль на акцию</t>
  </si>
  <si>
    <t>29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</si>
  <si>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</si>
  <si>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</si>
  <si>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</si>
  <si>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</si>
  <si>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</si>
  <si>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</si>
  <si>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</si>
  <si>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</si>
  <si>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(Увеличение) уменьшение операционных активов</t>
  </si>
  <si>
    <t>Счета и депозиты в банках и прочих финансовых институтах</t>
  </si>
  <si>
    <t>Кредиты, выданные клиентам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</si>
  <si>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</si>
  <si>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</si>
  <si>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</si>
  <si>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</si>
  <si>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</si>
  <si>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</si>
  <si>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</si>
  <si>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</si>
  <si>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</si>
  <si>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</si>
  <si>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</si>
  <si>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прочих привлеченных средств</t>
  </si>
  <si>
    <t>Дивиденды выплаченные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</si>
  <si>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</si>
  <si>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</si>
  <si>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</si>
  <si>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</si>
  <si>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</si>
  <si>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Отчет о движении денежных средств (прямой метод)</t>
  </si>
  <si>
    <t>Погашение субординированного долга</t>
  </si>
  <si>
    <t>Эмиссия обыкновенных акций</t>
  </si>
  <si>
    <t xml:space="preserve">Инвестиционные ценные бумаги: </t>
  </si>
  <si>
    <t>оцениваемые по справедливой стоимости</t>
  </si>
  <si>
    <t>оцениваемые по амортизированной стоимости</t>
  </si>
  <si>
    <t>Влияние применения МСФО 
(IFRS 9) на дату первоначального применения стандарта</t>
  </si>
  <si>
    <t>Пересчет баланса на дату первоначального применения стандарта</t>
  </si>
  <si>
    <t>Дебиторская задолженность по финансовой аренде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</si>
  <si>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</si>
  <si>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</si>
  <si>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</si>
  <si>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Поступления от выпущенных долговых ценных бумаг</t>
  </si>
  <si>
    <t>Резерв по переоценке активов, имеющихся в наличии для продажи, перенесенное в состав прибыли или убытка</t>
  </si>
  <si>
    <t>Финансовые активы, учитываемые по справедливой стоимости через прибыль или убыток</t>
  </si>
  <si>
    <t>2.1</t>
  </si>
  <si>
    <t>2.2</t>
  </si>
  <si>
    <t>33.1</t>
  </si>
  <si>
    <t>33.2</t>
  </si>
  <si>
    <t>38.1</t>
  </si>
  <si>
    <t>38.2</t>
  </si>
  <si>
    <t>41</t>
  </si>
  <si>
    <t>Итого капитал и обязательства (стр.32+стр.39):</t>
  </si>
  <si>
    <t>Управляющий директор       _____________________ Сагимкулова Б.Д.</t>
  </si>
  <si>
    <t>Главный бухгалтер                ____________________ Тоқтарқожа А.Т.</t>
  </si>
  <si>
    <t>Исполнитель                            ____________________Әбдіраман Г.Қ.</t>
  </si>
  <si>
    <t>телефон: 344-12-22 вн.1380</t>
  </si>
  <si>
    <t>Главный бухгалтер                    ____________________Тоқтарқожа А.Т.</t>
  </si>
  <si>
    <t>Субсидии</t>
  </si>
  <si>
    <t>Влияние изменений резерва под обесценение на денежные средства и их эквиваленты</t>
  </si>
  <si>
    <t xml:space="preserve"> по состоянию на "01"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</si>
</sst>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_);\(#,##0\);0_)"/>
    <numFmt numFmtId="168" formatCode="_-#,##0_-;\(#,##0\);_-\ \ &quot;-&quot;_-;_-@_-"/>
    <numFmt numFmtId="169" formatCode="_-#,##0.00_-;\(#,##0.00\);_-\ \ &quot;-&quot;_-;_-@_-"/>
    <numFmt numFmtId="170" formatCode="mmm/dd/yyyy;_-\ &quot;N/A&quot;_-;_-\ &quot;-&quot;_-"/>
    <numFmt numFmtId="171" formatCode="mmm/yyyy;_-\ &quot;N/A&quot;_-;_-\ &quot;-&quot;_-"/>
    <numFmt numFmtId="172" formatCode="_-#,##0%_-;\(#,##0%\);_-\ &quot;-&quot;_-"/>
    <numFmt numFmtId="173" formatCode="_-#,###,_-;\(#,###,\);_-\ \ &quot;-&quot;_-;_-@_-"/>
    <numFmt numFmtId="174" formatCode="_-#,###.00,_-;\(#,###.00,\);_-\ \ &quot;-&quot;_-;_-@_-"/>
    <numFmt numFmtId="175" formatCode="_-#0&quot;.&quot;0,_-;\(#0&quot;.&quot;0,\);_-\ \ &quot;-&quot;_-;_-@_-"/>
    <numFmt numFmtId="176" formatCode="_-#0&quot;.&quot;0000_-;\(#0&quot;.&quot;0000\);_-\ \ &quot;-&quot;_-;_-@_-"/>
    <numFmt numFmtId="177" formatCode="&quot;$&quot;#,##0_);\(&quot;$&quot;#,##0\)"/>
    <numFmt numFmtId="178" formatCode="#,##0;\-#,##0;&quot;-&quot;"/>
    <numFmt numFmtId="179" formatCode="General_)"/>
    <numFmt numFmtId="180" formatCode="0.000"/>
    <numFmt numFmtId="181" formatCode="#,##0.0_);\(#,##0.0\)"/>
    <numFmt numFmtId="182" formatCode="#,##0.000_);\(#,##0.000\)"/>
    <numFmt numFmtId="183" formatCode="_(* #,##0.0_);_(* \(#,##0.00\);_(* &quot;-&quot;??_);_(@_)"/>
    <numFmt numFmtId="184" formatCode="&quot;$&quot;#,\);\(&quot;$&quot;#,##0\)"/>
    <numFmt numFmtId="185" formatCode="#,##0_)_%;\(#,##0\)_%;"/>
    <numFmt numFmtId="186" formatCode="_._.* #,##0.0_)_%;_._.* \(#,##0.0\)_%"/>
    <numFmt numFmtId="187" formatCode="#,##0.0_)_%;\(#,##0.0\)_%;\ \ .0_)_%"/>
    <numFmt numFmtId="188" formatCode="_._.* #,##0.00_)_%;_._.* \(#,##0.00\)_%"/>
    <numFmt numFmtId="189" formatCode="#,##0.00_)_%;\(#,##0.00\)_%;\ \ .00_)_%"/>
    <numFmt numFmtId="190" formatCode="_._.* #,##0.000_)_%;_._.* \(#,##0.000\)_%"/>
    <numFmt numFmtId="191" formatCode="#,##0.000_)_%;\(#,##0.000\)_%;\ \ .000_)_%"/>
    <numFmt numFmtId="192" formatCode="_-* #,##0.00_-;\-* #,##0.00_-;_-* &quot;-&quot;??_-;_-@_-"/>
    <numFmt numFmtId="193" formatCode="_(* #,##0.00_);_(* \(#,##0.00\);_(* &quot;-&quot;??_);_(@_)"/>
    <numFmt numFmtId="194" formatCode="_._.* \(#,##0\)_%;_._.* #,##0_)_%;_._.* 0_)_%;_._.@_)_%"/>
    <numFmt numFmtId="195" formatCode="_._.&quot;$&quot;* \(#,##0\)_%;_._.&quot;$&quot;* #,##0_)_%;_._.&quot;$&quot;* 0_)_%;_._.@_)_%"/>
    <numFmt numFmtId="196" formatCode="* \(#,##0\);* #,##0_);&quot;-&quot;??_);@"/>
    <numFmt numFmtId="197" formatCode="&quot;$&quot;* #,##0_)_%;&quot;$&quot;* \(#,##0\)_%;&quot;$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._.&quot;$&quot;* #,##0.00_)_%;_._.&quot;$&quot;* \(#,##0.00\)_%"/>
    <numFmt numFmtId="201" formatCode="&quot;$&quot;* #,##0.00_)_%;&quot;$&quot;* \(#,##0.00\)_%;&quot;$&quot;* \ .00_)_%"/>
    <numFmt numFmtId="202" formatCode="_._.&quot;$&quot;* #,##0.000_)_%;_._.&quot;$&quot;* \(#,##0.000\)_%"/>
    <numFmt numFmtId="203" formatCode="&quot;$&quot;* #,##0.000_)_%;&quot;$&quot;* \(#,##0.000\)_%;&quot;$&quot;* \ .000_)_%"/>
    <numFmt numFmtId="204" formatCode="mmmm\ d\,\ yyyy"/>
    <numFmt numFmtId="205" formatCode="* #,##0_);* \(#,##0\);&quot;-&quot;??_);@"/>
    <numFmt numFmtId="206" formatCode="_-* #,##0.00[$€-1]_-;\-* #,##0.00[$€-1]_-;_-* &quot;-&quot;??[$€-1]_-"/>
    <numFmt numFmtId="207" formatCode="#,##0\ \ ;\(#,##0\)\ ;\—\ \ \ \ "/>
    <numFmt numFmtId="208" formatCode="&quot;$&quot;#,##0\ ;\-&quot;$&quot;#,##0"/>
    <numFmt numFmtId="209" formatCode="&quot;$&quot;#,##0.00\ ;\(&quot;$&quot;#,##0.00\)"/>
    <numFmt numFmtId="210" formatCode="mmm/dd"/>
    <numFmt numFmtId="211" formatCode="_-* #,##0\ _đ_._-;\-* #,##0\ _đ_._-;_-* &quot;-&quot;\ _đ_._-;_-@_-"/>
    <numFmt numFmtId="212" formatCode="_(* #,##0_);_(* \(#,##0\);_(* &quot;-&quot;_);_(@_)"/>
    <numFmt numFmtId="213" formatCode="0_)%;\(0\)%"/>
    <numFmt numFmtId="214" formatCode="_._._(* 0_)%;_._.* \(0\)%"/>
    <numFmt numFmtId="215" formatCode="_(0_)%;\(0\)%"/>
    <numFmt numFmtId="216" formatCode="0%_);\(0%\)"/>
    <numFmt numFmtId="217" formatCode="\60\4\7\: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mm/dd/yy"/>
    <numFmt numFmtId="225" formatCode="\ #,##0;[Red]\-#,##0"/>
    <numFmt numFmtId="226" formatCode="&quot;$&quot;#,\);\(&quot;$&quot;#,\)"/>
    <numFmt numFmtId="227" formatCode="&quot;$&quot;#,;\(&quot;$&quot;#,\)"/>
    <numFmt numFmtId="228" formatCode="#,##0;[Red]&quot;-&quot;#,##0"/>
    <numFmt numFmtId="229" formatCode="#,##0.00;[Red]&quot;-&quot;#,##0.00"/>
    <numFmt numFmtId="230" formatCode="#,##0\ &quot;kr&quot;;[Red]\-#,##0\ &quot;kr&quot;"/>
    <numFmt numFmtId="231" formatCode="#,##0.00\ &quot;kr&quot;;[Red]\-#,##0.00\ &quot;kr&quot;"/>
    <numFmt numFmtId="232" formatCode="_-* #,##0.00\ _T_L_-;\-* #,##0.00\ _T_L_-;_-* &quot;-&quot;??\ _T_L_-;_-@_-"/>
    <numFmt numFmtId="233" formatCode="_-* #,##0.00\ _р_._-;\-* #,##0.00\ _р_._-;_-* &quot;-&quot;??\ _р_._-;_-@_-"/>
  </numFmts>
  <fonts count="1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 Cyr"/>
      <charset val="204"/>
    </font>
    <font>
      <sz val="10"/>
      <name val="Times New Roman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2"/>
    </font>
    <font>
      <b/>
      <sz val="11"/>
      <name val="Calibri"/>
      <family val="2"/>
      <charset val="204"/>
    </font>
    <font>
      <sz val="8"/>
      <name val="Times New Roman"/>
      <family val="2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7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7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 applyBorder="0">
      <alignment shrinkToFit="1"/>
    </xf>
    <xf numFmtId="0" fontId="20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70" fontId="23" fillId="0" borderId="0" applyFill="0" applyBorder="0" applyProtection="0">
      <alignment horizontal="center"/>
    </xf>
    <xf numFmtId="171" fontId="23" fillId="0" borderId="0" applyFill="0" applyBorder="0" applyProtection="0">
      <alignment horizontal="center"/>
    </xf>
    <xf numFmtId="172" fontId="24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0" fontId="25" fillId="0" borderId="0"/>
    <xf numFmtId="0" fontId="26" fillId="0" borderId="0"/>
    <xf numFmtId="0" fontId="20" fillId="0" borderId="0">
      <protection locked="0"/>
    </xf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>
      <alignment horizontal="right"/>
    </xf>
    <xf numFmtId="0" fontId="10" fillId="5" borderId="6" applyNumberFormat="0" applyFont="0" applyAlignment="0" applyProtection="0"/>
    <xf numFmtId="0" fontId="33" fillId="11" borderId="7" applyNumberFormat="0" applyAlignment="0" applyProtection="0"/>
    <xf numFmtId="0" fontId="34" fillId="0" borderId="0" applyNumberFormat="0" applyFill="0" applyBorder="0" applyAlignment="0" applyProtection="0"/>
    <xf numFmtId="177" fontId="35" fillId="0" borderId="8" applyAlignment="0" applyProtection="0"/>
    <xf numFmtId="0" fontId="36" fillId="12" borderId="0" applyNumberFormat="0" applyBorder="0" applyAlignment="0" applyProtection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9" fillId="0" borderId="0" applyFill="0" applyBorder="0" applyAlignment="0"/>
    <xf numFmtId="182" fontId="39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1" fillId="0" borderId="5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5" fontId="11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Alignment="0">
      <alignment horizontal="left"/>
    </xf>
    <xf numFmtId="194" fontId="48" fillId="0" borderId="0" applyFill="0" applyBorder="0" applyProtection="0"/>
    <xf numFmtId="195" fontId="42" fillId="0" borderId="0" applyFont="0" applyFill="0" applyBorder="0" applyAlignment="0" applyProtection="0"/>
    <xf numFmtId="196" fontId="9" fillId="0" borderId="0" applyFill="0" applyBorder="0" applyProtection="0"/>
    <xf numFmtId="196" fontId="9" fillId="0" borderId="8" applyFill="0" applyProtection="0"/>
    <xf numFmtId="196" fontId="9" fillId="0" borderId="9" applyFill="0" applyProtection="0"/>
    <xf numFmtId="197" fontId="11" fillId="0" borderId="0" applyFont="0" applyFill="0" applyBorder="0" applyAlignment="0" applyProtection="0"/>
    <xf numFmtId="179" fontId="38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3" fillId="0" borderId="0" applyFont="0" applyFill="0" applyBorder="0" applyAlignment="0" applyProtection="0"/>
    <xf numFmtId="37" fontId="49" fillId="0" borderId="10" applyFont="0" applyFill="0" applyBorder="0">
      <protection locked="0"/>
    </xf>
    <xf numFmtId="0" fontId="50" fillId="0" borderId="0" applyFont="0" applyFill="0" applyBorder="0" applyAlignment="0" applyProtection="0"/>
    <xf numFmtId="0" fontId="51" fillId="13" borderId="11" applyNumberFormat="0" applyFont="0" applyBorder="0" applyAlignment="0" applyProtection="0"/>
    <xf numFmtId="0" fontId="52" fillId="14" borderId="0" applyNumberFormat="0" applyBorder="0" applyAlignment="0" applyProtection="0"/>
    <xf numFmtId="204" fontId="11" fillId="0" borderId="0" applyFont="0" applyFill="0" applyBorder="0" applyAlignment="0" applyProtection="0"/>
    <xf numFmtId="14" fontId="37" fillId="0" borderId="0" applyFill="0" applyBorder="0" applyAlignment="0"/>
    <xf numFmtId="205" fontId="9" fillId="0" borderId="0" applyFill="0" applyBorder="0" applyProtection="0"/>
    <xf numFmtId="205" fontId="9" fillId="0" borderId="8" applyFill="0" applyProtection="0"/>
    <xf numFmtId="205" fontId="9" fillId="0" borderId="9" applyFill="0" applyProtection="0"/>
    <xf numFmtId="38" fontId="29" fillId="0" borderId="12">
      <alignment vertical="center"/>
    </xf>
    <xf numFmtId="193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54" fillId="0" borderId="0" applyNumberFormat="0" applyAlignment="0">
      <alignment horizontal="left"/>
    </xf>
    <xf numFmtId="206" fontId="1" fillId="0" borderId="0" applyFont="0" applyFill="0" applyBorder="0" applyAlignment="0" applyProtection="0">
      <alignment horizontal="left" indent="1"/>
    </xf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207" fontId="57" fillId="0" borderId="0">
      <alignment horizontal="right"/>
    </xf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0" applyNumberFormat="0" applyFont="0" applyBorder="0" applyAlignment="0"/>
    <xf numFmtId="38" fontId="60" fillId="19" borderId="0" applyNumberFormat="0" applyBorder="0" applyAlignment="0" applyProtection="0"/>
    <xf numFmtId="0" fontId="61" fillId="0" borderId="14" applyNumberFormat="0" applyAlignment="0" applyProtection="0">
      <alignment horizontal="left" vertical="center"/>
    </xf>
    <xf numFmtId="0" fontId="61" fillId="0" borderId="15">
      <alignment horizontal="left" vertical="center"/>
    </xf>
    <xf numFmtId="14" fontId="62" fillId="20" borderId="16">
      <alignment horizontal="center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Fill="0" applyAlignment="0" applyProtection="0">
      <protection locked="0"/>
    </xf>
    <xf numFmtId="0" fontId="40" fillId="0" borderId="17" applyFill="0" applyAlignment="0" applyProtection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8" borderId="7" applyNumberFormat="0" applyAlignment="0" applyProtection="0"/>
    <xf numFmtId="10" fontId="60" fillId="21" borderId="1" applyNumberFormat="0" applyBorder="0" applyAlignment="0" applyProtection="0"/>
    <xf numFmtId="0" fontId="68" fillId="0" borderId="1"/>
    <xf numFmtId="40" fontId="69" fillId="0" borderId="0">
      <protection locked="0"/>
    </xf>
    <xf numFmtId="1" fontId="70" fillId="0" borderId="0">
      <alignment horizontal="center"/>
      <protection locked="0"/>
    </xf>
    <xf numFmtId="208" fontId="71" fillId="0" borderId="0" applyFont="0" applyFill="0" applyBorder="0" applyAlignment="0" applyProtection="0"/>
    <xf numFmtId="209" fontId="72" fillId="0" borderId="0" applyFont="0" applyFill="0" applyBorder="0" applyAlignment="0" applyProtection="0"/>
    <xf numFmtId="0" fontId="73" fillId="22" borderId="18" applyNumberFormat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42" fillId="0" borderId="0"/>
    <xf numFmtId="0" fontId="42" fillId="0" borderId="0"/>
    <xf numFmtId="0" fontId="57" fillId="0" borderId="0"/>
    <xf numFmtId="0" fontId="78" fillId="0" borderId="19" applyNumberFormat="0" applyFill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protection locked="0"/>
    </xf>
    <xf numFmtId="0" fontId="29" fillId="0" borderId="20"/>
    <xf numFmtId="210" fontId="7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9" fillId="0" borderId="0"/>
    <xf numFmtId="211" fontId="1" fillId="0" borderId="0" applyFont="0" applyFill="0" applyBorder="0" applyAlignment="0" applyProtection="0"/>
    <xf numFmtId="21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0" fontId="81" fillId="23" borderId="0"/>
    <xf numFmtId="213" fontId="40" fillId="0" borderId="0" applyFont="0" applyFill="0" applyBorder="0" applyAlignment="0" applyProtection="0"/>
    <xf numFmtId="214" fontId="42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11" fillId="0" borderId="0" applyFont="0" applyFill="0" applyBorder="0" applyAlignment="0" applyProtection="0"/>
    <xf numFmtId="182" fontId="39" fillId="0" borderId="0" applyFont="0" applyFill="0" applyBorder="0" applyAlignment="0" applyProtection="0"/>
    <xf numFmtId="217" fontId="38" fillId="0" borderId="0" applyFont="0" applyFill="0" applyBorder="0" applyAlignment="0" applyProtection="0"/>
    <xf numFmtId="10" fontId="11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2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10" fontId="82" fillId="0" borderId="0"/>
    <xf numFmtId="222" fontId="44" fillId="0" borderId="0" applyFont="0" applyFill="0" applyBorder="0" applyAlignment="0" applyProtection="0"/>
    <xf numFmtId="223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224" fontId="32" fillId="0" borderId="0" applyNumberFormat="0" applyFill="0" applyBorder="0" applyAlignment="0" applyProtection="0">
      <alignment horizontal="left"/>
    </xf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4" fontId="87" fillId="8" borderId="24" applyNumberFormat="0" applyProtection="0">
      <alignment vertical="center"/>
    </xf>
    <xf numFmtId="4" fontId="88" fillId="13" borderId="24" applyNumberFormat="0" applyProtection="0">
      <alignment vertical="center"/>
    </xf>
    <xf numFmtId="4" fontId="87" fillId="13" borderId="24" applyNumberFormat="0" applyProtection="0">
      <alignment horizontal="left" vertical="center" indent="1"/>
    </xf>
    <xf numFmtId="0" fontId="87" fillId="13" borderId="24" applyNumberFormat="0" applyProtection="0">
      <alignment horizontal="left" vertical="top" indent="1"/>
    </xf>
    <xf numFmtId="4" fontId="89" fillId="24" borderId="0" applyNumberFormat="0" applyProtection="0">
      <alignment horizontal="left"/>
    </xf>
    <xf numFmtId="4" fontId="37" fillId="14" borderId="24" applyNumberFormat="0" applyProtection="0">
      <alignment horizontal="right" vertical="center"/>
    </xf>
    <xf numFmtId="4" fontId="37" fillId="4" borderId="24" applyNumberFormat="0" applyProtection="0">
      <alignment horizontal="right" vertical="center"/>
    </xf>
    <xf numFmtId="4" fontId="37" fillId="15" borderId="24" applyNumberFormat="0" applyProtection="0">
      <alignment horizontal="right" vertical="center"/>
    </xf>
    <xf numFmtId="4" fontId="37" fillId="25" borderId="24" applyNumberFormat="0" applyProtection="0">
      <alignment horizontal="right" vertical="center"/>
    </xf>
    <xf numFmtId="4" fontId="37" fillId="26" borderId="24" applyNumberFormat="0" applyProtection="0">
      <alignment horizontal="right" vertical="center"/>
    </xf>
    <xf numFmtId="4" fontId="37" fillId="18" borderId="24" applyNumberFormat="0" applyProtection="0">
      <alignment horizontal="right" vertical="center"/>
    </xf>
    <xf numFmtId="4" fontId="37" fillId="16" borderId="24" applyNumberFormat="0" applyProtection="0">
      <alignment horizontal="right" vertical="center"/>
    </xf>
    <xf numFmtId="4" fontId="37" fillId="27" borderId="24" applyNumberFormat="0" applyProtection="0">
      <alignment horizontal="right" vertical="center"/>
    </xf>
    <xf numFmtId="4" fontId="37" fillId="28" borderId="24" applyNumberFormat="0" applyProtection="0">
      <alignment horizontal="right" vertical="center"/>
    </xf>
    <xf numFmtId="4" fontId="90" fillId="29" borderId="0" applyNumberFormat="0" applyProtection="0">
      <alignment horizontal="left" vertical="center" indent="1"/>
    </xf>
    <xf numFmtId="4" fontId="90" fillId="24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37" fillId="31" borderId="24" applyNumberFormat="0" applyProtection="0">
      <alignment horizontal="right" vertical="center"/>
    </xf>
    <xf numFmtId="4" fontId="92" fillId="24" borderId="0" applyNumberFormat="0" applyProtection="0">
      <alignment horizontal="left" vertical="center" indent="1"/>
    </xf>
    <xf numFmtId="4" fontId="93" fillId="24" borderId="0" applyNumberFormat="0" applyProtection="0">
      <alignment horizontal="left" vertical="center"/>
    </xf>
    <xf numFmtId="0" fontId="11" fillId="30" borderId="24" applyNumberFormat="0" applyProtection="0">
      <alignment horizontal="left" vertical="center" indent="1"/>
    </xf>
    <xf numFmtId="0" fontId="11" fillId="30" borderId="24" applyNumberFormat="0" applyProtection="0">
      <alignment horizontal="left" vertical="top" indent="1"/>
    </xf>
    <xf numFmtId="0" fontId="11" fillId="32" borderId="24" applyNumberFormat="0" applyProtection="0">
      <alignment horizontal="left" vertical="center" indent="1"/>
    </xf>
    <xf numFmtId="0" fontId="11" fillId="32" borderId="24" applyNumberFormat="0" applyProtection="0">
      <alignment horizontal="left" vertical="top" indent="1"/>
    </xf>
    <xf numFmtId="0" fontId="11" fillId="33" borderId="24" applyNumberFormat="0" applyProtection="0">
      <alignment horizontal="left" vertical="center" indent="1"/>
    </xf>
    <xf numFmtId="0" fontId="11" fillId="33" borderId="24" applyNumberFormat="0" applyProtection="0">
      <alignment horizontal="left" vertical="top" indent="1"/>
    </xf>
    <xf numFmtId="0" fontId="11" fillId="34" borderId="24" applyNumberFormat="0" applyProtection="0">
      <alignment horizontal="left" vertical="center" indent="1"/>
    </xf>
    <xf numFmtId="0" fontId="11" fillId="34" borderId="24" applyNumberFormat="0" applyProtection="0">
      <alignment horizontal="left" vertical="top" indent="1"/>
    </xf>
    <xf numFmtId="4" fontId="37" fillId="21" borderId="24" applyNumberFormat="0" applyProtection="0">
      <alignment vertical="center"/>
    </xf>
    <xf numFmtId="4" fontId="94" fillId="21" borderId="24" applyNumberFormat="0" applyProtection="0">
      <alignment vertical="center"/>
    </xf>
    <xf numFmtId="4" fontId="37" fillId="21" borderId="24" applyNumberFormat="0" applyProtection="0">
      <alignment horizontal="left" vertical="center" indent="1"/>
    </xf>
    <xf numFmtId="0" fontId="37" fillId="21" borderId="24" applyNumberFormat="0" applyProtection="0">
      <alignment horizontal="left" vertical="top" indent="1"/>
    </xf>
    <xf numFmtId="4" fontId="37" fillId="35" borderId="24" applyNumberFormat="0" applyProtection="0">
      <alignment horizontal="right" vertical="center"/>
    </xf>
    <xf numFmtId="4" fontId="59" fillId="7" borderId="24" applyNumberFormat="0" applyProtection="0">
      <alignment horizontal="right" vertical="center"/>
    </xf>
    <xf numFmtId="4" fontId="37" fillId="31" borderId="24" applyNumberFormat="0" applyProtection="0">
      <alignment horizontal="left" vertical="center" indent="1"/>
    </xf>
    <xf numFmtId="0" fontId="37" fillId="32" borderId="24" applyNumberFormat="0" applyProtection="0">
      <alignment horizontal="center" vertical="top"/>
    </xf>
    <xf numFmtId="4" fontId="95" fillId="36" borderId="0" applyNumberFormat="0" applyProtection="0">
      <alignment horizontal="left" vertical="center"/>
    </xf>
    <xf numFmtId="4" fontId="96" fillId="35" borderId="24" applyNumberFormat="0" applyProtection="0">
      <alignment horizontal="right" vertical="center"/>
    </xf>
    <xf numFmtId="225" fontId="97" fillId="37" borderId="0">
      <protection locked="0"/>
    </xf>
    <xf numFmtId="0" fontId="32" fillId="0" borderId="0" applyNumberFormat="0" applyFill="0" applyBorder="0" applyAlignment="0" applyProtection="0">
      <alignment horizontal="center"/>
    </xf>
    <xf numFmtId="0" fontId="11" fillId="0" borderId="0"/>
    <xf numFmtId="0" fontId="98" fillId="0" borderId="0"/>
    <xf numFmtId="0" fontId="99" fillId="38" borderId="25" applyNumberFormat="0" applyProtection="0">
      <alignment horizontal="center" wrapText="1"/>
    </xf>
    <xf numFmtId="0" fontId="11" fillId="23" borderId="1" applyNumberFormat="0" applyFont="0" applyFill="0" applyAlignment="0" applyProtection="0"/>
    <xf numFmtId="4" fontId="11" fillId="23" borderId="1" applyFont="0" applyFill="0" applyAlignment="0" applyProtection="0"/>
    <xf numFmtId="40" fontId="100" fillId="0" borderId="0" applyBorder="0">
      <alignment horizontal="right"/>
    </xf>
    <xf numFmtId="0" fontId="101" fillId="0" borderId="26" applyNumberFormat="0" applyFill="0" applyAlignment="0" applyProtection="0"/>
    <xf numFmtId="49" fontId="11" fillId="0" borderId="0" applyFont="0" applyFill="0" applyBorder="0" applyAlignment="0" applyProtection="0"/>
    <xf numFmtId="49" fontId="37" fillId="0" borderId="0" applyFill="0" applyBorder="0" applyAlignment="0"/>
    <xf numFmtId="226" fontId="39" fillId="0" borderId="0" applyFill="0" applyBorder="0" applyAlignment="0"/>
    <xf numFmtId="227" fontId="39" fillId="0" borderId="0" applyFill="0" applyBorder="0" applyAlignment="0"/>
    <xf numFmtId="0" fontId="102" fillId="0" borderId="0" applyFill="0" applyBorder="0" applyProtection="0">
      <alignment horizontal="left" vertical="top"/>
    </xf>
    <xf numFmtId="0" fontId="103" fillId="0" borderId="0"/>
    <xf numFmtId="0" fontId="104" fillId="0" borderId="0"/>
    <xf numFmtId="0" fontId="105" fillId="0" borderId="0"/>
    <xf numFmtId="0" fontId="45" fillId="0" borderId="27" applyNumberFormat="0" applyFont="0" applyFill="0" applyAlignment="0" applyProtection="0"/>
    <xf numFmtId="228" fontId="106" fillId="0" borderId="0" applyFont="0" applyFill="0" applyBorder="0" applyAlignment="0" applyProtection="0"/>
    <xf numFmtId="229" fontId="106" fillId="0" borderId="0" applyFont="0" applyFill="0" applyBorder="0" applyAlignment="0" applyProtection="0"/>
    <xf numFmtId="0" fontId="107" fillId="11" borderId="28" applyNumberFormat="0" applyAlignment="0" applyProtection="0"/>
    <xf numFmtId="230" fontId="106" fillId="0" borderId="0" applyFont="0" applyFill="0" applyBorder="0" applyAlignment="0" applyProtection="0"/>
    <xf numFmtId="231" fontId="10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32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  <xf numFmtId="0" fontId="18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09" fillId="0" borderId="0"/>
    <xf numFmtId="38" fontId="1" fillId="0" borderId="0" applyFont="0" applyFill="0" applyBorder="0" applyAlignment="0" applyProtection="0"/>
    <xf numFmtId="233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0" fillId="0" borderId="0"/>
    <xf numFmtId="0" fontId="110" fillId="0" borderId="0">
      <alignment vertical="center"/>
    </xf>
    <xf numFmtId="0" fontId="111" fillId="0" borderId="0"/>
    <xf numFmtId="0" fontId="8" fillId="0" borderId="0"/>
    <xf numFmtId="0" fontId="11" fillId="0" borderId="0"/>
    <xf numFmtId="0" fontId="124" fillId="0" borderId="0"/>
    <xf numFmtId="0" fontId="60" fillId="0" borderId="0"/>
    <xf numFmtId="0" fontId="8" fillId="0" borderId="0"/>
  </cellStyleXfs>
  <cellXfs count="273">
    <xf numFmtId="0" fontId="0" fillId="0" borderId="0" xfId="0"/>
    <xf numFmtId="0" fontId="2" fillId="0" borderId="0" xfId="1" applyFont="1" applyFill="1" applyProtection="1">
      <protection locked="0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5" applyFont="1" applyFill="1" applyProtection="1">
      <protection locked="0"/>
    </xf>
    <xf numFmtId="0" fontId="12" fillId="0" borderId="0" xfId="5" applyFont="1" applyFill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0" fontId="112" fillId="0" borderId="0" xfId="1" applyNumberFormat="1" applyFont="1" applyAlignment="1">
      <alignment wrapText="1"/>
    </xf>
    <xf numFmtId="49" fontId="9" fillId="0" borderId="0" xfId="1" applyNumberFormat="1" applyFont="1"/>
    <xf numFmtId="49" fontId="12" fillId="0" borderId="2" xfId="1" applyNumberFormat="1" applyFont="1" applyBorder="1" applyAlignment="1">
      <alignment horizontal="center" vertical="center" wrapText="1"/>
    </xf>
    <xf numFmtId="49" fontId="114" fillId="0" borderId="2" xfId="1" applyNumberFormat="1" applyFont="1" applyBorder="1" applyAlignment="1">
      <alignment horizontal="center" vertical="top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0" xfId="1" applyNumberFormat="1" applyFont="1" applyAlignment="1">
      <alignment horizontal="left"/>
    </xf>
    <xf numFmtId="49" fontId="9" fillId="0" borderId="36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9" fillId="0" borderId="0" xfId="5" applyFont="1" applyFill="1" applyProtection="1">
      <protection locked="0"/>
    </xf>
    <xf numFmtId="3" fontId="12" fillId="0" borderId="1" xfId="445" applyNumberFormat="1" applyFont="1" applyFill="1" applyBorder="1" applyAlignment="1" applyProtection="1">
      <alignment horizontal="right"/>
      <protection locked="0"/>
    </xf>
    <xf numFmtId="49" fontId="120" fillId="0" borderId="0" xfId="4" applyNumberFormat="1" applyFont="1" applyFill="1" applyProtection="1">
      <protection locked="0"/>
    </xf>
    <xf numFmtId="0" fontId="117" fillId="0" borderId="0" xfId="1" applyNumberFormat="1" applyFont="1" applyBorder="1" applyAlignment="1">
      <alignment vertical="center" wrapText="1"/>
    </xf>
    <xf numFmtId="0" fontId="113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/>
    <xf numFmtId="4" fontId="9" fillId="0" borderId="0" xfId="1" applyNumberFormat="1" applyFont="1" applyAlignment="1">
      <alignment horizontal="left"/>
    </xf>
    <xf numFmtId="4" fontId="0" fillId="0" borderId="0" xfId="0" applyNumberFormat="1" applyFill="1" applyProtection="1">
      <protection locked="0"/>
    </xf>
    <xf numFmtId="49" fontId="9" fillId="0" borderId="0" xfId="1" applyNumberFormat="1" applyFont="1" applyFill="1"/>
    <xf numFmtId="49" fontId="9" fillId="0" borderId="1" xfId="1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0" fontId="113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49" fontId="4" fillId="0" borderId="1" xfId="1" applyNumberFormat="1" applyFont="1" applyBorder="1" applyAlignment="1">
      <alignment horizontal="center"/>
    </xf>
    <xf numFmtId="0" fontId="125" fillId="0" borderId="1" xfId="445" applyFont="1" applyBorder="1" applyAlignment="1">
      <alignment wrapText="1"/>
    </xf>
    <xf numFmtId="0" fontId="118" fillId="0" borderId="1" xfId="445" applyFont="1" applyBorder="1" applyAlignment="1">
      <alignment wrapText="1"/>
    </xf>
    <xf numFmtId="0" fontId="14" fillId="0" borderId="0" xfId="0" applyFont="1" applyFill="1" applyAlignment="1" applyProtection="1">
      <alignment horizontal="left" wrapText="1"/>
      <protection locked="0"/>
    </xf>
    <xf numFmtId="1" fontId="123" fillId="23" borderId="1" xfId="469" applyNumberFormat="1" applyFont="1" applyFill="1" applyBorder="1" applyAlignment="1">
      <alignment horizontal="center" wrapText="1"/>
    </xf>
    <xf numFmtId="0" fontId="123" fillId="23" borderId="1" xfId="469" applyNumberFormat="1" applyFont="1" applyFill="1" applyBorder="1" applyAlignment="1">
      <alignment horizontal="center" wrapText="1"/>
    </xf>
    <xf numFmtId="1" fontId="126" fillId="23" borderId="1" xfId="469" applyNumberFormat="1" applyFont="1" applyFill="1" applyBorder="1" applyAlignment="1">
      <alignment horizontal="center" wrapText="1"/>
    </xf>
    <xf numFmtId="0" fontId="9" fillId="0" borderId="4" xfId="443" applyFont="1" applyBorder="1" applyAlignment="1" applyProtection="1">
      <alignment horizontal="justify" vertical="top" wrapText="1"/>
    </xf>
    <xf numFmtId="3" fontId="2" fillId="0" borderId="39" xfId="443" applyNumberFormat="1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horizontal="justify" vertical="top" wrapText="1"/>
    </xf>
    <xf numFmtId="3" fontId="9" fillId="0" borderId="39" xfId="443" applyNumberFormat="1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vertical="top" wrapText="1"/>
    </xf>
    <xf numFmtId="3" fontId="9" fillId="0" borderId="38" xfId="443" applyNumberFormat="1" applyFont="1" applyBorder="1" applyAlignment="1" applyProtection="1">
      <alignment horizontal="center" vertical="center" wrapText="1"/>
      <protection locked="0"/>
    </xf>
    <xf numFmtId="0" fontId="9" fillId="0" borderId="4" xfId="443" applyFont="1" applyBorder="1" applyAlignment="1" applyProtection="1">
      <alignment vertical="top" wrapText="1"/>
    </xf>
    <xf numFmtId="0" fontId="2" fillId="0" borderId="4" xfId="443" applyFont="1" applyBorder="1" applyAlignment="1" applyProtection="1">
      <alignment wrapText="1"/>
    </xf>
    <xf numFmtId="0" fontId="9" fillId="0" borderId="41" xfId="443" applyFont="1" applyBorder="1" applyAlignment="1" applyProtection="1">
      <alignment horizontal="justify" vertical="top" wrapText="1"/>
    </xf>
    <xf numFmtId="3" fontId="9" fillId="0" borderId="40" xfId="443" applyNumberFormat="1" applyFont="1" applyBorder="1" applyAlignment="1" applyProtection="1">
      <alignment horizontal="center" vertical="center" wrapText="1"/>
      <protection locked="0"/>
    </xf>
    <xf numFmtId="3" fontId="2" fillId="0" borderId="40" xfId="443" applyNumberFormat="1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wrapText="1"/>
    </xf>
    <xf numFmtId="0" fontId="9" fillId="0" borderId="4" xfId="443" applyFont="1" applyBorder="1" applyAlignment="1" applyProtection="1">
      <alignment wrapText="1"/>
    </xf>
    <xf numFmtId="0" fontId="1" fillId="0" borderId="0" xfId="443" applyFill="1" applyAlignment="1" applyProtection="1">
      <alignment vertical="center"/>
      <protection locked="0"/>
    </xf>
    <xf numFmtId="0" fontId="12" fillId="0" borderId="1" xfId="443" applyFont="1" applyBorder="1" applyAlignment="1" applyProtection="1">
      <alignment horizontal="center" vertical="center" wrapText="1"/>
      <protection locked="0"/>
    </xf>
    <xf numFmtId="0" fontId="4" fillId="0" borderId="1" xfId="443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Protection="1">
      <protection locked="0"/>
    </xf>
    <xf numFmtId="0" fontId="1" fillId="0" borderId="0" xfId="443" applyFill="1" applyProtection="1">
      <protection locked="0"/>
    </xf>
    <xf numFmtId="0" fontId="121" fillId="0" borderId="1" xfId="443" applyFont="1" applyBorder="1" applyAlignment="1" applyProtection="1">
      <alignment vertical="top" wrapText="1"/>
    </xf>
    <xf numFmtId="0" fontId="2" fillId="0" borderId="1" xfId="443" applyFont="1" applyBorder="1" applyAlignment="1" applyProtection="1">
      <alignment horizontal="center"/>
      <protection locked="0"/>
    </xf>
    <xf numFmtId="3" fontId="1" fillId="0" borderId="0" xfId="443" applyNumberFormat="1" applyFill="1" applyProtection="1">
      <protection locked="0"/>
    </xf>
    <xf numFmtId="0" fontId="116" fillId="0" borderId="1" xfId="443" applyFont="1" applyBorder="1" applyAlignment="1" applyProtection="1">
      <alignment vertical="top" wrapText="1"/>
    </xf>
    <xf numFmtId="0" fontId="120" fillId="0" borderId="1" xfId="443" applyFont="1" applyBorder="1" applyAlignment="1" applyProtection="1">
      <alignment vertical="top" wrapText="1"/>
    </xf>
    <xf numFmtId="0" fontId="9" fillId="0" borderId="1" xfId="443" applyFont="1" applyBorder="1" applyAlignment="1" applyProtection="1">
      <alignment horizontal="center"/>
      <protection locked="0"/>
    </xf>
    <xf numFmtId="0" fontId="120" fillId="0" borderId="1" xfId="443" applyFont="1" applyBorder="1" applyProtection="1"/>
    <xf numFmtId="0" fontId="13" fillId="0" borderId="0" xfId="443" applyFont="1" applyFill="1" applyProtection="1">
      <protection locked="0"/>
    </xf>
    <xf numFmtId="0" fontId="14" fillId="0" borderId="1" xfId="443" applyFont="1" applyBorder="1" applyProtection="1"/>
    <xf numFmtId="4" fontId="1" fillId="0" borderId="0" xfId="443" applyNumberFormat="1" applyFill="1" applyProtection="1">
      <protection locked="0"/>
    </xf>
    <xf numFmtId="0" fontId="3" fillId="39" borderId="0" xfId="1" applyFont="1" applyFill="1" applyAlignment="1">
      <alignment horizontal="center" shrinkToFit="1"/>
    </xf>
    <xf numFmtId="0" fontId="2" fillId="39" borderId="0" xfId="1" applyFont="1" applyFill="1" applyAlignment="1" applyProtection="1">
      <alignment horizontal="center"/>
    </xf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9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166" fontId="2" fillId="39" borderId="1" xfId="2" applyNumberFormat="1" applyFont="1" applyFill="1" applyBorder="1" applyAlignment="1" applyProtection="1">
      <alignment horizontal="center"/>
      <protection locked="0"/>
    </xf>
    <xf numFmtId="4" fontId="2" fillId="0" borderId="1" xfId="2" applyNumberFormat="1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Alignment="1" applyProtection="1">
      <alignment horizontal="center" vertical="center"/>
      <protection locked="0"/>
    </xf>
    <xf numFmtId="3" fontId="123" fillId="0" borderId="1" xfId="469" applyNumberFormat="1" applyFont="1" applyFill="1" applyBorder="1" applyAlignment="1">
      <alignment horizontal="center" vertical="center" wrapText="1"/>
    </xf>
    <xf numFmtId="0" fontId="123" fillId="0" borderId="1" xfId="469" applyNumberFormat="1" applyFont="1" applyFill="1" applyBorder="1" applyAlignment="1">
      <alignment horizontal="center" wrapText="1"/>
    </xf>
    <xf numFmtId="1" fontId="123" fillId="0" borderId="1" xfId="469" applyNumberFormat="1" applyFont="1" applyFill="1" applyBorder="1" applyAlignment="1">
      <alignment horizontal="center" vertical="center" wrapText="1"/>
    </xf>
    <xf numFmtId="0" fontId="123" fillId="0" borderId="1" xfId="469" applyNumberFormat="1" applyFont="1" applyFill="1" applyBorder="1" applyAlignment="1">
      <alignment horizontal="center" vertical="center" wrapText="1"/>
    </xf>
    <xf numFmtId="3" fontId="4" fillId="39" borderId="1" xfId="2" applyNumberFormat="1" applyFont="1" applyFill="1" applyBorder="1" applyAlignment="1" applyProtection="1">
      <alignment horizontal="center"/>
      <protection locked="0"/>
    </xf>
    <xf numFmtId="3" fontId="2" fillId="39" borderId="1" xfId="2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Border="1" applyAlignment="1">
      <alignment horizontal="center" vertical="center" wrapText="1"/>
    </xf>
    <xf numFmtId="3" fontId="9" fillId="39" borderId="3" xfId="0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0" fontId="2" fillId="39" borderId="1" xfId="1" applyFont="1" applyFill="1" applyBorder="1" applyAlignment="1">
      <alignment horizontal="center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39" borderId="1" xfId="1" applyNumberFormat="1" applyFont="1" applyFill="1" applyBorder="1" applyAlignment="1" applyProtection="1">
      <alignment horizontal="center"/>
      <protection locked="0"/>
    </xf>
    <xf numFmtId="3" fontId="4" fillId="0" borderId="1" xfId="2" applyNumberFormat="1" applyFont="1" applyFill="1" applyBorder="1" applyAlignment="1" applyProtection="1">
      <alignment horizontal="center"/>
      <protection locked="0"/>
    </xf>
    <xf numFmtId="3" fontId="12" fillId="39" borderId="1" xfId="1" applyNumberFormat="1" applyFont="1" applyFill="1" applyBorder="1" applyAlignment="1">
      <alignment horizontal="center" vertical="center" wrapText="1"/>
    </xf>
    <xf numFmtId="0" fontId="13" fillId="39" borderId="0" xfId="0" applyFont="1" applyFill="1" applyAlignment="1" applyProtection="1">
      <alignment horizontal="center"/>
      <protection locked="0"/>
    </xf>
    <xf numFmtId="4" fontId="2" fillId="0" borderId="0" xfId="1" applyNumberFormat="1" applyFont="1" applyFill="1" applyAlignment="1" applyProtection="1">
      <alignment horizontal="center"/>
      <protection locked="0"/>
    </xf>
    <xf numFmtId="0" fontId="15" fillId="39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23" fillId="0" borderId="0" xfId="469" applyFont="1" applyAlignment="1">
      <alignment horizontal="center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39" borderId="0" xfId="1" applyFont="1" applyFill="1" applyAlignment="1" applyProtection="1">
      <alignment horizontal="center"/>
      <protection locked="0"/>
    </xf>
    <xf numFmtId="0" fontId="2" fillId="39" borderId="0" xfId="1" applyFont="1" applyFill="1" applyAlignment="1" applyProtection="1">
      <alignment horizontal="center"/>
      <protection locked="0"/>
    </xf>
    <xf numFmtId="4" fontId="4" fillId="0" borderId="0" xfId="1" applyNumberFormat="1" applyFont="1" applyFill="1" applyAlignment="1" applyProtection="1">
      <alignment horizontal="center"/>
      <protection locked="0"/>
    </xf>
    <xf numFmtId="0" fontId="112" fillId="0" borderId="0" xfId="1" applyNumberFormat="1" applyFont="1" applyAlignment="1">
      <alignment horizont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9" fillId="0" borderId="3" xfId="1" applyNumberFormat="1" applyFont="1" applyBorder="1" applyAlignment="1">
      <alignment horizontal="center" vertical="center" wrapText="1"/>
    </xf>
    <xf numFmtId="3" fontId="123" fillId="0" borderId="1" xfId="469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123" fillId="0" borderId="1" xfId="0" applyNumberFormat="1" applyFont="1" applyBorder="1" applyAlignment="1">
      <alignment horizontal="center" vertical="center" wrapText="1"/>
    </xf>
    <xf numFmtId="3" fontId="123" fillId="23" borderId="1" xfId="0" applyNumberFormat="1" applyFont="1" applyFill="1" applyBorder="1" applyAlignment="1">
      <alignment horizontal="center" vertical="center" wrapText="1"/>
    </xf>
    <xf numFmtId="3" fontId="123" fillId="39" borderId="1" xfId="469" applyNumberFormat="1" applyFont="1" applyFill="1" applyBorder="1" applyAlignment="1">
      <alignment horizontal="center" vertical="center" wrapText="1"/>
    </xf>
    <xf numFmtId="3" fontId="122" fillId="0" borderId="1" xfId="0" applyNumberFormat="1" applyFont="1" applyFill="1" applyBorder="1" applyAlignment="1" applyProtection="1">
      <alignment horizontal="center" vertical="center"/>
      <protection locked="0"/>
    </xf>
    <xf numFmtId="3" fontId="123" fillId="23" borderId="1" xfId="469" applyNumberFormat="1" applyFont="1" applyFill="1" applyBorder="1" applyAlignment="1">
      <alignment horizontal="center"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center" vertical="center" wrapText="1"/>
    </xf>
    <xf numFmtId="0" fontId="123" fillId="0" borderId="1" xfId="469" applyNumberFormat="1" applyFont="1" applyBorder="1" applyAlignment="1">
      <alignment horizontal="center" vertical="center" wrapText="1"/>
    </xf>
    <xf numFmtId="0" fontId="123" fillId="23" borderId="1" xfId="0" applyNumberFormat="1" applyFont="1" applyFill="1" applyBorder="1" applyAlignment="1">
      <alignment horizontal="center" vertical="center" wrapText="1"/>
    </xf>
    <xf numFmtId="0" fontId="123" fillId="23" borderId="1" xfId="469" applyNumberFormat="1" applyFont="1" applyFill="1" applyBorder="1" applyAlignment="1">
      <alignment horizontal="center" vertical="center" wrapText="1"/>
    </xf>
    <xf numFmtId="3" fontId="9" fillId="0" borderId="37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2" fillId="39" borderId="1" xfId="1" applyNumberFormat="1" applyFont="1" applyFill="1" applyBorder="1" applyAlignment="1" applyProtection="1">
      <alignment horizontal="center"/>
      <protection locked="0"/>
    </xf>
    <xf numFmtId="3" fontId="4" fillId="0" borderId="1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4" fillId="39" borderId="1" xfId="1" applyNumberFormat="1" applyFont="1" applyFill="1" applyBorder="1" applyAlignment="1">
      <alignment horizontal="center"/>
    </xf>
    <xf numFmtId="3" fontId="12" fillId="0" borderId="0" xfId="1" applyNumberFormat="1" applyFont="1" applyBorder="1" applyAlignment="1">
      <alignment horizontal="center" vertical="center" wrapText="1"/>
    </xf>
    <xf numFmtId="0" fontId="117" fillId="0" borderId="0" xfId="1" applyNumberFormat="1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9" fillId="0" borderId="0" xfId="1" applyNumberFormat="1" applyFont="1" applyAlignment="1">
      <alignment horizontal="center"/>
    </xf>
    <xf numFmtId="0" fontId="4" fillId="0" borderId="0" xfId="451" applyFont="1" applyFill="1" applyAlignment="1" applyProtection="1">
      <alignment horizontal="right" wrapText="1"/>
    </xf>
    <xf numFmtId="3" fontId="2" fillId="0" borderId="1" xfId="445" applyNumberFormat="1" applyFont="1" applyFill="1" applyBorder="1" applyAlignment="1" applyProtection="1">
      <alignment horizontal="center"/>
    </xf>
    <xf numFmtId="3" fontId="9" fillId="0" borderId="1" xfId="445" applyNumberFormat="1" applyFont="1" applyFill="1" applyBorder="1" applyAlignment="1" applyProtection="1">
      <alignment horizontal="center"/>
      <protection locked="0"/>
    </xf>
    <xf numFmtId="3" fontId="12" fillId="0" borderId="1" xfId="445" applyNumberFormat="1" applyFont="1" applyFill="1" applyBorder="1" applyAlignment="1" applyProtection="1">
      <alignment horizontal="center"/>
    </xf>
    <xf numFmtId="3" fontId="9" fillId="39" borderId="1" xfId="445" applyNumberFormat="1" applyFont="1" applyFill="1" applyBorder="1" applyAlignment="1" applyProtection="1">
      <alignment horizontal="center"/>
      <protection locked="0"/>
    </xf>
    <xf numFmtId="3" fontId="4" fillId="0" borderId="1" xfId="445" applyNumberFormat="1" applyFont="1" applyFill="1" applyBorder="1" applyAlignment="1" applyProtection="1">
      <alignment horizontal="center"/>
      <protection locked="0"/>
    </xf>
    <xf numFmtId="3" fontId="4" fillId="0" borderId="1" xfId="445" applyNumberFormat="1" applyFont="1" applyBorder="1" applyAlignment="1" applyProtection="1">
      <alignment horizontal="center"/>
      <protection locked="0"/>
    </xf>
    <xf numFmtId="3" fontId="9" fillId="0" borderId="1" xfId="445" applyNumberFormat="1" applyFont="1" applyBorder="1" applyAlignment="1" applyProtection="1">
      <alignment horizontal="center"/>
      <protection locked="0"/>
    </xf>
    <xf numFmtId="3" fontId="2" fillId="0" borderId="1" xfId="445" applyNumberFormat="1" applyFont="1" applyBorder="1" applyAlignment="1" applyProtection="1">
      <alignment horizontal="center"/>
      <protection locked="0"/>
    </xf>
    <xf numFmtId="3" fontId="9" fillId="0" borderId="1" xfId="470" applyNumberFormat="1" applyFont="1" applyFill="1" applyBorder="1" applyAlignment="1" applyProtection="1">
      <alignment horizontal="center"/>
      <protection locked="0"/>
    </xf>
    <xf numFmtId="3" fontId="12" fillId="0" borderId="1" xfId="445" applyNumberFormat="1" applyFont="1" applyBorder="1" applyAlignment="1" applyProtection="1">
      <alignment horizontal="center"/>
    </xf>
    <xf numFmtId="3" fontId="12" fillId="0" borderId="1" xfId="443" applyNumberFormat="1" applyFont="1" applyBorder="1" applyAlignment="1" applyProtection="1">
      <alignment horizontal="center"/>
      <protection locked="0"/>
    </xf>
    <xf numFmtId="3" fontId="12" fillId="39" borderId="1" xfId="443" applyNumberFormat="1" applyFont="1" applyFill="1" applyBorder="1" applyAlignment="1" applyProtection="1">
      <alignment horizontal="center"/>
      <protection locked="0"/>
    </xf>
    <xf numFmtId="0" fontId="1" fillId="0" borderId="1" xfId="443" applyBorder="1" applyAlignment="1" applyProtection="1">
      <alignment horizontal="center"/>
      <protection locked="0"/>
    </xf>
    <xf numFmtId="3" fontId="9" fillId="0" borderId="1" xfId="443" applyNumberFormat="1" applyFont="1" applyBorder="1" applyAlignment="1" applyProtection="1">
      <alignment horizontal="center"/>
      <protection locked="0"/>
    </xf>
    <xf numFmtId="3" fontId="12" fillId="0" borderId="1" xfId="443" applyNumberFormat="1" applyFont="1" applyFill="1" applyBorder="1" applyAlignment="1" applyProtection="1">
      <alignment horizontal="center"/>
    </xf>
    <xf numFmtId="3" fontId="2" fillId="0" borderId="1" xfId="443" applyNumberFormat="1" applyFont="1" applyFill="1" applyBorder="1" applyAlignment="1" applyProtection="1">
      <alignment horizontal="center"/>
    </xf>
    <xf numFmtId="3" fontId="2" fillId="0" borderId="1" xfId="443" applyNumberFormat="1" applyFont="1" applyBorder="1" applyAlignment="1" applyProtection="1">
      <alignment horizontal="center"/>
      <protection locked="0"/>
    </xf>
    <xf numFmtId="0" fontId="13" fillId="0" borderId="1" xfId="443" applyFont="1" applyBorder="1" applyAlignment="1" applyProtection="1">
      <alignment horizontal="center"/>
      <protection locked="0"/>
    </xf>
    <xf numFmtId="3" fontId="12" fillId="0" borderId="1" xfId="443" applyNumberFormat="1" applyFont="1" applyBorder="1" applyAlignment="1" applyProtection="1">
      <alignment horizontal="center"/>
    </xf>
    <xf numFmtId="3" fontId="2" fillId="0" borderId="1" xfId="443" applyNumberFormat="1" applyFont="1" applyBorder="1" applyAlignment="1" applyProtection="1">
      <alignment horizontal="center"/>
    </xf>
    <xf numFmtId="3" fontId="4" fillId="0" borderId="1" xfId="443" applyNumberFormat="1" applyFont="1" applyBorder="1" applyAlignment="1" applyProtection="1">
      <alignment horizontal="center"/>
    </xf>
    <xf numFmtId="3" fontId="4" fillId="0" borderId="1" xfId="443" applyNumberFormat="1" applyFont="1" applyBorder="1" applyAlignment="1" applyProtection="1">
      <alignment horizontal="center"/>
      <protection locked="0"/>
    </xf>
    <xf numFmtId="3" fontId="12" fillId="23" borderId="1" xfId="443" applyNumberFormat="1" applyFont="1" applyFill="1" applyBorder="1" applyAlignment="1" applyProtection="1">
      <alignment horizontal="center"/>
      <protection locked="0"/>
    </xf>
    <xf numFmtId="3" fontId="12" fillId="0" borderId="0" xfId="443" applyNumberFormat="1" applyFont="1" applyBorder="1" applyAlignment="1" applyProtection="1">
      <alignment horizontal="center"/>
      <protection locked="0"/>
    </xf>
    <xf numFmtId="3" fontId="12" fillId="0" borderId="1" xfId="443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2" fillId="0" borderId="5" xfId="443" applyFont="1" applyBorder="1" applyAlignment="1" applyProtection="1">
      <alignment horizontal="center" vertical="center" wrapText="1"/>
      <protection locked="0"/>
    </xf>
    <xf numFmtId="0" fontId="12" fillId="0" borderId="4" xfId="443" applyFont="1" applyBorder="1" applyAlignment="1" applyProtection="1">
      <alignment horizontal="center" vertical="center" wrapText="1"/>
      <protection locked="0"/>
    </xf>
    <xf numFmtId="0" fontId="1" fillId="0" borderId="0" xfId="443" applyProtection="1">
      <protection locked="0"/>
    </xf>
    <xf numFmtId="0" fontId="12" fillId="0" borderId="0" xfId="443" applyFont="1" applyAlignment="1" applyProtection="1">
      <alignment horizontal="right"/>
      <protection locked="0"/>
    </xf>
    <xf numFmtId="0" fontId="9" fillId="0" borderId="0" xfId="443" applyFont="1" applyProtection="1"/>
    <xf numFmtId="0" fontId="9" fillId="0" borderId="0" xfId="443" applyFont="1" applyFill="1" applyProtection="1"/>
    <xf numFmtId="0" fontId="1" fillId="0" borderId="0" xfId="443" applyProtection="1"/>
    <xf numFmtId="4" fontId="6" fillId="0" borderId="0" xfId="443" applyNumberFormat="1" applyFont="1" applyFill="1" applyAlignment="1" applyProtection="1">
      <alignment horizontal="right"/>
    </xf>
    <xf numFmtId="0" fontId="12" fillId="0" borderId="1" xfId="443" applyFont="1" applyFill="1" applyBorder="1" applyAlignment="1" applyProtection="1">
      <alignment horizontal="center" vertical="center" wrapText="1"/>
      <protection locked="0"/>
    </xf>
    <xf numFmtId="0" fontId="1" fillId="0" borderId="0" xfId="443" applyAlignment="1" applyProtection="1">
      <alignment vertical="center"/>
      <protection locked="0"/>
    </xf>
    <xf numFmtId="0" fontId="9" fillId="0" borderId="1" xfId="443" applyFont="1" applyBorder="1" applyAlignment="1" applyProtection="1">
      <alignment horizontal="center" vertical="center"/>
      <protection locked="0"/>
    </xf>
    <xf numFmtId="0" fontId="9" fillId="0" borderId="1" xfId="443" applyFont="1" applyFill="1" applyBorder="1" applyAlignment="1" applyProtection="1">
      <alignment horizontal="center"/>
      <protection locked="0"/>
    </xf>
    <xf numFmtId="3" fontId="2" fillId="0" borderId="1" xfId="443" applyNumberFormat="1" applyFont="1" applyBorder="1" applyAlignment="1" applyProtection="1">
      <alignment horizontal="center" vertical="center" wrapText="1"/>
      <protection locked="0"/>
    </xf>
    <xf numFmtId="0" fontId="2" fillId="0" borderId="1" xfId="443" applyFont="1" applyBorder="1" applyAlignment="1" applyProtection="1">
      <alignment vertical="top" wrapText="1"/>
    </xf>
    <xf numFmtId="3" fontId="1" fillId="0" borderId="0" xfId="443" applyNumberFormat="1" applyProtection="1">
      <protection locked="0"/>
    </xf>
    <xf numFmtId="0" fontId="9" fillId="0" borderId="41" xfId="443" applyFont="1" applyBorder="1" applyAlignment="1" applyProtection="1">
      <alignment vertical="top" wrapText="1"/>
    </xf>
    <xf numFmtId="3" fontId="4" fillId="0" borderId="39" xfId="443" applyNumberFormat="1" applyFont="1" applyBorder="1" applyAlignment="1" applyProtection="1">
      <alignment horizontal="center" vertical="center" wrapText="1"/>
      <protection locked="0"/>
    </xf>
    <xf numFmtId="0" fontId="12" fillId="0" borderId="4" xfId="443" applyFont="1" applyBorder="1" applyAlignment="1" applyProtection="1">
      <alignment vertical="top" wrapText="1"/>
    </xf>
    <xf numFmtId="0" fontId="4" fillId="0" borderId="4" xfId="443" applyFont="1" applyBorder="1" applyAlignment="1" applyProtection="1">
      <alignment vertical="top" wrapText="1"/>
    </xf>
    <xf numFmtId="0" fontId="4" fillId="0" borderId="1" xfId="443" applyFont="1" applyBorder="1" applyAlignment="1" applyProtection="1">
      <alignment vertical="top" wrapText="1"/>
    </xf>
    <xf numFmtId="3" fontId="4" fillId="0" borderId="38" xfId="443" applyNumberFormat="1" applyFont="1" applyBorder="1" applyAlignment="1" applyProtection="1">
      <alignment horizontal="center" vertical="center" wrapText="1"/>
      <protection locked="0"/>
    </xf>
    <xf numFmtId="0" fontId="119" fillId="0" borderId="0" xfId="443" applyFont="1" applyProtection="1">
      <protection locked="0"/>
    </xf>
    <xf numFmtId="3" fontId="127" fillId="0" borderId="0" xfId="470" applyNumberFormat="1" applyFont="1" applyFill="1" applyProtection="1">
      <protection locked="0"/>
    </xf>
    <xf numFmtId="4" fontId="127" fillId="0" borderId="0" xfId="470" applyNumberFormat="1" applyFont="1" applyFill="1" applyProtection="1">
      <protection locked="0"/>
    </xf>
    <xf numFmtId="0" fontId="13" fillId="0" borderId="0" xfId="470" applyFont="1" applyFill="1" applyProtection="1">
      <protection locked="0"/>
    </xf>
    <xf numFmtId="0" fontId="123" fillId="0" borderId="0" xfId="469" applyFont="1" applyAlignment="1">
      <alignment horizontal="left"/>
    </xf>
    <xf numFmtId="0" fontId="123" fillId="0" borderId="0" xfId="0" applyFont="1" applyAlignment="1">
      <alignment horizontal="left"/>
    </xf>
    <xf numFmtId="0" fontId="128" fillId="0" borderId="0" xfId="0" applyFont="1" applyAlignment="1">
      <alignment horizontal="left"/>
    </xf>
    <xf numFmtId="0" fontId="60" fillId="0" borderId="0" xfId="469"/>
    <xf numFmtId="0" fontId="15" fillId="0" borderId="0" xfId="470" applyFont="1" applyFill="1" applyProtection="1">
      <protection locked="0"/>
    </xf>
    <xf numFmtId="0" fontId="9" fillId="0" borderId="0" xfId="470" applyFont="1" applyFill="1" applyProtection="1">
      <protection locked="0"/>
    </xf>
    <xf numFmtId="0" fontId="8" fillId="0" borderId="0" xfId="470" applyFill="1" applyProtection="1">
      <protection locked="0"/>
    </xf>
    <xf numFmtId="0" fontId="1" fillId="0" borderId="0" xfId="443" applyFill="1" applyProtection="1"/>
    <xf numFmtId="0" fontId="14" fillId="0" borderId="0" xfId="0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horizontal="center"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112" fillId="0" borderId="29" xfId="1" applyNumberFormat="1" applyFont="1" applyBorder="1" applyAlignment="1">
      <alignment horizontal="right" wrapText="1"/>
    </xf>
    <xf numFmtId="0" fontId="12" fillId="0" borderId="0" xfId="1" applyNumberFormat="1" applyFont="1" applyAlignment="1">
      <alignment horizontal="center" vertical="center" wrapText="1"/>
    </xf>
    <xf numFmtId="49" fontId="112" fillId="0" borderId="0" xfId="1" applyNumberFormat="1" applyFont="1" applyAlignment="1">
      <alignment horizontal="center" wrapText="1"/>
    </xf>
    <xf numFmtId="0" fontId="115" fillId="0" borderId="30" xfId="1" applyNumberFormat="1" applyFont="1" applyBorder="1" applyAlignment="1">
      <alignment vertical="center" wrapText="1"/>
    </xf>
    <xf numFmtId="0" fontId="115" fillId="0" borderId="31" xfId="1" applyNumberFormat="1" applyFont="1" applyBorder="1" applyAlignment="1">
      <alignment vertical="center" wrapText="1"/>
    </xf>
    <xf numFmtId="0" fontId="115" fillId="0" borderId="32" xfId="1" applyNumberFormat="1" applyFont="1" applyBorder="1" applyAlignment="1">
      <alignment vertical="center" wrapText="1"/>
    </xf>
    <xf numFmtId="49" fontId="113" fillId="0" borderId="30" xfId="1" applyNumberFormat="1" applyFont="1" applyBorder="1" applyAlignment="1">
      <alignment horizontal="center" vertical="center" wrapText="1"/>
    </xf>
    <xf numFmtId="49" fontId="113" fillId="0" borderId="31" xfId="1" applyNumberFormat="1" applyFont="1" applyBorder="1" applyAlignment="1">
      <alignment horizontal="center" vertical="center" wrapText="1"/>
    </xf>
    <xf numFmtId="49" fontId="113" fillId="0" borderId="32" xfId="1" applyNumberFormat="1" applyFont="1" applyBorder="1" applyAlignment="1">
      <alignment horizontal="center" vertical="center" wrapText="1"/>
    </xf>
    <xf numFmtId="49" fontId="114" fillId="0" borderId="30" xfId="1" applyNumberFormat="1" applyFont="1" applyBorder="1" applyAlignment="1">
      <alignment horizontal="center" vertical="top" wrapText="1"/>
    </xf>
    <xf numFmtId="49" fontId="114" fillId="0" borderId="31" xfId="1" applyNumberFormat="1" applyFont="1" applyBorder="1" applyAlignment="1">
      <alignment horizontal="center" vertical="top" wrapText="1"/>
    </xf>
    <xf numFmtId="49" fontId="114" fillId="0" borderId="32" xfId="1" applyNumberFormat="1" applyFont="1" applyBorder="1" applyAlignment="1">
      <alignment horizontal="center" vertical="top" wrapText="1"/>
    </xf>
    <xf numFmtId="0" fontId="113" fillId="0" borderId="30" xfId="1" applyNumberFormat="1" applyFont="1" applyBorder="1" applyAlignment="1">
      <alignment vertical="center" wrapText="1"/>
    </xf>
    <xf numFmtId="0" fontId="113" fillId="0" borderId="31" xfId="1" applyNumberFormat="1" applyFont="1" applyBorder="1" applyAlignment="1">
      <alignment vertical="center" wrapText="1"/>
    </xf>
    <xf numFmtId="0" fontId="113" fillId="0" borderId="32" xfId="1" applyNumberFormat="1" applyFont="1" applyBorder="1" applyAlignment="1">
      <alignment vertical="center" wrapText="1"/>
    </xf>
    <xf numFmtId="0" fontId="115" fillId="0" borderId="30" xfId="1" applyNumberFormat="1" applyFont="1" applyBorder="1" applyAlignment="1">
      <alignment horizontal="left" vertical="center" wrapText="1"/>
    </xf>
    <xf numFmtId="0" fontId="115" fillId="0" borderId="31" xfId="1" applyNumberFormat="1" applyFont="1" applyBorder="1" applyAlignment="1">
      <alignment horizontal="left" vertical="center" wrapText="1"/>
    </xf>
    <xf numFmtId="0" fontId="115" fillId="0" borderId="32" xfId="1" applyNumberFormat="1" applyFont="1" applyBorder="1" applyAlignment="1">
      <alignment horizontal="left" vertical="center" wrapText="1"/>
    </xf>
    <xf numFmtId="0" fontId="113" fillId="0" borderId="30" xfId="1" applyNumberFormat="1" applyFont="1" applyBorder="1" applyAlignment="1">
      <alignment horizontal="left" vertical="center" wrapText="1"/>
    </xf>
    <xf numFmtId="0" fontId="113" fillId="0" borderId="31" xfId="1" applyNumberFormat="1" applyFont="1" applyBorder="1" applyAlignment="1">
      <alignment horizontal="left" vertical="center" wrapText="1"/>
    </xf>
    <xf numFmtId="0" fontId="113" fillId="0" borderId="32" xfId="1" applyNumberFormat="1" applyFont="1" applyBorder="1" applyAlignment="1">
      <alignment horizontal="left" vertical="center" wrapText="1"/>
    </xf>
    <xf numFmtId="0" fontId="115" fillId="0" borderId="33" xfId="1" applyNumberFormat="1" applyFont="1" applyBorder="1" applyAlignment="1">
      <alignment vertical="center" wrapText="1"/>
    </xf>
    <xf numFmtId="0" fontId="115" fillId="0" borderId="34" xfId="1" applyNumberFormat="1" applyFont="1" applyBorder="1" applyAlignment="1">
      <alignment vertical="center" wrapText="1"/>
    </xf>
    <xf numFmtId="0" fontId="115" fillId="0" borderId="35" xfId="1" applyNumberFormat="1" applyFont="1" applyBorder="1" applyAlignment="1">
      <alignment vertical="center" wrapText="1"/>
    </xf>
    <xf numFmtId="0" fontId="117" fillId="0" borderId="1" xfId="1" applyNumberFormat="1" applyFont="1" applyBorder="1" applyAlignment="1">
      <alignment vertical="center" wrapText="1"/>
    </xf>
    <xf numFmtId="0" fontId="115" fillId="0" borderId="45" xfId="1" applyNumberFormat="1" applyFont="1" applyBorder="1" applyAlignment="1">
      <alignment vertical="center" wrapText="1"/>
    </xf>
    <xf numFmtId="0" fontId="115" fillId="0" borderId="46" xfId="1" applyNumberFormat="1" applyFont="1" applyBorder="1" applyAlignment="1">
      <alignment vertical="center" wrapText="1"/>
    </xf>
    <xf numFmtId="0" fontId="115" fillId="0" borderId="47" xfId="1" applyNumberFormat="1" applyFont="1" applyBorder="1" applyAlignment="1">
      <alignment vertical="center" wrapText="1"/>
    </xf>
    <xf numFmtId="0" fontId="113" fillId="0" borderId="1" xfId="1" applyNumberFormat="1" applyFont="1" applyBorder="1" applyAlignment="1">
      <alignment vertical="center" wrapText="1"/>
    </xf>
    <xf numFmtId="0" fontId="113" fillId="0" borderId="48" xfId="1" applyNumberFormat="1" applyFont="1" applyBorder="1" applyAlignment="1">
      <alignment horizontal="center" vertical="center" wrapText="1"/>
    </xf>
    <xf numFmtId="0" fontId="113" fillId="0" borderId="43" xfId="1" applyNumberFormat="1" applyFont="1" applyBorder="1" applyAlignment="1">
      <alignment horizontal="center" vertical="center" wrapText="1"/>
    </xf>
    <xf numFmtId="0" fontId="113" fillId="0" borderId="44" xfId="1" applyNumberFormat="1" applyFont="1" applyBorder="1" applyAlignment="1">
      <alignment horizontal="center" vertical="center" wrapText="1"/>
    </xf>
    <xf numFmtId="0" fontId="117" fillId="0" borderId="33" xfId="1" applyNumberFormat="1" applyFont="1" applyBorder="1" applyAlignment="1">
      <alignment vertical="center" wrapText="1"/>
    </xf>
    <xf numFmtId="0" fontId="117" fillId="0" borderId="34" xfId="1" applyNumberFormat="1" applyFont="1" applyBorder="1" applyAlignment="1">
      <alignment vertical="center" wrapText="1"/>
    </xf>
    <xf numFmtId="0" fontId="117" fillId="0" borderId="35" xfId="1" applyNumberFormat="1" applyFont="1" applyBorder="1" applyAlignment="1">
      <alignment vertical="center" wrapText="1"/>
    </xf>
    <xf numFmtId="0" fontId="115" fillId="0" borderId="33" xfId="1" applyNumberFormat="1" applyFont="1" applyFill="1" applyBorder="1" applyAlignment="1">
      <alignment vertical="center" wrapText="1"/>
    </xf>
    <xf numFmtId="0" fontId="115" fillId="0" borderId="34" xfId="1" applyNumberFormat="1" applyFont="1" applyFill="1" applyBorder="1" applyAlignment="1">
      <alignment vertical="center" wrapText="1"/>
    </xf>
    <xf numFmtId="0" fontId="115" fillId="0" borderId="35" xfId="1" applyNumberFormat="1" applyFont="1" applyFill="1" applyBorder="1" applyAlignment="1">
      <alignment vertical="center" wrapText="1"/>
    </xf>
    <xf numFmtId="0" fontId="12" fillId="0" borderId="0" xfId="443" applyFont="1" applyAlignment="1" applyProtection="1">
      <alignment horizontal="center"/>
      <protection locked="0"/>
    </xf>
    <xf numFmtId="0" fontId="5" fillId="0" borderId="0" xfId="443" applyFont="1" applyAlignment="1" applyProtection="1">
      <alignment horizontal="center"/>
      <protection locked="0"/>
    </xf>
    <xf numFmtId="0" fontId="9" fillId="0" borderId="0" xfId="443" applyFont="1" applyAlignment="1" applyProtection="1">
      <alignment horizontal="center"/>
      <protection locked="0"/>
    </xf>
    <xf numFmtId="0" fontId="12" fillId="0" borderId="0" xfId="443" applyFont="1" applyFill="1" applyAlignment="1" applyProtection="1">
      <alignment horizontal="right"/>
      <protection locked="0"/>
    </xf>
    <xf numFmtId="0" fontId="12" fillId="0" borderId="0" xfId="443" applyFont="1" applyFill="1" applyAlignment="1" applyProtection="1">
      <alignment horizontal="center"/>
      <protection locked="0"/>
    </xf>
    <xf numFmtId="0" fontId="5" fillId="0" borderId="0" xfId="443" applyFont="1" applyFill="1" applyAlignment="1" applyProtection="1">
      <alignment horizontal="center"/>
      <protection locked="0"/>
    </xf>
    <xf numFmtId="0" fontId="9" fillId="0" borderId="0" xfId="443" applyFont="1" applyFill="1" applyAlignment="1" applyProtection="1">
      <alignment horizontal="center"/>
      <protection locked="0"/>
    </xf>
    <xf numFmtId="0" fontId="12" fillId="0" borderId="5" xfId="443" applyFont="1" applyBorder="1" applyAlignment="1" applyProtection="1">
      <alignment horizontal="center" vertical="center" wrapText="1"/>
      <protection locked="0"/>
    </xf>
    <xf numFmtId="0" fontId="12" fillId="0" borderId="4" xfId="443" applyFont="1" applyBorder="1" applyAlignment="1" applyProtection="1">
      <alignment horizontal="center" vertical="center" wrapText="1"/>
      <protection locked="0"/>
    </xf>
    <xf numFmtId="0" fontId="12" fillId="0" borderId="5" xfId="443" applyFont="1" applyBorder="1" applyAlignment="1" applyProtection="1">
      <alignment horizontal="center" vertical="center"/>
      <protection locked="0"/>
    </xf>
    <xf numFmtId="0" fontId="12" fillId="0" borderId="4" xfId="443" applyFont="1" applyBorder="1" applyAlignment="1" applyProtection="1">
      <alignment horizontal="center" vertical="center"/>
      <protection locked="0"/>
    </xf>
    <xf numFmtId="0" fontId="4" fillId="0" borderId="42" xfId="443" applyFont="1" applyBorder="1" applyAlignment="1" applyProtection="1">
      <alignment horizontal="center" vertical="center"/>
      <protection locked="0"/>
    </xf>
    <xf numFmtId="0" fontId="4" fillId="0" borderId="15" xfId="443" applyFont="1" applyBorder="1" applyAlignment="1" applyProtection="1">
      <alignment horizontal="center" vertical="center"/>
      <protection locked="0"/>
    </xf>
    <xf numFmtId="0" fontId="4" fillId="0" borderId="38" xfId="443" applyFont="1" applyBorder="1" applyAlignment="1" applyProtection="1">
      <alignment horizontal="center" vertical="center"/>
      <protection locked="0"/>
    </xf>
  </cellXfs>
  <cellStyles count="471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10" xfId="468"/>
    <cellStyle name="Обычный 2" xfId="1"/>
    <cellStyle name="Обычный 2 2" xfId="443"/>
    <cellStyle name="Обычный 2 3" xfId="444"/>
    <cellStyle name="Обычный 20" xfId="466"/>
    <cellStyle name="Обычный 20 3" xfId="470"/>
    <cellStyle name="Обычный 22 3" xfId="467"/>
    <cellStyle name="Обычный 23" xfId="469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0;&#1074;&#1072;&#1088;&#1090;&#1072;&#1083;&#1100;&#1085;&#1099;&#1077;%20&#1086;&#1090;&#1095;&#1077;&#1090;&#1099;/&#1055;&#1044;&#1054;/2018/2%20&#1082;&#1074;.%202018/&#1060;&#1054;%20&#1085;&#1072;%2001.07.2018&#1075;.%20&#1076;&#1083;&#1103;%20&#1055;&#1044;&#1054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0;&#1074;&#1072;&#1088;&#1090;&#1072;&#1083;&#1100;&#1085;&#1099;&#1077;%20&#1086;&#1090;&#1095;&#1077;&#1090;&#1099;/&#1055;&#1044;&#1054;/2019/2%20&#1082;&#1074;.2019%20&#1075;/&#1060;&#1054;%20&#1085;&#1072;%2001.07.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C5">
            <v>1810221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C6">
            <v>3.3592124723334886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C7">
            <v>195506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Tonnes of Ore</v>
          </cell>
          <cell r="C13">
            <v>4.6520000000000001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A14">
            <v>0</v>
          </cell>
          <cell r="B14" t="str">
            <v>Grade (g/t)</v>
          </cell>
          <cell r="C14">
            <v>72701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A15" t="str">
            <v>Management Fees</v>
          </cell>
          <cell r="B15" t="str">
            <v>Ounces</v>
          </cell>
          <cell r="C15">
            <v>0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Budget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BCM of Ice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BCM of Waste</v>
          </cell>
          <cell r="C20">
            <v>0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C23">
            <v>39774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A24" t="str">
            <v>TOTAL CASH COSTS</v>
          </cell>
          <cell r="B24" t="str">
            <v>Tonnes of Low Grade Ore</v>
          </cell>
          <cell r="C24">
            <v>1.3442671624679439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C25">
            <v>1719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Production Data: Mining</v>
          </cell>
          <cell r="C30">
            <v>71984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A31" t="str">
            <v>Ounces Poured</v>
          </cell>
          <cell r="B31" t="str">
            <v>Forecast</v>
          </cell>
          <cell r="C31">
            <v>0.82340000000000002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A32" t="str">
            <v>Ounces Sold</v>
          </cell>
          <cell r="B32" t="str">
            <v>BCM of Ice</v>
          </cell>
          <cell r="C32">
            <v>59274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C33">
            <v>18252.23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A34" t="str">
            <v>TOTAL CASH OPER. COST/Oz.</v>
          </cell>
          <cell r="B34" t="str">
            <v>BCM of Low Grade Ore</v>
          </cell>
          <cell r="C34">
            <v>16690.919999999998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C35">
            <v>0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A36" t="str">
            <v>TOTAL CASH COST/Oz.</v>
          </cell>
          <cell r="B36" t="str">
            <v>Tonnes of Ice</v>
          </cell>
          <cell r="C36">
            <v>60835.31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C37">
            <v>0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A38" t="str">
            <v>TOTAL  COST/Oz.</v>
          </cell>
          <cell r="B38" t="str">
            <v>Tonnes of Low Grade Ore</v>
          </cell>
          <cell r="C38">
            <v>60835.31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C41">
            <v>1831097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Tonnes of Ore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 Extracted</v>
          </cell>
          <cell r="C50">
            <v>79790.269637564386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Production Data: Milling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  <cell r="C56">
            <v>41174.437999999995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Ounces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Recovery %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Ounces Extracted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Ounces Poured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Broken Ore Ounces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In - Circuit Ounces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A14">
            <v>0</v>
          </cell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A15" t="str">
            <v>Management Fees</v>
          </cell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A24" t="str">
            <v>TOTAL CASH COSTS</v>
          </cell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A28">
            <v>0</v>
          </cell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A31" t="str">
            <v>Ounces Poured</v>
          </cell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A32" t="str">
            <v>Ounces Sold</v>
          </cell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A33" t="str">
            <v>Budgeted Poured Ounces</v>
          </cell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A34" t="str">
            <v>TOTAL CASH OPER. COST/Oz.</v>
          </cell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A35" t="str">
            <v>Cash Cost/Oz.</v>
          </cell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TOTAL CASH COST/Oz.</v>
          </cell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A37" t="str">
            <v>Budgeted Cash Op. Cost/Oz</v>
          </cell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TOTAL  COST/Oz.</v>
          </cell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Refinery/Sales Adj. FG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Shipment 134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Shipment 135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Shipment 136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Shipment 137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Shipment 141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Shipment 142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 t="str">
            <v xml:space="preserve"> </v>
          </cell>
          <cell r="D37">
            <v>500.93907058321133</v>
          </cell>
          <cell r="E37">
            <v>381.16198749320284</v>
          </cell>
          <cell r="F37" t="str">
            <v xml:space="preserve"> 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G7" t="str">
            <v>Year To Date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 t="str">
            <v>Total Site Costs</v>
          </cell>
          <cell r="B13">
            <v>0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 t="str">
            <v>Management Fees</v>
          </cell>
          <cell r="B15">
            <v>0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B16">
            <v>0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 t="str">
            <v>Total Cash Operation Costs</v>
          </cell>
          <cell r="B18">
            <v>0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 t="str">
            <v>Other Income/Expense</v>
          </cell>
          <cell r="B20">
            <v>0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B21" t="e">
            <v>#REF!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B22">
            <v>0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 t="str">
            <v>Total Cash Costs</v>
          </cell>
          <cell r="B24">
            <v>0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 t="str">
            <v>Financing Costs</v>
          </cell>
          <cell r="B26">
            <v>0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B27">
            <v>0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B28">
            <v>0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B29">
            <v>0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str">
            <v>Ounces Poured</v>
          </cell>
          <cell r="B32" t="e">
            <v>#REF!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B33" t="e">
            <v>#REF!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B34" t="e">
            <v>#REF!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B35" t="e">
            <v>#REF!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  <sheetName val="Sched 11-ACTUALS"/>
      <sheetName val="Comps"/>
      <sheetName val="ID"/>
      <sheetName val="B 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ЯНВАРЬ"/>
      <sheetName val="Справочник"/>
      <sheetName val="Транс 03"/>
      <sheetName val="Транс 02"/>
      <sheetName val="Trial Balance"/>
      <sheetName val="gaeshpetco"/>
      <sheetName val="SMSTemp"/>
      <sheetName val="Параметры"/>
      <sheetName val="name"/>
      <sheetName val="Standing data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Index"/>
      <sheetName val="Anlagevermögen"/>
      <sheetName val="XLR_NoRangeSheet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MSTemp"/>
      <sheetName val="Sheet1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Contents"/>
      <sheetName val="Loans_010107"/>
      <sheetName val="U2.1010"/>
      <sheetName val="客戶清單customer list"/>
      <sheetName val="HKM RTC Crude cost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RestrVB"/>
      <sheetName val="Threshold Table"/>
      <sheetName val="FAB별"/>
      <sheetName val="Prelim Cost"/>
      <sheetName val="I-Index"/>
      <sheetName val="Chart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Info"/>
      <sheetName val="31.12.03"/>
      <sheetName val="Gesamt LI-Klassifizierung"/>
      <sheetName val="ISIN_TRADER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  <sheetName val="ЦентрЗатр"/>
      <sheetName val="ЕдИзм"/>
      <sheetName val="Предпр"/>
      <sheetName val="Перечень"/>
      <sheetName val="CaratPrévisions "/>
      <sheetName val="CaratRM99Division "/>
      <sheetName val="CaratRMDivision"/>
      <sheetName val="CaratRSBDivi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>
            <v>0</v>
          </cell>
        </row>
      </sheetData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/>
      <sheetData sheetId="90">
        <row r="1">
          <cell r="A1">
            <v>0</v>
          </cell>
        </row>
      </sheetData>
      <sheetData sheetId="91"/>
      <sheetData sheetId="92">
        <row r="1">
          <cell r="A1">
            <v>0</v>
          </cell>
        </row>
      </sheetData>
      <sheetData sheetId="93">
        <row r="1">
          <cell r="A1">
            <v>0</v>
          </cell>
        </row>
      </sheetData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CF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  <sheetName val="Кедровский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Intercompany transactions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Hidden"/>
      <sheetName val="СписокТЭП"/>
      <sheetName val="#ССЫЛКА"/>
      <sheetName val="из сем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I KEY INFORMATION"/>
      <sheetName val="60701"/>
      <sheetName val="Движение ОС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8210.09"/>
      <sheetName val="ОС и ИН (120)"/>
      <sheetName val="технический-НЕ УДАЛЯТЬ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Test of FA Installation"/>
      <sheetName val="Additions"/>
      <sheetName val="Форма2"/>
      <sheetName val="СПгнг"/>
      <sheetName val="коэфф"/>
      <sheetName val="Баланс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  <sheetName val="ввод-вывод ОС авг2004- 2005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</sheetNames>
    <sheetDataSet>
      <sheetData sheetId="0"/>
      <sheetData sheetId="1"/>
      <sheetData sheetId="2"/>
      <sheetData sheetId="3">
        <row r="44">
          <cell r="H44">
            <v>-1108575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</sheetNames>
    <sheetDataSet>
      <sheetData sheetId="0">
        <row r="65">
          <cell r="E65">
            <v>-8785472</v>
          </cell>
        </row>
      </sheetData>
      <sheetData sheetId="1">
        <row r="73">
          <cell r="F73">
            <v>4290062</v>
          </cell>
          <cell r="G73">
            <v>2739029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7"/>
  <sheetViews>
    <sheetView topLeftCell="A31" zoomScale="80" zoomScaleNormal="80" zoomScaleSheetLayoutView="80" workbookViewId="0">
      <selection activeCell="B25" sqref="B25"/>
    </sheetView>
  </sheetViews>
  <sheetFormatPr defaultColWidth="9.140625" defaultRowHeight="12.75"/>
  <cols>
    <col min="1" max="1" width="68" style="1" customWidth="1"/>
    <col min="2" max="2" width="10.7109375" style="1" customWidth="1"/>
    <col min="3" max="3" width="21.7109375" style="124" customWidth="1"/>
    <col min="4" max="4" width="21.7109375" style="115" customWidth="1"/>
    <col min="5" max="16384" width="9.140625" style="1"/>
  </cols>
  <sheetData>
    <row r="1" spans="1:4">
      <c r="C1" s="216"/>
      <c r="D1" s="217"/>
    </row>
    <row r="2" spans="1:4">
      <c r="C2" s="91"/>
      <c r="D2" s="2" t="s">
        <v>0</v>
      </c>
    </row>
    <row r="3" spans="1:4">
      <c r="A3" s="218" t="s">
        <v>188</v>
      </c>
      <c r="B3" s="218"/>
      <c r="C3" s="218"/>
      <c r="D3" s="218"/>
    </row>
    <row r="4" spans="1:4">
      <c r="A4" s="219" t="s">
        <v>1</v>
      </c>
      <c r="B4" s="218"/>
      <c r="C4" s="218"/>
      <c r="D4" s="218"/>
    </row>
    <row r="5" spans="1:4">
      <c r="A5" s="220" t="s">
        <v>2</v>
      </c>
      <c r="B5" s="220"/>
      <c r="C5" s="220"/>
      <c r="D5" s="220"/>
    </row>
    <row r="6" spans="1:4" s="3" customFormat="1">
      <c r="A6" s="218" t="s">
        <v>283</v>
      </c>
      <c r="B6" s="218"/>
      <c r="C6" s="218"/>
      <c r="D6" s="218"/>
    </row>
    <row r="7" spans="1:4">
      <c r="A7" s="3"/>
      <c r="B7" s="3"/>
      <c r="C7" s="92"/>
      <c r="D7" s="4" t="s">
        <v>192</v>
      </c>
    </row>
    <row r="8" spans="1:4" ht="25.5">
      <c r="A8" s="5" t="s">
        <v>3</v>
      </c>
      <c r="B8" s="5" t="s">
        <v>4</v>
      </c>
      <c r="C8" s="93" t="s">
        <v>5</v>
      </c>
      <c r="D8" s="94" t="s">
        <v>6</v>
      </c>
    </row>
    <row r="9" spans="1:4" ht="13.5">
      <c r="A9" s="6">
        <v>1</v>
      </c>
      <c r="B9" s="6">
        <v>2</v>
      </c>
      <c r="C9" s="95">
        <v>3</v>
      </c>
      <c r="D9" s="96">
        <v>4</v>
      </c>
    </row>
    <row r="10" spans="1:4">
      <c r="A10" s="7" t="s">
        <v>7</v>
      </c>
      <c r="B10" s="8"/>
      <c r="C10" s="97"/>
      <c r="D10" s="98"/>
    </row>
    <row r="11" spans="1:4">
      <c r="A11" s="9" t="s">
        <v>8</v>
      </c>
      <c r="B11" s="59">
        <v>1</v>
      </c>
      <c r="C11" s="99">
        <f>C13+C14</f>
        <v>10874250</v>
      </c>
      <c r="D11" s="100">
        <v>45903390</v>
      </c>
    </row>
    <row r="12" spans="1:4">
      <c r="A12" s="9" t="s">
        <v>52</v>
      </c>
      <c r="B12" s="60"/>
      <c r="C12" s="101"/>
      <c r="D12" s="100"/>
    </row>
    <row r="13" spans="1:4">
      <c r="A13" s="9" t="s">
        <v>9</v>
      </c>
      <c r="B13" s="60" t="s">
        <v>10</v>
      </c>
      <c r="C13" s="101"/>
      <c r="D13" s="100"/>
    </row>
    <row r="14" spans="1:4" ht="25.5">
      <c r="A14" s="9" t="s">
        <v>11</v>
      </c>
      <c r="B14" s="60" t="s">
        <v>12</v>
      </c>
      <c r="C14" s="99">
        <v>10874250</v>
      </c>
      <c r="D14" s="100">
        <v>45903390</v>
      </c>
    </row>
    <row r="15" spans="1:4" ht="26.25" customHeight="1">
      <c r="A15" s="13" t="s">
        <v>256</v>
      </c>
      <c r="B15" s="59">
        <v>2</v>
      </c>
      <c r="C15" s="100">
        <f>C16+C17</f>
        <v>27305858</v>
      </c>
      <c r="D15" s="100">
        <f>D16+D17</f>
        <v>16883397</v>
      </c>
    </row>
    <row r="16" spans="1:4">
      <c r="A16" s="13" t="s">
        <v>257</v>
      </c>
      <c r="B16" s="60" t="s">
        <v>268</v>
      </c>
      <c r="C16" s="100">
        <v>4907803</v>
      </c>
      <c r="D16" s="100">
        <v>4764226</v>
      </c>
    </row>
    <row r="17" spans="1:4">
      <c r="A17" s="13" t="s">
        <v>258</v>
      </c>
      <c r="B17" s="60" t="s">
        <v>269</v>
      </c>
      <c r="C17" s="100">
        <v>22398055</v>
      </c>
      <c r="D17" s="100">
        <v>12119171</v>
      </c>
    </row>
    <row r="18" spans="1:4">
      <c r="A18" s="15" t="s">
        <v>191</v>
      </c>
      <c r="B18" s="59">
        <v>3</v>
      </c>
      <c r="C18" s="101"/>
      <c r="D18" s="100"/>
    </row>
    <row r="19" spans="1:4">
      <c r="A19" s="13" t="s">
        <v>14</v>
      </c>
      <c r="B19" s="59">
        <v>4</v>
      </c>
      <c r="C19" s="100">
        <v>334330</v>
      </c>
      <c r="D19" s="100">
        <v>1717469</v>
      </c>
    </row>
    <row r="20" spans="1:4" s="14" customFormat="1">
      <c r="A20" s="13" t="s">
        <v>15</v>
      </c>
      <c r="B20" s="59">
        <v>5</v>
      </c>
      <c r="C20" s="102"/>
      <c r="D20" s="100"/>
    </row>
    <row r="21" spans="1:4">
      <c r="A21" s="13" t="s">
        <v>17</v>
      </c>
      <c r="B21" s="59">
        <v>6</v>
      </c>
      <c r="C21" s="100"/>
      <c r="D21" s="100"/>
    </row>
    <row r="22" spans="1:4">
      <c r="A22" s="13" t="s">
        <v>18</v>
      </c>
      <c r="B22" s="59">
        <v>7</v>
      </c>
      <c r="C22" s="100">
        <v>17398816</v>
      </c>
      <c r="D22" s="100">
        <v>2402821</v>
      </c>
    </row>
    <row r="23" spans="1:4">
      <c r="A23" s="13" t="s">
        <v>19</v>
      </c>
      <c r="B23" s="59">
        <v>8</v>
      </c>
      <c r="C23" s="100">
        <v>142790259</v>
      </c>
      <c r="D23" s="100">
        <v>141153096</v>
      </c>
    </row>
    <row r="24" spans="1:4">
      <c r="A24" s="13" t="s">
        <v>20</v>
      </c>
      <c r="B24" s="59">
        <v>9</v>
      </c>
      <c r="C24" s="100">
        <v>50997514</v>
      </c>
      <c r="D24" s="100">
        <v>43066563</v>
      </c>
    </row>
    <row r="25" spans="1:4">
      <c r="A25" s="13" t="s">
        <v>21</v>
      </c>
      <c r="B25" s="59">
        <v>10</v>
      </c>
      <c r="C25" s="100">
        <v>387127</v>
      </c>
      <c r="D25" s="100">
        <v>647704</v>
      </c>
    </row>
    <row r="26" spans="1:4">
      <c r="A26" s="13" t="s">
        <v>22</v>
      </c>
      <c r="B26" s="59">
        <v>11</v>
      </c>
      <c r="C26" s="102"/>
      <c r="D26" s="102"/>
    </row>
    <row r="27" spans="1:4">
      <c r="A27" s="13" t="s">
        <v>23</v>
      </c>
      <c r="B27" s="59">
        <v>12</v>
      </c>
      <c r="C27" s="100">
        <v>2498863</v>
      </c>
      <c r="D27" s="100">
        <v>5502796</v>
      </c>
    </row>
    <row r="28" spans="1:4">
      <c r="A28" s="13" t="s">
        <v>24</v>
      </c>
      <c r="B28" s="59">
        <v>13</v>
      </c>
      <c r="C28" s="103"/>
      <c r="D28" s="103"/>
    </row>
    <row r="29" spans="1:4" s="14" customFormat="1">
      <c r="A29" s="15" t="s">
        <v>25</v>
      </c>
      <c r="B29" s="59">
        <v>14</v>
      </c>
      <c r="C29" s="100">
        <v>127756</v>
      </c>
      <c r="D29" s="100">
        <v>196827</v>
      </c>
    </row>
    <row r="30" spans="1:4">
      <c r="A30" s="16" t="s">
        <v>26</v>
      </c>
      <c r="B30" s="59">
        <v>15</v>
      </c>
      <c r="C30" s="100">
        <v>2009602</v>
      </c>
      <c r="D30" s="100">
        <v>2129083</v>
      </c>
    </row>
    <row r="31" spans="1:4">
      <c r="A31" s="13" t="s">
        <v>27</v>
      </c>
      <c r="B31" s="59">
        <v>16</v>
      </c>
      <c r="C31" s="100">
        <v>1618426</v>
      </c>
      <c r="D31" s="100">
        <v>2064685</v>
      </c>
    </row>
    <row r="32" spans="1:4">
      <c r="A32" s="13" t="s">
        <v>28</v>
      </c>
      <c r="B32" s="59">
        <v>17</v>
      </c>
      <c r="C32" s="100"/>
      <c r="D32" s="100"/>
    </row>
    <row r="33" spans="1:4" s="32" customFormat="1">
      <c r="A33" s="13" t="s">
        <v>29</v>
      </c>
      <c r="B33" s="59">
        <v>18</v>
      </c>
      <c r="C33" s="100">
        <v>3866869</v>
      </c>
      <c r="D33" s="100">
        <v>5658039</v>
      </c>
    </row>
    <row r="34" spans="1:4">
      <c r="A34" s="18" t="s">
        <v>30</v>
      </c>
      <c r="B34" s="61">
        <v>19</v>
      </c>
      <c r="C34" s="104">
        <f>SUM(C16:C33,C11)</f>
        <v>260209670</v>
      </c>
      <c r="D34" s="104">
        <f>SUM(D16:D33,D11)</f>
        <v>267325870</v>
      </c>
    </row>
    <row r="35" spans="1:4">
      <c r="A35" s="13"/>
      <c r="B35" s="61"/>
      <c r="C35" s="105"/>
      <c r="D35" s="99"/>
    </row>
    <row r="36" spans="1:4">
      <c r="A36" s="19" t="s">
        <v>31</v>
      </c>
      <c r="B36" s="10"/>
      <c r="C36" s="105"/>
      <c r="D36" s="99"/>
    </row>
    <row r="37" spans="1:4">
      <c r="A37" s="20" t="s">
        <v>32</v>
      </c>
      <c r="B37" s="59">
        <v>20</v>
      </c>
      <c r="C37" s="102"/>
      <c r="D37" s="102"/>
    </row>
    <row r="38" spans="1:4">
      <c r="A38" s="13" t="s">
        <v>191</v>
      </c>
      <c r="B38" s="59">
        <v>21</v>
      </c>
      <c r="C38" s="103"/>
      <c r="D38" s="103"/>
    </row>
    <row r="39" spans="1:4">
      <c r="A39" s="20" t="s">
        <v>33</v>
      </c>
      <c r="B39" s="59">
        <v>22</v>
      </c>
      <c r="C39" s="100">
        <v>57115162</v>
      </c>
      <c r="D39" s="100">
        <v>66920124</v>
      </c>
    </row>
    <row r="40" spans="1:4">
      <c r="A40" s="13" t="s">
        <v>34</v>
      </c>
      <c r="B40" s="59">
        <v>23</v>
      </c>
      <c r="C40" s="103"/>
      <c r="D40" s="103"/>
    </row>
    <row r="41" spans="1:4">
      <c r="A41" s="20" t="s">
        <v>211</v>
      </c>
      <c r="B41" s="59">
        <v>24</v>
      </c>
      <c r="C41" s="100">
        <v>132447267</v>
      </c>
      <c r="D41" s="100">
        <v>133446932</v>
      </c>
    </row>
    <row r="42" spans="1:4">
      <c r="A42" s="20" t="s">
        <v>35</v>
      </c>
      <c r="B42" s="59">
        <v>25</v>
      </c>
      <c r="C42" s="100">
        <v>2665655</v>
      </c>
      <c r="D42" s="100">
        <v>3126773</v>
      </c>
    </row>
    <row r="43" spans="1:4">
      <c r="A43" s="9" t="s">
        <v>36</v>
      </c>
      <c r="B43" s="59">
        <v>26</v>
      </c>
      <c r="C43" s="101"/>
      <c r="D43" s="101"/>
    </row>
    <row r="44" spans="1:4">
      <c r="A44" s="9" t="s">
        <v>37</v>
      </c>
      <c r="B44" s="59">
        <v>27</v>
      </c>
      <c r="C44" s="100">
        <v>1385764</v>
      </c>
      <c r="D44" s="102"/>
    </row>
    <row r="45" spans="1:4">
      <c r="A45" s="9" t="s">
        <v>38</v>
      </c>
      <c r="B45" s="59">
        <v>28</v>
      </c>
      <c r="C45" s="100"/>
      <c r="D45" s="100"/>
    </row>
    <row r="46" spans="1:4">
      <c r="A46" s="13" t="s">
        <v>39</v>
      </c>
      <c r="B46" s="59">
        <v>29</v>
      </c>
      <c r="C46" s="100">
        <v>8253</v>
      </c>
      <c r="D46" s="100">
        <v>9557</v>
      </c>
    </row>
    <row r="47" spans="1:4">
      <c r="A47" s="13" t="s">
        <v>40</v>
      </c>
      <c r="B47" s="59">
        <v>30</v>
      </c>
      <c r="C47" s="100">
        <v>1638510</v>
      </c>
      <c r="D47" s="100">
        <v>1604292</v>
      </c>
    </row>
    <row r="48" spans="1:4">
      <c r="A48" s="13" t="s">
        <v>41</v>
      </c>
      <c r="B48" s="59">
        <v>31</v>
      </c>
      <c r="C48" s="100">
        <v>158227</v>
      </c>
      <c r="D48" s="100">
        <v>331658</v>
      </c>
    </row>
    <row r="49" spans="1:5">
      <c r="A49" s="18" t="s">
        <v>42</v>
      </c>
      <c r="B49" s="61">
        <v>32</v>
      </c>
      <c r="C49" s="104">
        <f>SUM(C37:C48)</f>
        <v>195418838</v>
      </c>
      <c r="D49" s="104">
        <f>SUM(D37:D48)</f>
        <v>205439336</v>
      </c>
    </row>
    <row r="50" spans="1:5">
      <c r="A50" s="18"/>
      <c r="B50" s="61"/>
      <c r="C50" s="105"/>
      <c r="D50" s="99"/>
    </row>
    <row r="51" spans="1:5">
      <c r="A51" s="18" t="s">
        <v>43</v>
      </c>
      <c r="B51" s="10"/>
      <c r="C51" s="105"/>
      <c r="D51" s="99"/>
    </row>
    <row r="52" spans="1:5">
      <c r="A52" s="13" t="s">
        <v>44</v>
      </c>
      <c r="B52" s="59">
        <v>33</v>
      </c>
      <c r="C52" s="100">
        <v>63326461</v>
      </c>
      <c r="D52" s="99">
        <v>63326461</v>
      </c>
    </row>
    <row r="53" spans="1:5">
      <c r="A53" s="13" t="s">
        <v>52</v>
      </c>
      <c r="B53" s="60"/>
      <c r="C53" s="101"/>
      <c r="D53" s="99"/>
    </row>
    <row r="54" spans="1:5">
      <c r="A54" s="20" t="s">
        <v>45</v>
      </c>
      <c r="B54" s="60" t="s">
        <v>270</v>
      </c>
      <c r="C54" s="100">
        <v>63326461</v>
      </c>
      <c r="D54" s="106">
        <v>63326461</v>
      </c>
    </row>
    <row r="55" spans="1:5">
      <c r="A55" s="13" t="s">
        <v>46</v>
      </c>
      <c r="B55" s="60" t="s">
        <v>271</v>
      </c>
      <c r="C55" s="101"/>
      <c r="D55" s="106"/>
    </row>
    <row r="56" spans="1:5">
      <c r="A56" s="13" t="s">
        <v>47</v>
      </c>
      <c r="B56" s="59">
        <v>34</v>
      </c>
      <c r="C56" s="100">
        <v>5822856</v>
      </c>
      <c r="D56" s="106">
        <v>5822856</v>
      </c>
    </row>
    <row r="57" spans="1:5">
      <c r="A57" s="13" t="s">
        <v>48</v>
      </c>
      <c r="B57" s="59">
        <v>35</v>
      </c>
      <c r="C57" s="100">
        <v>-2597522</v>
      </c>
      <c r="D57" s="106">
        <v>-2597522</v>
      </c>
    </row>
    <row r="58" spans="1:5">
      <c r="A58" s="13" t="s">
        <v>49</v>
      </c>
      <c r="B58" s="59">
        <v>36</v>
      </c>
      <c r="C58" s="100">
        <v>2734447</v>
      </c>
      <c r="D58" s="106">
        <v>2734447</v>
      </c>
      <c r="E58" s="17"/>
    </row>
    <row r="59" spans="1:5">
      <c r="A59" s="13" t="s">
        <v>50</v>
      </c>
      <c r="B59" s="59">
        <v>37</v>
      </c>
      <c r="C59" s="100"/>
      <c r="D59" s="106"/>
    </row>
    <row r="60" spans="1:5">
      <c r="A60" s="13" t="s">
        <v>51</v>
      </c>
      <c r="B60" s="59">
        <v>38</v>
      </c>
      <c r="C60" s="100">
        <f>C62+C63</f>
        <v>-4495410</v>
      </c>
      <c r="D60" s="107">
        <v>-7399708</v>
      </c>
    </row>
    <row r="61" spans="1:5">
      <c r="A61" s="13" t="s">
        <v>52</v>
      </c>
      <c r="B61" s="60"/>
      <c r="C61" s="101"/>
      <c r="D61" s="99"/>
    </row>
    <row r="62" spans="1:5">
      <c r="A62" s="11" t="s">
        <v>53</v>
      </c>
      <c r="B62" s="12" t="s">
        <v>272</v>
      </c>
      <c r="C62" s="100">
        <v>-8785472</v>
      </c>
      <c r="D62" s="106">
        <v>-12018854</v>
      </c>
    </row>
    <row r="63" spans="1:5">
      <c r="A63" s="13" t="s">
        <v>54</v>
      </c>
      <c r="B63" s="12" t="s">
        <v>273</v>
      </c>
      <c r="C63" s="100">
        <v>4290062</v>
      </c>
      <c r="D63" s="106">
        <v>4619146</v>
      </c>
    </row>
    <row r="64" spans="1:5">
      <c r="A64" s="18" t="s">
        <v>56</v>
      </c>
      <c r="B64" s="21">
        <v>39</v>
      </c>
      <c r="C64" s="108">
        <f>C52+C56+C57+C58+C59+C60</f>
        <v>64790832</v>
      </c>
      <c r="D64" s="108">
        <f>D52+D56+D57+D58+D59+D60</f>
        <v>61886534</v>
      </c>
    </row>
    <row r="65" spans="1:4">
      <c r="A65" s="18"/>
      <c r="B65" s="21"/>
      <c r="C65" s="109"/>
      <c r="D65" s="110"/>
    </row>
    <row r="66" spans="1:4">
      <c r="A66" s="18" t="s">
        <v>275</v>
      </c>
      <c r="B66" s="21">
        <v>40</v>
      </c>
      <c r="C66" s="111">
        <f>C49+C64</f>
        <v>260209670</v>
      </c>
      <c r="D66" s="111">
        <f>D49+D64</f>
        <v>267325870</v>
      </c>
    </row>
    <row r="67" spans="1:4">
      <c r="A67" s="18"/>
      <c r="B67" s="54"/>
      <c r="C67" s="112"/>
      <c r="D67" s="112"/>
    </row>
    <row r="68" spans="1:4">
      <c r="A68" s="53" t="s">
        <v>221</v>
      </c>
      <c r="B68" s="40" t="s">
        <v>274</v>
      </c>
      <c r="C68" s="113">
        <v>10634</v>
      </c>
      <c r="D68" s="113">
        <v>10145</v>
      </c>
    </row>
    <row r="69" spans="1:4">
      <c r="A69" s="23"/>
      <c r="B69" s="24"/>
      <c r="C69" s="114"/>
    </row>
    <row r="70" spans="1:4" ht="15">
      <c r="A70" s="28"/>
      <c r="B70" s="29"/>
      <c r="C70" s="116"/>
      <c r="D70" s="117"/>
    </row>
    <row r="71" spans="1:4">
      <c r="A71" s="215" t="s">
        <v>276</v>
      </c>
      <c r="B71" s="215"/>
      <c r="C71" s="215"/>
      <c r="D71" s="118"/>
    </row>
    <row r="72" spans="1:4" ht="15">
      <c r="A72" s="29"/>
      <c r="B72" s="29"/>
      <c r="C72" s="119"/>
      <c r="D72" s="117"/>
    </row>
    <row r="73" spans="1:4">
      <c r="A73" s="215" t="s">
        <v>277</v>
      </c>
      <c r="B73" s="215"/>
      <c r="C73" s="215"/>
      <c r="D73" s="120"/>
    </row>
    <row r="74" spans="1:4" ht="15">
      <c r="A74" s="58"/>
      <c r="B74" s="58"/>
      <c r="C74" s="118"/>
      <c r="D74" s="121"/>
    </row>
    <row r="75" spans="1:4">
      <c r="A75" s="215" t="s">
        <v>278</v>
      </c>
      <c r="B75" s="215"/>
      <c r="C75" s="215"/>
      <c r="D75" s="122"/>
    </row>
    <row r="76" spans="1:4" s="27" customFormat="1" ht="15">
      <c r="A76" s="215"/>
      <c r="B76" s="215"/>
      <c r="C76" s="215"/>
      <c r="D76" s="121"/>
    </row>
    <row r="77" spans="1:4" s="27" customFormat="1" ht="15">
      <c r="A77" s="215" t="s">
        <v>279</v>
      </c>
      <c r="B77" s="215"/>
      <c r="C77" s="215"/>
      <c r="D77" s="122"/>
    </row>
    <row r="78" spans="1:4" s="27" customFormat="1" ht="15">
      <c r="A78" s="215"/>
      <c r="B78" s="215"/>
      <c r="C78" s="215"/>
      <c r="D78" s="121"/>
    </row>
    <row r="79" spans="1:4" s="27" customFormat="1" ht="15">
      <c r="A79" s="215" t="s">
        <v>151</v>
      </c>
      <c r="B79" s="215"/>
      <c r="C79" s="215"/>
      <c r="D79" s="121"/>
    </row>
    <row r="80" spans="1:4" s="27" customFormat="1" ht="15">
      <c r="A80" s="24"/>
      <c r="B80" s="29"/>
      <c r="C80" s="116"/>
      <c r="D80" s="121"/>
    </row>
    <row r="81" spans="1:4" s="27" customFormat="1" ht="15">
      <c r="A81" s="32"/>
      <c r="B81" s="32"/>
      <c r="C81" s="123"/>
      <c r="D81" s="121"/>
    </row>
    <row r="82" spans="1:4" s="27" customFormat="1" ht="15">
      <c r="A82" s="1"/>
      <c r="B82" s="1"/>
      <c r="C82" s="124"/>
      <c r="D82" s="125"/>
    </row>
    <row r="83" spans="1:4" s="27" customFormat="1" ht="15">
      <c r="A83" s="1"/>
      <c r="B83" s="1"/>
      <c r="C83" s="124"/>
      <c r="D83" s="115"/>
    </row>
    <row r="84" spans="1:4" s="27" customFormat="1" ht="15">
      <c r="A84" s="1"/>
      <c r="B84" s="1"/>
      <c r="C84" s="124"/>
      <c r="D84" s="115"/>
    </row>
    <row r="85" spans="1:4" s="27" customFormat="1" ht="15">
      <c r="A85" s="1"/>
      <c r="B85" s="1"/>
      <c r="C85" s="124"/>
      <c r="D85" s="115"/>
    </row>
    <row r="86" spans="1:4" s="27" customFormat="1" ht="15">
      <c r="A86" s="1"/>
      <c r="B86" s="17"/>
      <c r="C86" s="124"/>
      <c r="D86" s="115"/>
    </row>
    <row r="87" spans="1:4" s="27" customFormat="1" ht="15">
      <c r="A87" s="1"/>
      <c r="B87" s="1"/>
      <c r="C87" s="124"/>
      <c r="D87" s="115"/>
    </row>
  </sheetData>
  <mergeCells count="12">
    <mergeCell ref="C1:D1"/>
    <mergeCell ref="A3:D3"/>
    <mergeCell ref="A4:D4"/>
    <mergeCell ref="A5:D5"/>
    <mergeCell ref="A6:D6"/>
    <mergeCell ref="A78:C78"/>
    <mergeCell ref="A79:C79"/>
    <mergeCell ref="A71:C71"/>
    <mergeCell ref="A73:C73"/>
    <mergeCell ref="A75:C75"/>
    <mergeCell ref="A77:C77"/>
    <mergeCell ref="A76:C76"/>
  </mergeCells>
  <pageMargins left="0.78740157480314965" right="0.39370078740157483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0"/>
  <sheetViews>
    <sheetView topLeftCell="A40" zoomScale="85" zoomScaleNormal="85" zoomScaleSheetLayoutView="70" workbookViewId="0">
      <selection activeCell="F80" sqref="F80"/>
    </sheetView>
  </sheetViews>
  <sheetFormatPr defaultColWidth="9.140625" defaultRowHeight="12.75"/>
  <cols>
    <col min="1" max="1" width="51.28515625" style="34" customWidth="1"/>
    <col min="2" max="2" width="14.28515625" style="34" customWidth="1"/>
    <col min="3" max="3" width="19.42578125" style="34" customWidth="1"/>
    <col min="4" max="4" width="14.28515625" style="34" customWidth="1"/>
    <col min="5" max="5" width="17.28515625" style="154" customWidth="1"/>
    <col min="6" max="6" width="20.5703125" style="154" customWidth="1"/>
    <col min="7" max="7" width="9.140625" style="47"/>
    <col min="8" max="16384" width="9.140625" style="34"/>
  </cols>
  <sheetData>
    <row r="1" spans="1:6">
      <c r="A1" s="33"/>
      <c r="B1" s="33"/>
      <c r="C1" s="33"/>
      <c r="D1" s="33"/>
      <c r="E1" s="126"/>
      <c r="F1" s="126"/>
    </row>
    <row r="2" spans="1:6">
      <c r="A2" s="33"/>
      <c r="B2" s="33"/>
      <c r="C2" s="33"/>
      <c r="D2" s="33"/>
      <c r="E2" s="126"/>
      <c r="F2" s="155" t="s">
        <v>57</v>
      </c>
    </row>
    <row r="3" spans="1:6">
      <c r="A3" s="222" t="s">
        <v>189</v>
      </c>
      <c r="B3" s="222"/>
      <c r="C3" s="222"/>
      <c r="D3" s="222"/>
      <c r="E3" s="222"/>
      <c r="F3" s="222"/>
    </row>
    <row r="4" spans="1:6">
      <c r="A4" s="219" t="s">
        <v>1</v>
      </c>
      <c r="B4" s="219"/>
      <c r="C4" s="219"/>
      <c r="D4" s="219"/>
      <c r="E4" s="219"/>
      <c r="F4" s="219"/>
    </row>
    <row r="5" spans="1:6">
      <c r="A5" s="223" t="s">
        <v>58</v>
      </c>
      <c r="B5" s="223"/>
      <c r="C5" s="223"/>
      <c r="D5" s="223"/>
      <c r="E5" s="223"/>
      <c r="F5" s="223"/>
    </row>
    <row r="6" spans="1:6">
      <c r="A6" s="222" t="str">
        <f>'форма 1'!A6:D6</f>
        <v xml:space="preserve"> по состоянию на "01" июля 2019 года</v>
      </c>
      <c r="B6" s="222"/>
      <c r="C6" s="222"/>
      <c r="D6" s="222"/>
      <c r="E6" s="222"/>
      <c r="F6" s="222"/>
    </row>
    <row r="7" spans="1:6">
      <c r="A7" s="221" t="s">
        <v>59</v>
      </c>
      <c r="B7" s="221"/>
      <c r="C7" s="221"/>
      <c r="D7" s="221"/>
      <c r="E7" s="221"/>
      <c r="F7" s="221"/>
    </row>
    <row r="8" spans="1:6" ht="65.25" customHeight="1">
      <c r="A8" s="227" t="s">
        <v>3</v>
      </c>
      <c r="B8" s="228"/>
      <c r="C8" s="229"/>
      <c r="D8" s="35" t="s">
        <v>60</v>
      </c>
      <c r="E8" s="35" t="s">
        <v>61</v>
      </c>
      <c r="F8" s="35" t="s">
        <v>62</v>
      </c>
    </row>
    <row r="9" spans="1:6" ht="13.5">
      <c r="A9" s="230">
        <v>1</v>
      </c>
      <c r="B9" s="231"/>
      <c r="C9" s="232"/>
      <c r="D9" s="36">
        <v>2</v>
      </c>
      <c r="E9" s="36" t="s">
        <v>63</v>
      </c>
      <c r="F9" s="36" t="s">
        <v>13</v>
      </c>
    </row>
    <row r="10" spans="1:6">
      <c r="A10" s="224" t="s">
        <v>193</v>
      </c>
      <c r="B10" s="225"/>
      <c r="C10" s="226"/>
      <c r="D10" s="37" t="s">
        <v>64</v>
      </c>
      <c r="E10" s="127">
        <f>E12+E13+E14+E15+E16+E17</f>
        <v>9555319</v>
      </c>
      <c r="F10" s="127">
        <f>F12+F13+F14+F15+F16+F17+F18</f>
        <v>8880696</v>
      </c>
    </row>
    <row r="11" spans="1:6">
      <c r="A11" s="224" t="s">
        <v>52</v>
      </c>
      <c r="B11" s="225"/>
      <c r="C11" s="226"/>
      <c r="D11" s="37"/>
      <c r="E11" s="128"/>
      <c r="F11" s="128"/>
    </row>
    <row r="12" spans="1:6">
      <c r="A12" s="224" t="s">
        <v>65</v>
      </c>
      <c r="B12" s="225"/>
      <c r="C12" s="226"/>
      <c r="D12" s="37" t="s">
        <v>10</v>
      </c>
      <c r="E12" s="129">
        <v>279489</v>
      </c>
      <c r="F12" s="129">
        <v>566069</v>
      </c>
    </row>
    <row r="13" spans="1:6">
      <c r="A13" s="224" t="s">
        <v>66</v>
      </c>
      <c r="B13" s="225"/>
      <c r="C13" s="226"/>
      <c r="D13" s="37" t="s">
        <v>12</v>
      </c>
      <c r="E13" s="129">
        <v>800606</v>
      </c>
      <c r="F13" s="129">
        <v>204828</v>
      </c>
    </row>
    <row r="14" spans="1:6">
      <c r="A14" s="224" t="s">
        <v>219</v>
      </c>
      <c r="B14" s="225"/>
      <c r="C14" s="226"/>
      <c r="D14" s="37" t="s">
        <v>67</v>
      </c>
      <c r="E14" s="129">
        <v>2717485</v>
      </c>
      <c r="F14" s="129">
        <v>2893433</v>
      </c>
    </row>
    <row r="15" spans="1:6">
      <c r="A15" s="224" t="s">
        <v>68</v>
      </c>
      <c r="B15" s="225"/>
      <c r="C15" s="226"/>
      <c r="D15" s="37" t="s">
        <v>69</v>
      </c>
      <c r="E15" s="129">
        <v>4301273</v>
      </c>
      <c r="F15" s="129">
        <v>3816388</v>
      </c>
    </row>
    <row r="16" spans="1:6">
      <c r="A16" s="224" t="s">
        <v>70</v>
      </c>
      <c r="B16" s="225"/>
      <c r="C16" s="226"/>
      <c r="D16" s="37" t="s">
        <v>71</v>
      </c>
      <c r="E16" s="129">
        <v>889439</v>
      </c>
      <c r="F16" s="129">
        <v>1021165</v>
      </c>
    </row>
    <row r="17" spans="1:6">
      <c r="A17" s="224" t="s">
        <v>72</v>
      </c>
      <c r="B17" s="225"/>
      <c r="C17" s="226"/>
      <c r="D17" s="37" t="s">
        <v>73</v>
      </c>
      <c r="E17" s="129">
        <v>567027</v>
      </c>
      <c r="F17" s="129">
        <v>378813</v>
      </c>
    </row>
    <row r="18" spans="1:6">
      <c r="A18" s="224" t="s">
        <v>74</v>
      </c>
      <c r="B18" s="225"/>
      <c r="C18" s="226"/>
      <c r="D18" s="37" t="s">
        <v>75</v>
      </c>
      <c r="E18" s="106"/>
      <c r="F18" s="106"/>
    </row>
    <row r="19" spans="1:6">
      <c r="A19" s="224" t="s">
        <v>76</v>
      </c>
      <c r="B19" s="225"/>
      <c r="C19" s="226"/>
      <c r="D19" s="37" t="s">
        <v>77</v>
      </c>
      <c r="E19" s="128"/>
      <c r="F19" s="128"/>
    </row>
    <row r="20" spans="1:6" ht="12.75" customHeight="1">
      <c r="A20" s="224" t="s">
        <v>78</v>
      </c>
      <c r="B20" s="225"/>
      <c r="C20" s="226"/>
      <c r="D20" s="37" t="s">
        <v>63</v>
      </c>
      <c r="E20" s="128"/>
      <c r="F20" s="128"/>
    </row>
    <row r="21" spans="1:6">
      <c r="A21" s="224" t="s">
        <v>52</v>
      </c>
      <c r="B21" s="225"/>
      <c r="C21" s="226"/>
      <c r="D21" s="37"/>
      <c r="E21" s="128"/>
      <c r="F21" s="128"/>
    </row>
    <row r="22" spans="1:6">
      <c r="A22" s="224" t="s">
        <v>79</v>
      </c>
      <c r="B22" s="225"/>
      <c r="C22" s="226"/>
      <c r="D22" s="37" t="s">
        <v>80</v>
      </c>
      <c r="E22" s="128"/>
      <c r="F22" s="128"/>
    </row>
    <row r="23" spans="1:6">
      <c r="A23" s="224" t="s">
        <v>81</v>
      </c>
      <c r="B23" s="225"/>
      <c r="C23" s="226"/>
      <c r="D23" s="37" t="s">
        <v>82</v>
      </c>
      <c r="E23" s="128"/>
      <c r="F23" s="128"/>
    </row>
    <row r="24" spans="1:6">
      <c r="A24" s="224" t="s">
        <v>83</v>
      </c>
      <c r="B24" s="225"/>
      <c r="C24" s="226"/>
      <c r="D24" s="37" t="s">
        <v>84</v>
      </c>
      <c r="E24" s="128"/>
      <c r="F24" s="128"/>
    </row>
    <row r="25" spans="1:6">
      <c r="A25" s="224" t="s">
        <v>85</v>
      </c>
      <c r="B25" s="225"/>
      <c r="C25" s="226"/>
      <c r="D25" s="37" t="s">
        <v>86</v>
      </c>
      <c r="E25" s="128"/>
      <c r="F25" s="128"/>
    </row>
    <row r="26" spans="1:6">
      <c r="A26" s="224" t="s">
        <v>87</v>
      </c>
      <c r="B26" s="225"/>
      <c r="C26" s="226"/>
      <c r="D26" s="37" t="s">
        <v>88</v>
      </c>
      <c r="E26" s="128"/>
      <c r="F26" s="128"/>
    </row>
    <row r="27" spans="1:6" ht="12.75" customHeight="1">
      <c r="A27" s="224" t="s">
        <v>89</v>
      </c>
      <c r="B27" s="225"/>
      <c r="C27" s="226"/>
      <c r="D27" s="37" t="s">
        <v>90</v>
      </c>
      <c r="E27" s="128"/>
      <c r="F27" s="128"/>
    </row>
    <row r="28" spans="1:6">
      <c r="A28" s="224" t="s">
        <v>91</v>
      </c>
      <c r="B28" s="225"/>
      <c r="C28" s="226"/>
      <c r="D28" s="37" t="s">
        <v>13</v>
      </c>
      <c r="E28" s="130">
        <f>E31</f>
        <v>142460</v>
      </c>
      <c r="F28" s="130">
        <f>F31</f>
        <v>413526</v>
      </c>
    </row>
    <row r="29" spans="1:6">
      <c r="A29" s="224" t="s">
        <v>52</v>
      </c>
      <c r="B29" s="225"/>
      <c r="C29" s="226"/>
      <c r="D29" s="37"/>
      <c r="E29" s="128"/>
      <c r="F29" s="128"/>
    </row>
    <row r="30" spans="1:6" ht="12.75" customHeight="1">
      <c r="A30" s="224" t="s">
        <v>92</v>
      </c>
      <c r="B30" s="225"/>
      <c r="C30" s="226"/>
      <c r="D30" s="37" t="s">
        <v>93</v>
      </c>
      <c r="E30" s="128"/>
      <c r="F30" s="128"/>
    </row>
    <row r="31" spans="1:6" ht="39" customHeight="1">
      <c r="A31" s="224" t="s">
        <v>94</v>
      </c>
      <c r="B31" s="225"/>
      <c r="C31" s="226"/>
      <c r="D31" s="37" t="s">
        <v>95</v>
      </c>
      <c r="E31" s="131">
        <v>142460</v>
      </c>
      <c r="F31" s="129">
        <v>413526</v>
      </c>
    </row>
    <row r="32" spans="1:6" ht="12.75" customHeight="1">
      <c r="A32" s="224" t="s">
        <v>96</v>
      </c>
      <c r="B32" s="225"/>
      <c r="C32" s="226"/>
      <c r="D32" s="37" t="s">
        <v>97</v>
      </c>
      <c r="E32" s="131">
        <v>-9204</v>
      </c>
      <c r="F32" s="129">
        <v>-18645</v>
      </c>
    </row>
    <row r="33" spans="1:6" ht="12.75" customHeight="1">
      <c r="A33" s="224" t="s">
        <v>194</v>
      </c>
      <c r="B33" s="225"/>
      <c r="C33" s="226"/>
      <c r="D33" s="37" t="s">
        <v>98</v>
      </c>
      <c r="E33" s="132">
        <v>3598796</v>
      </c>
      <c r="F33" s="133">
        <v>2353353</v>
      </c>
    </row>
    <row r="34" spans="1:6">
      <c r="A34" s="224" t="s">
        <v>195</v>
      </c>
      <c r="B34" s="225"/>
      <c r="C34" s="226"/>
      <c r="D34" s="37" t="s">
        <v>99</v>
      </c>
      <c r="E34" s="134"/>
      <c r="F34" s="106"/>
    </row>
    <row r="35" spans="1:6" ht="12.75" customHeight="1">
      <c r="A35" s="224" t="s">
        <v>196</v>
      </c>
      <c r="B35" s="225"/>
      <c r="C35" s="226"/>
      <c r="D35" s="37" t="s">
        <v>16</v>
      </c>
      <c r="E35" s="106"/>
      <c r="F35" s="106"/>
    </row>
    <row r="36" spans="1:6">
      <c r="A36" s="224" t="s">
        <v>197</v>
      </c>
      <c r="B36" s="225"/>
      <c r="C36" s="226"/>
      <c r="D36" s="37" t="s">
        <v>101</v>
      </c>
      <c r="E36" s="132">
        <v>71912</v>
      </c>
      <c r="F36" s="135">
        <v>58371</v>
      </c>
    </row>
    <row r="37" spans="1:6">
      <c r="A37" s="236" t="s">
        <v>100</v>
      </c>
      <c r="B37" s="237"/>
      <c r="C37" s="238"/>
      <c r="D37" s="37" t="s">
        <v>102</v>
      </c>
      <c r="E37" s="131">
        <v>477680</v>
      </c>
      <c r="F37" s="129">
        <v>263812</v>
      </c>
    </row>
    <row r="38" spans="1:6">
      <c r="A38" s="233" t="s">
        <v>198</v>
      </c>
      <c r="B38" s="234"/>
      <c r="C38" s="235"/>
      <c r="D38" s="35" t="s">
        <v>104</v>
      </c>
      <c r="E38" s="136">
        <f>E37+E36+E33+E32+E10+E28</f>
        <v>13836963</v>
      </c>
      <c r="F38" s="136">
        <f>F37+F36+F33+F32+F10+F28</f>
        <v>11951113</v>
      </c>
    </row>
    <row r="39" spans="1:6">
      <c r="A39" s="224"/>
      <c r="B39" s="225"/>
      <c r="C39" s="226"/>
      <c r="D39" s="37"/>
      <c r="E39" s="128"/>
      <c r="F39" s="128"/>
    </row>
    <row r="40" spans="1:6">
      <c r="A40" s="224" t="s">
        <v>103</v>
      </c>
      <c r="B40" s="225"/>
      <c r="C40" s="226"/>
      <c r="D40" s="37" t="s">
        <v>112</v>
      </c>
      <c r="E40" s="130">
        <f>E43+E45+E47</f>
        <v>4191060</v>
      </c>
      <c r="F40" s="130">
        <f>F43+F45+F47</f>
        <v>4054644</v>
      </c>
    </row>
    <row r="41" spans="1:6">
      <c r="A41" s="224" t="s">
        <v>52</v>
      </c>
      <c r="B41" s="225"/>
      <c r="C41" s="226"/>
      <c r="D41" s="37"/>
      <c r="E41" s="128"/>
      <c r="F41" s="128"/>
    </row>
    <row r="42" spans="1:6">
      <c r="A42" s="224" t="s">
        <v>105</v>
      </c>
      <c r="B42" s="225"/>
      <c r="C42" s="226"/>
      <c r="D42" s="37" t="s">
        <v>114</v>
      </c>
      <c r="E42" s="128"/>
      <c r="F42" s="128"/>
    </row>
    <row r="43" spans="1:6">
      <c r="A43" s="224" t="s">
        <v>106</v>
      </c>
      <c r="B43" s="225"/>
      <c r="C43" s="226"/>
      <c r="D43" s="37" t="s">
        <v>116</v>
      </c>
      <c r="E43" s="131">
        <v>1116212</v>
      </c>
      <c r="F43" s="129">
        <v>1223139</v>
      </c>
    </row>
    <row r="44" spans="1:6">
      <c r="A44" s="224" t="s">
        <v>107</v>
      </c>
      <c r="B44" s="225"/>
      <c r="C44" s="226"/>
      <c r="D44" s="37" t="s">
        <v>199</v>
      </c>
      <c r="E44" s="137"/>
      <c r="F44" s="138">
        <v>0</v>
      </c>
    </row>
    <row r="45" spans="1:6">
      <c r="A45" s="224" t="s">
        <v>108</v>
      </c>
      <c r="B45" s="225"/>
      <c r="C45" s="226"/>
      <c r="D45" s="37" t="s">
        <v>200</v>
      </c>
      <c r="E45" s="131">
        <v>2779606</v>
      </c>
      <c r="F45" s="129">
        <v>2664466</v>
      </c>
    </row>
    <row r="46" spans="1:6">
      <c r="A46" s="224" t="s">
        <v>109</v>
      </c>
      <c r="B46" s="225"/>
      <c r="C46" s="226"/>
      <c r="D46" s="37" t="s">
        <v>201</v>
      </c>
      <c r="E46" s="137"/>
      <c r="F46" s="138">
        <v>0</v>
      </c>
    </row>
    <row r="47" spans="1:6">
      <c r="A47" s="224" t="s">
        <v>110</v>
      </c>
      <c r="B47" s="225"/>
      <c r="C47" s="226"/>
      <c r="D47" s="37" t="s">
        <v>202</v>
      </c>
      <c r="E47" s="131">
        <v>295242</v>
      </c>
      <c r="F47" s="129">
        <v>167039</v>
      </c>
    </row>
    <row r="48" spans="1:6">
      <c r="A48" s="224" t="s">
        <v>111</v>
      </c>
      <c r="B48" s="225"/>
      <c r="C48" s="226"/>
      <c r="D48" s="37" t="s">
        <v>118</v>
      </c>
      <c r="E48" s="131">
        <v>84167</v>
      </c>
      <c r="F48" s="129">
        <v>101682</v>
      </c>
    </row>
    <row r="49" spans="1:6">
      <c r="A49" s="224" t="s">
        <v>52</v>
      </c>
      <c r="B49" s="225"/>
      <c r="C49" s="226"/>
      <c r="D49" s="37"/>
      <c r="E49" s="128"/>
      <c r="F49" s="128"/>
    </row>
    <row r="50" spans="1:6">
      <c r="A50" s="224" t="s">
        <v>113</v>
      </c>
      <c r="B50" s="225"/>
      <c r="C50" s="226"/>
      <c r="D50" s="37" t="s">
        <v>120</v>
      </c>
      <c r="E50" s="128"/>
      <c r="F50" s="128"/>
    </row>
    <row r="51" spans="1:6">
      <c r="A51" s="224" t="s">
        <v>115</v>
      </c>
      <c r="B51" s="225"/>
      <c r="C51" s="226"/>
      <c r="D51" s="37" t="s">
        <v>122</v>
      </c>
      <c r="E51" s="128"/>
      <c r="F51" s="128"/>
    </row>
    <row r="52" spans="1:6" ht="12.75" customHeight="1">
      <c r="A52" s="224" t="s">
        <v>117</v>
      </c>
      <c r="B52" s="225"/>
      <c r="C52" s="226"/>
      <c r="D52" s="37" t="s">
        <v>127</v>
      </c>
      <c r="E52" s="130">
        <f>E54</f>
        <v>942</v>
      </c>
      <c r="F52" s="130">
        <f>F54</f>
        <v>772</v>
      </c>
    </row>
    <row r="53" spans="1:6">
      <c r="A53" s="224" t="s">
        <v>52</v>
      </c>
      <c r="B53" s="225"/>
      <c r="C53" s="226"/>
      <c r="D53" s="37"/>
      <c r="E53" s="128"/>
      <c r="F53" s="128"/>
    </row>
    <row r="54" spans="1:6">
      <c r="A54" s="224" t="s">
        <v>119</v>
      </c>
      <c r="B54" s="225"/>
      <c r="C54" s="226"/>
      <c r="D54" s="37" t="s">
        <v>129</v>
      </c>
      <c r="E54" s="132">
        <v>942</v>
      </c>
      <c r="F54" s="135">
        <v>772</v>
      </c>
    </row>
    <row r="55" spans="1:6">
      <c r="A55" s="224" t="s">
        <v>121</v>
      </c>
      <c r="B55" s="225"/>
      <c r="C55" s="226"/>
      <c r="D55" s="37" t="s">
        <v>131</v>
      </c>
      <c r="E55" s="128"/>
      <c r="F55" s="128"/>
    </row>
    <row r="56" spans="1:6">
      <c r="A56" s="224" t="s">
        <v>123</v>
      </c>
      <c r="B56" s="225"/>
      <c r="C56" s="226"/>
      <c r="D56" s="37" t="s">
        <v>133</v>
      </c>
      <c r="E56" s="128"/>
      <c r="F56" s="128"/>
    </row>
    <row r="57" spans="1:6">
      <c r="A57" s="224" t="s">
        <v>124</v>
      </c>
      <c r="B57" s="225"/>
      <c r="C57" s="226"/>
      <c r="D57" s="37" t="s">
        <v>135</v>
      </c>
      <c r="E57" s="128"/>
      <c r="F57" s="128"/>
    </row>
    <row r="58" spans="1:6">
      <c r="A58" s="224" t="s">
        <v>125</v>
      </c>
      <c r="B58" s="225"/>
      <c r="C58" s="226"/>
      <c r="D58" s="37" t="s">
        <v>203</v>
      </c>
      <c r="E58" s="128"/>
      <c r="F58" s="128"/>
    </row>
    <row r="59" spans="1:6" ht="12.75" customHeight="1">
      <c r="A59" s="236" t="s">
        <v>204</v>
      </c>
      <c r="B59" s="237"/>
      <c r="C59" s="238"/>
      <c r="D59" s="37" t="s">
        <v>137</v>
      </c>
      <c r="E59" s="132">
        <v>2933921</v>
      </c>
      <c r="F59" s="135">
        <v>3082249</v>
      </c>
    </row>
    <row r="60" spans="1:6">
      <c r="A60" s="224" t="s">
        <v>126</v>
      </c>
      <c r="B60" s="225"/>
      <c r="C60" s="226"/>
      <c r="D60" s="37" t="s">
        <v>139</v>
      </c>
      <c r="E60" s="130">
        <f>E62+E63+E65</f>
        <v>1211530</v>
      </c>
      <c r="F60" s="130">
        <f>F62+F63+F65</f>
        <v>972090</v>
      </c>
    </row>
    <row r="61" spans="1:6">
      <c r="A61" s="224" t="s">
        <v>52</v>
      </c>
      <c r="B61" s="225"/>
      <c r="C61" s="226"/>
      <c r="D61" s="37"/>
      <c r="E61" s="128"/>
      <c r="F61" s="128"/>
    </row>
    <row r="62" spans="1:6">
      <c r="A62" s="224" t="s">
        <v>128</v>
      </c>
      <c r="B62" s="225"/>
      <c r="C62" s="226"/>
      <c r="D62" s="37" t="s">
        <v>205</v>
      </c>
      <c r="E62" s="132">
        <v>839346</v>
      </c>
      <c r="F62" s="135">
        <v>728012</v>
      </c>
    </row>
    <row r="63" spans="1:6">
      <c r="A63" s="224" t="s">
        <v>130</v>
      </c>
      <c r="B63" s="225"/>
      <c r="C63" s="226"/>
      <c r="D63" s="37" t="s">
        <v>206</v>
      </c>
      <c r="E63" s="132">
        <v>195605</v>
      </c>
      <c r="F63" s="133">
        <v>70998</v>
      </c>
    </row>
    <row r="64" spans="1:6">
      <c r="A64" s="224" t="s">
        <v>132</v>
      </c>
      <c r="B64" s="225"/>
      <c r="C64" s="226"/>
      <c r="D64" s="37" t="s">
        <v>207</v>
      </c>
      <c r="E64" s="139"/>
      <c r="F64" s="140"/>
    </row>
    <row r="65" spans="1:7" ht="27.75" customHeight="1">
      <c r="A65" s="224" t="s">
        <v>134</v>
      </c>
      <c r="B65" s="225"/>
      <c r="C65" s="226"/>
      <c r="D65" s="37" t="s">
        <v>208</v>
      </c>
      <c r="E65" s="132">
        <v>176579</v>
      </c>
      <c r="F65" s="135">
        <v>173080</v>
      </c>
    </row>
    <row r="66" spans="1:7">
      <c r="A66" s="224" t="s">
        <v>136</v>
      </c>
      <c r="B66" s="225"/>
      <c r="C66" s="226"/>
      <c r="D66" s="37" t="s">
        <v>140</v>
      </c>
      <c r="E66" s="132">
        <v>112868</v>
      </c>
      <c r="F66" s="135">
        <v>29863</v>
      </c>
    </row>
    <row r="67" spans="1:7">
      <c r="A67" s="224" t="s">
        <v>138</v>
      </c>
      <c r="B67" s="225"/>
      <c r="C67" s="226"/>
      <c r="D67" s="37" t="s">
        <v>141</v>
      </c>
      <c r="E67" s="132">
        <v>414736</v>
      </c>
      <c r="F67" s="135">
        <v>389755</v>
      </c>
    </row>
    <row r="68" spans="1:7" s="38" customFormat="1">
      <c r="A68" s="239" t="s">
        <v>209</v>
      </c>
      <c r="B68" s="240"/>
      <c r="C68" s="241"/>
      <c r="D68" s="35" t="s">
        <v>142</v>
      </c>
      <c r="E68" s="136">
        <f>E40+E48+E52+E59+E60+E66+E67</f>
        <v>8949224</v>
      </c>
      <c r="F68" s="136">
        <f>F40+F48+F52+F59+F60+F66+F67</f>
        <v>8631055</v>
      </c>
      <c r="G68" s="48"/>
    </row>
    <row r="69" spans="1:7">
      <c r="A69" s="224"/>
      <c r="B69" s="225"/>
      <c r="C69" s="226"/>
      <c r="D69" s="37"/>
      <c r="E69" s="128"/>
      <c r="F69" s="128"/>
    </row>
    <row r="70" spans="1:7" ht="12.75" customHeight="1">
      <c r="A70" s="233" t="s">
        <v>218</v>
      </c>
      <c r="B70" s="234"/>
      <c r="C70" s="235"/>
      <c r="D70" s="35" t="s">
        <v>143</v>
      </c>
      <c r="E70" s="127">
        <f>E38-E68</f>
        <v>4887739</v>
      </c>
      <c r="F70" s="127">
        <f>F38-F68</f>
        <v>3320058</v>
      </c>
    </row>
    <row r="71" spans="1:7">
      <c r="A71" s="224"/>
      <c r="B71" s="225"/>
      <c r="C71" s="226"/>
      <c r="D71" s="37"/>
      <c r="E71" s="128"/>
      <c r="F71" s="128"/>
    </row>
    <row r="72" spans="1:7">
      <c r="A72" s="224" t="s">
        <v>144</v>
      </c>
      <c r="B72" s="225"/>
      <c r="C72" s="226"/>
      <c r="D72" s="37" t="s">
        <v>145</v>
      </c>
      <c r="E72" s="132">
        <v>597677</v>
      </c>
      <c r="F72" s="135">
        <v>581029</v>
      </c>
    </row>
    <row r="73" spans="1:7">
      <c r="A73" s="224"/>
      <c r="B73" s="225"/>
      <c r="C73" s="226"/>
      <c r="D73" s="37"/>
      <c r="E73" s="128"/>
      <c r="F73" s="128"/>
    </row>
    <row r="74" spans="1:7" ht="12.75" customHeight="1">
      <c r="A74" s="233" t="s">
        <v>146</v>
      </c>
      <c r="B74" s="234"/>
      <c r="C74" s="235"/>
      <c r="D74" s="35" t="s">
        <v>147</v>
      </c>
      <c r="E74" s="136">
        <f>E70-E72</f>
        <v>4290062</v>
      </c>
      <c r="F74" s="136">
        <f>F70-F72</f>
        <v>2739029</v>
      </c>
    </row>
    <row r="75" spans="1:7">
      <c r="A75" s="224" t="s">
        <v>148</v>
      </c>
      <c r="B75" s="225"/>
      <c r="C75" s="226"/>
      <c r="D75" s="37" t="s">
        <v>149</v>
      </c>
      <c r="E75" s="128"/>
      <c r="F75" s="128"/>
    </row>
    <row r="76" spans="1:7">
      <c r="A76" s="246"/>
      <c r="B76" s="247"/>
      <c r="C76" s="248"/>
      <c r="D76" s="39"/>
      <c r="E76" s="136"/>
      <c r="F76" s="141"/>
    </row>
    <row r="77" spans="1:7">
      <c r="A77" s="249" t="s">
        <v>210</v>
      </c>
      <c r="B77" s="249"/>
      <c r="C77" s="249"/>
      <c r="D77" s="40" t="s">
        <v>212</v>
      </c>
      <c r="E77" s="127">
        <f>E74</f>
        <v>4290062</v>
      </c>
      <c r="F77" s="127">
        <f>F74</f>
        <v>2739029</v>
      </c>
    </row>
    <row r="78" spans="1:7">
      <c r="A78" s="250"/>
      <c r="B78" s="251"/>
      <c r="C78" s="252"/>
      <c r="D78" s="40"/>
      <c r="E78" s="142"/>
      <c r="F78" s="143"/>
    </row>
    <row r="79" spans="1:7">
      <c r="A79" s="253" t="s">
        <v>213</v>
      </c>
      <c r="B79" s="254"/>
      <c r="C79" s="255"/>
      <c r="D79" s="40" t="s">
        <v>150</v>
      </c>
      <c r="E79" s="108"/>
      <c r="F79" s="108"/>
      <c r="G79" s="34"/>
    </row>
    <row r="80" spans="1:7" s="50" customFormat="1" ht="28.5" customHeight="1">
      <c r="A80" s="256" t="s">
        <v>266</v>
      </c>
      <c r="B80" s="257"/>
      <c r="C80" s="258"/>
      <c r="D80" s="52" t="s">
        <v>214</v>
      </c>
      <c r="E80" s="144"/>
      <c r="F80" s="144"/>
    </row>
    <row r="81" spans="1:7">
      <c r="A81" s="245" t="s">
        <v>216</v>
      </c>
      <c r="B81" s="245"/>
      <c r="C81" s="245"/>
      <c r="D81" s="40" t="s">
        <v>215</v>
      </c>
      <c r="E81" s="145">
        <f>E80</f>
        <v>0</v>
      </c>
      <c r="F81" s="145">
        <f>F80</f>
        <v>0</v>
      </c>
      <c r="G81" s="34"/>
    </row>
    <row r="82" spans="1:7">
      <c r="A82" s="242"/>
      <c r="B82" s="243"/>
      <c r="C82" s="244"/>
      <c r="D82" s="51"/>
      <c r="E82" s="146"/>
      <c r="F82" s="146"/>
      <c r="G82" s="34"/>
    </row>
    <row r="83" spans="1:7">
      <c r="A83" s="245" t="s">
        <v>220</v>
      </c>
      <c r="B83" s="245"/>
      <c r="C83" s="245"/>
      <c r="D83" s="40" t="s">
        <v>217</v>
      </c>
      <c r="E83" s="145">
        <f>E77+E81</f>
        <v>4290062</v>
      </c>
      <c r="F83" s="145">
        <f>F77+F81</f>
        <v>2739029</v>
      </c>
      <c r="G83" s="34"/>
    </row>
    <row r="84" spans="1:7">
      <c r="A84" s="242"/>
      <c r="B84" s="243"/>
      <c r="C84" s="244"/>
      <c r="D84" s="51"/>
      <c r="E84" s="147"/>
      <c r="F84" s="147"/>
    </row>
    <row r="85" spans="1:7">
      <c r="A85" s="245" t="s">
        <v>222</v>
      </c>
      <c r="B85" s="245"/>
      <c r="C85" s="245"/>
      <c r="D85" s="55" t="s">
        <v>223</v>
      </c>
      <c r="E85" s="148">
        <v>705</v>
      </c>
      <c r="F85" s="148">
        <v>450</v>
      </c>
    </row>
    <row r="86" spans="1:7">
      <c r="A86" s="45"/>
      <c r="B86" s="45"/>
      <c r="C86" s="45"/>
      <c r="D86" s="46"/>
      <c r="E86" s="142"/>
      <c r="F86" s="149"/>
    </row>
    <row r="87" spans="1:7">
      <c r="A87" s="44"/>
      <c r="B87" s="44"/>
      <c r="C87" s="44"/>
      <c r="D87" s="44"/>
      <c r="E87" s="150"/>
      <c r="F87" s="150"/>
    </row>
    <row r="88" spans="1:7">
      <c r="A88" s="44"/>
      <c r="B88" s="44"/>
      <c r="C88" s="44"/>
      <c r="D88" s="44"/>
      <c r="E88" s="150"/>
      <c r="F88" s="150"/>
    </row>
    <row r="89" spans="1:7" s="27" customFormat="1" ht="15">
      <c r="A89" s="215" t="s">
        <v>190</v>
      </c>
      <c r="B89" s="215"/>
      <c r="C89" s="215"/>
      <c r="D89" s="215"/>
      <c r="E89" s="215"/>
      <c r="F89" s="151"/>
      <c r="G89" s="49"/>
    </row>
    <row r="90" spans="1:7" s="27" customFormat="1" ht="15">
      <c r="A90" s="29"/>
      <c r="B90" s="29"/>
      <c r="C90" s="29"/>
      <c r="D90" s="25"/>
      <c r="E90" s="121"/>
      <c r="F90" s="151"/>
      <c r="G90" s="49"/>
    </row>
    <row r="91" spans="1:7" s="27" customFormat="1" ht="15">
      <c r="A91" s="29"/>
      <c r="B91" s="29"/>
      <c r="C91" s="29"/>
      <c r="D91" s="25"/>
      <c r="E91" s="121"/>
      <c r="F91" s="151"/>
      <c r="G91" s="49"/>
    </row>
    <row r="92" spans="1:7" s="27" customFormat="1" ht="15">
      <c r="A92" s="215" t="s">
        <v>280</v>
      </c>
      <c r="B92" s="215"/>
      <c r="C92" s="29"/>
      <c r="D92" s="25"/>
      <c r="E92" s="121"/>
      <c r="F92" s="151"/>
      <c r="G92" s="49"/>
    </row>
    <row r="93" spans="1:7" s="27" customFormat="1" ht="15">
      <c r="A93" s="215"/>
      <c r="B93" s="215"/>
      <c r="C93" s="29"/>
      <c r="D93" s="25"/>
      <c r="E93" s="121"/>
      <c r="F93" s="151"/>
      <c r="G93" s="49"/>
    </row>
    <row r="94" spans="1:7" s="27" customFormat="1" ht="15">
      <c r="A94" s="215" t="s">
        <v>278</v>
      </c>
      <c r="B94" s="215"/>
      <c r="C94" s="22"/>
      <c r="D94" s="29"/>
      <c r="E94" s="122"/>
      <c r="F94" s="152"/>
      <c r="G94" s="49"/>
    </row>
    <row r="95" spans="1:7" s="27" customFormat="1" ht="15">
      <c r="A95" s="215"/>
      <c r="B95" s="215"/>
      <c r="C95" s="31"/>
      <c r="D95" s="22"/>
      <c r="E95" s="121"/>
      <c r="F95" s="153"/>
      <c r="G95" s="49"/>
    </row>
    <row r="96" spans="1:7" s="27" customFormat="1" ht="15">
      <c r="A96" s="215" t="s">
        <v>279</v>
      </c>
      <c r="B96" s="215"/>
      <c r="C96" s="22"/>
      <c r="D96" s="29"/>
      <c r="E96" s="122"/>
      <c r="F96" s="152"/>
      <c r="G96" s="49"/>
    </row>
    <row r="97" spans="1:7" s="27" customFormat="1" ht="15">
      <c r="A97" s="215"/>
      <c r="B97" s="215"/>
      <c r="C97" s="29"/>
      <c r="D97" s="22"/>
      <c r="E97" s="121"/>
      <c r="F97" s="153"/>
      <c r="G97" s="49"/>
    </row>
    <row r="98" spans="1:7" s="27" customFormat="1" ht="15">
      <c r="A98" s="215" t="s">
        <v>151</v>
      </c>
      <c r="B98" s="215"/>
      <c r="C98" s="31"/>
      <c r="D98" s="29"/>
      <c r="E98" s="121"/>
      <c r="F98" s="153"/>
      <c r="G98" s="49"/>
    </row>
    <row r="99" spans="1:7" s="27" customFormat="1" ht="15">
      <c r="A99" s="24"/>
      <c r="B99" s="29"/>
      <c r="C99" s="29"/>
      <c r="D99" s="29"/>
      <c r="E99" s="121"/>
      <c r="F99" s="153"/>
      <c r="G99" s="49"/>
    </row>
    <row r="100" spans="1:7" s="27" customFormat="1" ht="15">
      <c r="A100" s="24"/>
      <c r="B100" s="29"/>
      <c r="C100" s="29"/>
      <c r="D100" s="29"/>
      <c r="E100" s="121"/>
      <c r="F100" s="153"/>
      <c r="G100" s="49"/>
    </row>
  </sheetData>
  <mergeCells count="91">
    <mergeCell ref="A84:C84"/>
    <mergeCell ref="A85:C85"/>
    <mergeCell ref="A83:C83"/>
    <mergeCell ref="A72:C72"/>
    <mergeCell ref="A76:C76"/>
    <mergeCell ref="A77:C77"/>
    <mergeCell ref="A74:C74"/>
    <mergeCell ref="A75:C75"/>
    <mergeCell ref="A73:C73"/>
    <mergeCell ref="A78:C78"/>
    <mergeCell ref="A79:C79"/>
    <mergeCell ref="A80:C80"/>
    <mergeCell ref="A81:C81"/>
    <mergeCell ref="A82:C82"/>
    <mergeCell ref="A70:C70"/>
    <mergeCell ref="A71:C71"/>
    <mergeCell ref="A67:C67"/>
    <mergeCell ref="A68:C68"/>
    <mergeCell ref="A69:C69"/>
    <mergeCell ref="A66:C66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64:C64"/>
    <mergeCell ref="A65:C65"/>
    <mergeCell ref="A59:C59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41:C41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37:C37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89:E89"/>
    <mergeCell ref="A7:F7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97:B97"/>
    <mergeCell ref="A98:B98"/>
    <mergeCell ref="A92:B92"/>
    <mergeCell ref="A93:B93"/>
    <mergeCell ref="A94:B94"/>
    <mergeCell ref="A95:B95"/>
    <mergeCell ref="A96:B96"/>
  </mergeCells>
  <pageMargins left="0.74803149606299213" right="0.39370078740157483" top="0.19685039370078741" bottom="0.19685039370078741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8"/>
  <sheetViews>
    <sheetView topLeftCell="A37" zoomScale="80" zoomScaleNormal="80" zoomScaleSheetLayoutView="80" workbookViewId="0">
      <selection activeCell="A35" sqref="A35"/>
    </sheetView>
  </sheetViews>
  <sheetFormatPr defaultColWidth="9.140625" defaultRowHeight="12.75"/>
  <cols>
    <col min="1" max="1" width="67" style="184" customWidth="1"/>
    <col min="2" max="2" width="14.140625" style="184" customWidth="1"/>
    <col min="3" max="3" width="20.42578125" style="80" customWidth="1"/>
    <col min="4" max="4" width="21" style="184" customWidth="1"/>
    <col min="5" max="5" width="9.140625" style="184"/>
    <col min="6" max="6" width="10.7109375" style="184" bestFit="1" customWidth="1"/>
    <col min="7" max="7" width="9.140625" style="184"/>
    <col min="8" max="8" width="13.5703125" style="184" customWidth="1"/>
    <col min="9" max="9" width="13.28515625" style="184" customWidth="1"/>
    <col min="10" max="16384" width="9.140625" style="184"/>
  </cols>
  <sheetData>
    <row r="1" spans="1:9">
      <c r="D1" s="185" t="s">
        <v>156</v>
      </c>
    </row>
    <row r="2" spans="1:9">
      <c r="A2" s="259" t="s">
        <v>253</v>
      </c>
      <c r="B2" s="259"/>
      <c r="C2" s="259"/>
      <c r="D2" s="259"/>
    </row>
    <row r="3" spans="1:9">
      <c r="A3" s="260" t="s">
        <v>1</v>
      </c>
      <c r="B3" s="260"/>
      <c r="C3" s="260"/>
      <c r="D3" s="260"/>
    </row>
    <row r="4" spans="1:9">
      <c r="A4" s="261" t="s">
        <v>58</v>
      </c>
      <c r="B4" s="261"/>
      <c r="C4" s="261"/>
      <c r="D4" s="261"/>
    </row>
    <row r="5" spans="1:9">
      <c r="A5" s="259" t="s">
        <v>283</v>
      </c>
      <c r="B5" s="259"/>
      <c r="C5" s="259"/>
      <c r="D5" s="259"/>
    </row>
    <row r="6" spans="1:9" s="188" customFormat="1" ht="10.5" customHeight="1">
      <c r="A6" s="186"/>
      <c r="B6" s="186"/>
      <c r="C6" s="187"/>
      <c r="D6" s="186"/>
    </row>
    <row r="7" spans="1:9" s="188" customFormat="1" ht="10.5" customHeight="1">
      <c r="A7" s="186"/>
      <c r="B7" s="186"/>
      <c r="C7" s="187"/>
      <c r="D7" s="189" t="s">
        <v>192</v>
      </c>
    </row>
    <row r="8" spans="1:9" s="191" customFormat="1" ht="85.5" customHeight="1">
      <c r="A8" s="76" t="s">
        <v>3</v>
      </c>
      <c r="B8" s="76" t="s">
        <v>60</v>
      </c>
      <c r="C8" s="190" t="s">
        <v>61</v>
      </c>
      <c r="D8" s="76" t="s">
        <v>155</v>
      </c>
    </row>
    <row r="9" spans="1:9">
      <c r="A9" s="86">
        <v>1</v>
      </c>
      <c r="B9" s="192">
        <v>2</v>
      </c>
      <c r="C9" s="193">
        <v>3</v>
      </c>
      <c r="D9" s="86">
        <v>4</v>
      </c>
    </row>
    <row r="10" spans="1:9" ht="15" customHeight="1">
      <c r="A10" s="56" t="s">
        <v>224</v>
      </c>
      <c r="B10" s="194" t="s">
        <v>154</v>
      </c>
      <c r="C10" s="42"/>
      <c r="D10" s="42"/>
    </row>
    <row r="11" spans="1:9" ht="15.75" customHeight="1">
      <c r="A11" s="195" t="s">
        <v>225</v>
      </c>
      <c r="B11" s="63">
        <v>2</v>
      </c>
      <c r="C11" s="156">
        <v>7052833</v>
      </c>
      <c r="D11" s="156">
        <v>6002503</v>
      </c>
      <c r="G11" s="196"/>
      <c r="I11" s="196"/>
    </row>
    <row r="12" spans="1:9" ht="15" customHeight="1">
      <c r="A12" s="62" t="s">
        <v>226</v>
      </c>
      <c r="B12" s="65">
        <v>3</v>
      </c>
      <c r="C12" s="157">
        <v>-3224833</v>
      </c>
      <c r="D12" s="157">
        <v>-2323134</v>
      </c>
      <c r="G12" s="196"/>
      <c r="I12" s="196"/>
    </row>
    <row r="13" spans="1:9" ht="15" customHeight="1">
      <c r="A13" s="68" t="s">
        <v>227</v>
      </c>
      <c r="B13" s="65">
        <v>4</v>
      </c>
      <c r="C13" s="157">
        <v>3787</v>
      </c>
      <c r="D13" s="157">
        <v>1794</v>
      </c>
      <c r="G13" s="196"/>
      <c r="I13" s="196"/>
    </row>
    <row r="14" spans="1:9" ht="15" customHeight="1">
      <c r="A14" s="197" t="s">
        <v>228</v>
      </c>
      <c r="B14" s="71">
        <v>5</v>
      </c>
      <c r="C14" s="157">
        <v>-102864</v>
      </c>
      <c r="D14" s="157">
        <v>-56384</v>
      </c>
      <c r="G14" s="196"/>
      <c r="I14" s="196"/>
    </row>
    <row r="15" spans="1:9" ht="15" customHeight="1">
      <c r="A15" s="66" t="s">
        <v>229</v>
      </c>
      <c r="B15" s="67">
        <v>6</v>
      </c>
      <c r="C15" s="157">
        <v>148418</v>
      </c>
      <c r="D15" s="157">
        <v>143764</v>
      </c>
      <c r="G15" s="196"/>
      <c r="I15" s="196"/>
    </row>
    <row r="16" spans="1:9" ht="15" customHeight="1">
      <c r="A16" s="68" t="s">
        <v>230</v>
      </c>
      <c r="B16" s="65">
        <v>7</v>
      </c>
      <c r="C16" s="157">
        <v>-847976</v>
      </c>
      <c r="D16" s="157">
        <v>-696641</v>
      </c>
      <c r="G16" s="196"/>
      <c r="I16" s="196"/>
    </row>
    <row r="17" spans="1:9" ht="15" customHeight="1">
      <c r="A17" s="68" t="s">
        <v>231</v>
      </c>
      <c r="B17" s="65">
        <v>8</v>
      </c>
      <c r="C17" s="157">
        <v>-580408</v>
      </c>
      <c r="D17" s="157">
        <v>-606275</v>
      </c>
      <c r="G17" s="196"/>
      <c r="I17" s="196"/>
    </row>
    <row r="18" spans="1:9" ht="15" customHeight="1">
      <c r="A18" s="68"/>
      <c r="B18" s="198" t="s">
        <v>153</v>
      </c>
      <c r="C18" s="158">
        <f>SUM(C11:C17)</f>
        <v>2448957</v>
      </c>
      <c r="D18" s="158">
        <f>SUM(D11:D17)</f>
        <v>2465627</v>
      </c>
      <c r="G18" s="196"/>
      <c r="I18" s="196"/>
    </row>
    <row r="19" spans="1:9" ht="28.5" customHeight="1">
      <c r="A19" s="199" t="s">
        <v>232</v>
      </c>
      <c r="B19" s="63" t="s">
        <v>152</v>
      </c>
      <c r="C19" s="168"/>
      <c r="D19" s="168"/>
      <c r="G19" s="196"/>
      <c r="I19" s="196"/>
    </row>
    <row r="20" spans="1:9" ht="17.25" customHeight="1">
      <c r="A20" s="62" t="s">
        <v>233</v>
      </c>
      <c r="B20" s="63">
        <v>11</v>
      </c>
      <c r="C20" s="157">
        <v>-14921588</v>
      </c>
      <c r="D20" s="157">
        <v>3636278</v>
      </c>
      <c r="G20" s="196"/>
      <c r="I20" s="196"/>
    </row>
    <row r="21" spans="1:9" ht="17.25" customHeight="1">
      <c r="A21" s="62" t="s">
        <v>267</v>
      </c>
      <c r="B21" s="63">
        <v>12</v>
      </c>
      <c r="C21" s="157">
        <v>1273</v>
      </c>
      <c r="D21" s="157">
        <v>764</v>
      </c>
      <c r="G21" s="196"/>
      <c r="I21" s="196"/>
    </row>
    <row r="22" spans="1:9" ht="29.25" customHeight="1">
      <c r="A22" s="64" t="s">
        <v>234</v>
      </c>
      <c r="B22" s="65">
        <v>13</v>
      </c>
      <c r="C22" s="159">
        <v>-6752101</v>
      </c>
      <c r="D22" s="159">
        <v>46013</v>
      </c>
      <c r="G22" s="196"/>
      <c r="I22" s="196"/>
    </row>
    <row r="23" spans="1:9" ht="29.25" customHeight="1">
      <c r="A23" s="64" t="s">
        <v>261</v>
      </c>
      <c r="B23" s="65">
        <v>14</v>
      </c>
      <c r="C23" s="159">
        <v>3107031</v>
      </c>
      <c r="D23" s="159">
        <v>2517447</v>
      </c>
      <c r="G23" s="196"/>
      <c r="I23" s="196"/>
    </row>
    <row r="24" spans="1:9" ht="33" customHeight="1">
      <c r="A24" s="66" t="s">
        <v>235</v>
      </c>
      <c r="B24" s="67">
        <v>15</v>
      </c>
      <c r="C24" s="159">
        <v>448472</v>
      </c>
      <c r="D24" s="159">
        <v>-864387</v>
      </c>
      <c r="G24" s="196"/>
      <c r="I24" s="196"/>
    </row>
    <row r="25" spans="1:9" ht="16.5" customHeight="1">
      <c r="A25" s="68" t="s">
        <v>236</v>
      </c>
      <c r="B25" s="65">
        <v>16</v>
      </c>
      <c r="C25" s="159">
        <v>-74268</v>
      </c>
      <c r="D25" s="159">
        <v>-5169457</v>
      </c>
      <c r="G25" s="196"/>
      <c r="I25" s="196"/>
    </row>
    <row r="26" spans="1:9" ht="16.5" customHeight="1">
      <c r="A26" s="68" t="s">
        <v>29</v>
      </c>
      <c r="B26" s="65">
        <v>17</v>
      </c>
      <c r="C26" s="159">
        <v>234961</v>
      </c>
      <c r="D26" s="159">
        <v>124619</v>
      </c>
      <c r="F26" s="196"/>
      <c r="G26" s="196"/>
      <c r="I26" s="196"/>
    </row>
    <row r="27" spans="1:9" ht="16.5" customHeight="1">
      <c r="A27" s="200" t="s">
        <v>237</v>
      </c>
      <c r="B27" s="198">
        <v>18</v>
      </c>
      <c r="C27" s="160"/>
      <c r="D27" s="160"/>
      <c r="G27" s="196"/>
      <c r="I27" s="196"/>
    </row>
    <row r="28" spans="1:9" ht="16.5" customHeight="1">
      <c r="A28" s="69" t="s">
        <v>281</v>
      </c>
      <c r="B28" s="63">
        <v>19</v>
      </c>
      <c r="C28" s="156">
        <v>-165536</v>
      </c>
      <c r="D28" s="156">
        <v>986015</v>
      </c>
      <c r="G28" s="196"/>
      <c r="I28" s="196"/>
    </row>
    <row r="29" spans="1:9" ht="20.25" customHeight="1">
      <c r="A29" s="69" t="s">
        <v>41</v>
      </c>
      <c r="B29" s="63">
        <v>20</v>
      </c>
      <c r="C29" s="156">
        <v>38623</v>
      </c>
      <c r="D29" s="156">
        <v>-10845</v>
      </c>
      <c r="G29" s="196"/>
      <c r="I29" s="196"/>
    </row>
    <row r="30" spans="1:9" ht="29.25" customHeight="1">
      <c r="A30" s="57" t="s">
        <v>238</v>
      </c>
      <c r="B30" s="198">
        <v>21</v>
      </c>
      <c r="C30" s="161">
        <f>SUM(C18:C29)</f>
        <v>-15634176</v>
      </c>
      <c r="D30" s="161">
        <f>SUM(D18:D29)</f>
        <v>3732074</v>
      </c>
      <c r="G30" s="196"/>
      <c r="I30" s="196"/>
    </row>
    <row r="31" spans="1:9" ht="28.5" customHeight="1">
      <c r="A31" s="68" t="s">
        <v>239</v>
      </c>
      <c r="B31" s="65">
        <v>22</v>
      </c>
      <c r="C31" s="162">
        <v>-21532</v>
      </c>
      <c r="D31" s="162">
        <v>-17221</v>
      </c>
      <c r="G31" s="196"/>
      <c r="I31" s="196"/>
    </row>
    <row r="32" spans="1:9" ht="29.25" customHeight="1">
      <c r="A32" s="200" t="s">
        <v>240</v>
      </c>
      <c r="B32" s="198">
        <v>23</v>
      </c>
      <c r="C32" s="161">
        <f>C30+C31</f>
        <v>-15655708</v>
      </c>
      <c r="D32" s="161">
        <f>D30+D31</f>
        <v>3714853</v>
      </c>
      <c r="G32" s="196"/>
      <c r="I32" s="196"/>
    </row>
    <row r="33" spans="1:9" ht="27.75" customHeight="1">
      <c r="A33" s="68" t="s">
        <v>241</v>
      </c>
      <c r="B33" s="65">
        <v>24</v>
      </c>
      <c r="C33" s="162"/>
      <c r="D33" s="163"/>
      <c r="G33" s="196"/>
      <c r="I33" s="196"/>
    </row>
    <row r="34" spans="1:9" ht="25.5">
      <c r="A34" s="70" t="s">
        <v>262</v>
      </c>
      <c r="B34" s="71">
        <v>25</v>
      </c>
      <c r="C34" s="162">
        <v>-10221961</v>
      </c>
      <c r="D34" s="162">
        <v>-10157463</v>
      </c>
      <c r="G34" s="196"/>
      <c r="I34" s="196"/>
    </row>
    <row r="35" spans="1:9" ht="17.25" customHeight="1">
      <c r="A35" s="66" t="s">
        <v>263</v>
      </c>
      <c r="B35" s="67">
        <v>26</v>
      </c>
      <c r="C35" s="164">
        <v>-47024</v>
      </c>
      <c r="D35" s="164">
        <v>-39024</v>
      </c>
      <c r="G35" s="196"/>
      <c r="I35" s="196"/>
    </row>
    <row r="36" spans="1:9" ht="25.5" customHeight="1">
      <c r="A36" s="56" t="s">
        <v>264</v>
      </c>
      <c r="B36" s="63">
        <v>27</v>
      </c>
      <c r="C36" s="156">
        <v>184272</v>
      </c>
      <c r="D36" s="156">
        <v>7000</v>
      </c>
      <c r="G36" s="196"/>
      <c r="I36" s="196"/>
    </row>
    <row r="37" spans="1:9" ht="15.75" customHeight="1">
      <c r="A37" s="200" t="s">
        <v>242</v>
      </c>
      <c r="B37" s="198">
        <v>28</v>
      </c>
      <c r="C37" s="160">
        <f>SUM(C34:C36)</f>
        <v>-10084713</v>
      </c>
      <c r="D37" s="160">
        <f>SUM(D34:D36)</f>
        <v>-10189487</v>
      </c>
      <c r="G37" s="196"/>
      <c r="I37" s="196"/>
    </row>
    <row r="38" spans="1:9" ht="27.75" customHeight="1">
      <c r="A38" s="56" t="s">
        <v>243</v>
      </c>
      <c r="B38" s="72">
        <v>29</v>
      </c>
      <c r="C38" s="158"/>
      <c r="D38" s="165"/>
      <c r="G38" s="196"/>
      <c r="I38" s="196"/>
    </row>
    <row r="39" spans="1:9" ht="29.25" customHeight="1">
      <c r="A39" s="73" t="s">
        <v>244</v>
      </c>
      <c r="B39" s="67">
        <v>30</v>
      </c>
      <c r="C39" s="157">
        <v>-10000000</v>
      </c>
      <c r="D39" s="163"/>
      <c r="G39" s="196"/>
      <c r="I39" s="196"/>
    </row>
    <row r="40" spans="1:9" ht="15.75" customHeight="1">
      <c r="A40" s="73" t="s">
        <v>245</v>
      </c>
      <c r="B40" s="65">
        <v>31</v>
      </c>
      <c r="C40" s="157"/>
      <c r="D40" s="162"/>
      <c r="G40" s="196"/>
      <c r="I40" s="196"/>
    </row>
    <row r="41" spans="1:9" ht="15.75" customHeight="1">
      <c r="A41" s="73" t="s">
        <v>254</v>
      </c>
      <c r="B41" s="67">
        <v>32</v>
      </c>
      <c r="C41" s="157"/>
      <c r="D41" s="162"/>
      <c r="G41" s="196"/>
      <c r="I41" s="196"/>
    </row>
    <row r="42" spans="1:9" ht="15.75" customHeight="1">
      <c r="A42" s="73" t="s">
        <v>265</v>
      </c>
      <c r="B42" s="65">
        <v>33</v>
      </c>
      <c r="C42" s="157">
        <v>593861</v>
      </c>
      <c r="D42" s="157">
        <v>5999789</v>
      </c>
      <c r="G42" s="196"/>
      <c r="I42" s="196"/>
    </row>
    <row r="43" spans="1:9" ht="15.75" customHeight="1">
      <c r="A43" s="73" t="s">
        <v>246</v>
      </c>
      <c r="B43" s="67">
        <v>34</v>
      </c>
      <c r="C43" s="157"/>
      <c r="D43" s="157">
        <v>-1621372</v>
      </c>
      <c r="G43" s="196"/>
      <c r="I43" s="196"/>
    </row>
    <row r="44" spans="1:9" ht="15.75" customHeight="1">
      <c r="A44" s="74" t="s">
        <v>255</v>
      </c>
      <c r="B44" s="65">
        <v>35</v>
      </c>
      <c r="C44" s="157"/>
      <c r="D44" s="157"/>
      <c r="G44" s="196"/>
      <c r="I44" s="196"/>
    </row>
    <row r="45" spans="1:9" ht="15.75" customHeight="1">
      <c r="A45" s="68" t="s">
        <v>247</v>
      </c>
      <c r="B45" s="67">
        <v>36</v>
      </c>
      <c r="C45" s="157"/>
      <c r="D45" s="157"/>
      <c r="G45" s="196"/>
      <c r="I45" s="196"/>
    </row>
    <row r="46" spans="1:9" ht="15.75" customHeight="1">
      <c r="A46" s="201" t="s">
        <v>248</v>
      </c>
      <c r="B46" s="202">
        <v>37</v>
      </c>
      <c r="C46" s="160">
        <f>SUM(C39:C45)</f>
        <v>-9406139</v>
      </c>
      <c r="D46" s="160">
        <f>SUM(D39:D45)</f>
        <v>4378417</v>
      </c>
      <c r="G46" s="196"/>
      <c r="I46" s="196"/>
    </row>
    <row r="47" spans="1:9" ht="16.5" customHeight="1">
      <c r="A47" s="57" t="s">
        <v>249</v>
      </c>
      <c r="B47" s="198">
        <v>38</v>
      </c>
      <c r="C47" s="160">
        <f>C46+C37+C32</f>
        <v>-35146560</v>
      </c>
      <c r="D47" s="160">
        <f>D46+D37+D32</f>
        <v>-2096217</v>
      </c>
      <c r="G47" s="196"/>
      <c r="I47" s="196"/>
    </row>
    <row r="48" spans="1:9" ht="25.5">
      <c r="A48" s="56" t="s">
        <v>250</v>
      </c>
      <c r="B48" s="65">
        <v>39</v>
      </c>
      <c r="C48" s="157">
        <v>-7218</v>
      </c>
      <c r="D48" s="157">
        <v>18117</v>
      </c>
      <c r="G48" s="196"/>
      <c r="I48" s="196"/>
    </row>
    <row r="49" spans="1:9" ht="25.5">
      <c r="A49" s="56" t="s">
        <v>282</v>
      </c>
      <c r="B49" s="65">
        <v>40</v>
      </c>
      <c r="C49" s="157">
        <v>124638</v>
      </c>
      <c r="D49" s="157">
        <v>73220</v>
      </c>
      <c r="G49" s="196"/>
      <c r="I49" s="196"/>
    </row>
    <row r="50" spans="1:9" ht="17.25" customHeight="1">
      <c r="A50" s="56" t="s">
        <v>251</v>
      </c>
      <c r="B50" s="63">
        <v>41</v>
      </c>
      <c r="C50" s="156">
        <v>45903390</v>
      </c>
      <c r="D50" s="156">
        <v>21800196</v>
      </c>
      <c r="G50" s="196"/>
      <c r="I50" s="196"/>
    </row>
    <row r="51" spans="1:9" ht="13.5" customHeight="1">
      <c r="A51" s="57" t="s">
        <v>252</v>
      </c>
      <c r="B51" s="198">
        <v>42</v>
      </c>
      <c r="C51" s="160">
        <f>SUM(C47:C50)</f>
        <v>10874250</v>
      </c>
      <c r="D51" s="160">
        <v>19795316</v>
      </c>
      <c r="G51" s="196"/>
      <c r="I51" s="196"/>
    </row>
    <row r="52" spans="1:9" ht="13.5" customHeight="1">
      <c r="A52" s="203"/>
      <c r="B52" s="203"/>
      <c r="C52" s="204"/>
      <c r="D52" s="204"/>
    </row>
    <row r="53" spans="1:9" ht="13.5" customHeight="1">
      <c r="A53" s="41"/>
      <c r="B53" s="41"/>
      <c r="C53" s="205"/>
      <c r="D53" s="205"/>
    </row>
    <row r="54" spans="1:9" ht="13.5" customHeight="1">
      <c r="A54" s="41"/>
      <c r="B54" s="41"/>
      <c r="C54" s="206"/>
      <c r="D54" s="206"/>
    </row>
    <row r="55" spans="1:9" ht="13.5" customHeight="1">
      <c r="A55" s="41"/>
      <c r="B55" s="41"/>
      <c r="C55" s="206"/>
      <c r="D55" s="206"/>
    </row>
    <row r="56" spans="1:9" ht="13.5" customHeight="1">
      <c r="A56" s="215" t="s">
        <v>276</v>
      </c>
      <c r="B56" s="215"/>
      <c r="C56" s="215"/>
      <c r="D56" s="215"/>
      <c r="E56" s="215"/>
    </row>
    <row r="57" spans="1:9" ht="13.5" customHeight="1">
      <c r="A57" s="29"/>
      <c r="B57" s="29"/>
      <c r="C57" s="207"/>
      <c r="D57" s="208"/>
      <c r="E57" s="208"/>
    </row>
    <row r="58" spans="1:9" ht="13.5" customHeight="1">
      <c r="A58" s="215" t="s">
        <v>277</v>
      </c>
      <c r="B58" s="215"/>
      <c r="C58" s="215"/>
      <c r="D58" s="215"/>
      <c r="E58" s="215"/>
    </row>
    <row r="59" spans="1:9" ht="13.5" customHeight="1">
      <c r="A59" s="181"/>
      <c r="B59" s="181"/>
      <c r="C59" s="181"/>
      <c r="D59" s="208"/>
      <c r="E59" s="208"/>
    </row>
    <row r="60" spans="1:9" ht="18" customHeight="1">
      <c r="A60" s="215" t="s">
        <v>278</v>
      </c>
      <c r="B60" s="215"/>
      <c r="C60" s="215"/>
      <c r="D60" s="215"/>
      <c r="E60" s="215"/>
    </row>
    <row r="61" spans="1:9" ht="15" customHeight="1">
      <c r="A61" s="29"/>
      <c r="B61" s="29"/>
      <c r="C61" s="207"/>
      <c r="D61" s="208"/>
      <c r="E61" s="208"/>
    </row>
    <row r="62" spans="1:9" ht="15" customHeight="1">
      <c r="A62" s="215" t="s">
        <v>279</v>
      </c>
      <c r="B62" s="215"/>
      <c r="C62" s="215"/>
      <c r="D62" s="209"/>
      <c r="E62" s="209"/>
    </row>
    <row r="63" spans="1:9" ht="15" customHeight="1">
      <c r="A63" s="24"/>
      <c r="B63" s="29"/>
      <c r="C63" s="210"/>
      <c r="D63" s="209"/>
      <c r="E63" s="209"/>
    </row>
    <row r="64" spans="1:9" s="203" customFormat="1" ht="23.25" customHeight="1">
      <c r="A64" s="24" t="s">
        <v>151</v>
      </c>
      <c r="B64" s="29"/>
      <c r="C64" s="207"/>
      <c r="D64" s="209"/>
      <c r="E64" s="209"/>
      <c r="F64" s="184"/>
      <c r="H64" s="184"/>
      <c r="I64" s="184"/>
    </row>
    <row r="65" spans="1:9" ht="40.5" customHeight="1">
      <c r="A65" s="24"/>
      <c r="B65" s="211"/>
      <c r="C65" s="211"/>
      <c r="D65" s="211"/>
    </row>
    <row r="66" spans="1:9" s="213" customFormat="1" ht="33" customHeight="1">
      <c r="A66" s="184"/>
      <c r="B66" s="184"/>
      <c r="C66" s="80"/>
      <c r="D66" s="184"/>
      <c r="E66" s="212"/>
      <c r="F66" s="203"/>
      <c r="H66" s="184"/>
      <c r="I66" s="184"/>
    </row>
    <row r="67" spans="1:9" s="213" customFormat="1" ht="13.5" customHeight="1">
      <c r="A67" s="184"/>
      <c r="B67" s="184"/>
      <c r="C67" s="80"/>
      <c r="D67" s="184"/>
      <c r="E67" s="212"/>
      <c r="F67" s="184"/>
      <c r="H67" s="203"/>
      <c r="I67" s="203"/>
    </row>
    <row r="68" spans="1:9" s="213" customFormat="1" ht="14.25" customHeight="1">
      <c r="A68" s="184"/>
      <c r="B68" s="184"/>
      <c r="C68" s="80"/>
      <c r="D68" s="184"/>
      <c r="H68" s="184"/>
      <c r="I68" s="184"/>
    </row>
    <row r="69" spans="1:9" s="213" customFormat="1" ht="18" customHeight="1">
      <c r="A69" s="184"/>
      <c r="B69" s="184"/>
      <c r="C69" s="80"/>
      <c r="D69" s="184"/>
    </row>
    <row r="70" spans="1:9" s="213" customFormat="1" ht="21" customHeight="1">
      <c r="A70" s="184"/>
      <c r="B70" s="184"/>
      <c r="C70" s="80"/>
      <c r="D70" s="184"/>
    </row>
    <row r="71" spans="1:9" s="213" customFormat="1" ht="11.25" customHeight="1">
      <c r="A71" s="184"/>
      <c r="B71" s="184"/>
      <c r="C71" s="80"/>
      <c r="D71" s="184"/>
    </row>
    <row r="72" spans="1:9" s="213" customFormat="1" ht="6.75" customHeight="1">
      <c r="A72" s="184"/>
      <c r="B72" s="184"/>
      <c r="C72" s="80"/>
      <c r="D72" s="184"/>
    </row>
    <row r="73" spans="1:9" s="213" customFormat="1" ht="15">
      <c r="A73" s="184"/>
      <c r="B73" s="184"/>
      <c r="C73" s="80"/>
      <c r="D73" s="184"/>
    </row>
    <row r="74" spans="1:9" s="213" customFormat="1" ht="9.75" customHeight="1">
      <c r="A74" s="184"/>
      <c r="B74" s="184"/>
      <c r="C74" s="80"/>
      <c r="D74" s="184"/>
    </row>
    <row r="75" spans="1:9" s="213" customFormat="1" ht="15">
      <c r="A75" s="184"/>
      <c r="B75" s="184"/>
      <c r="C75" s="80"/>
      <c r="D75" s="184"/>
    </row>
    <row r="76" spans="1:9" ht="15">
      <c r="F76" s="213"/>
      <c r="H76" s="213"/>
      <c r="I76" s="213"/>
    </row>
    <row r="77" spans="1:9" ht="15">
      <c r="F77" s="213"/>
      <c r="H77" s="213"/>
      <c r="I77" s="213"/>
    </row>
    <row r="78" spans="1:9" ht="15">
      <c r="H78" s="213"/>
      <c r="I78" s="213"/>
    </row>
  </sheetData>
  <mergeCells count="8">
    <mergeCell ref="A56:E56"/>
    <mergeCell ref="A58:E58"/>
    <mergeCell ref="A60:E60"/>
    <mergeCell ref="A62:C62"/>
    <mergeCell ref="A2:D2"/>
    <mergeCell ref="A3:D3"/>
    <mergeCell ref="A4:D4"/>
    <mergeCell ref="A5:D5"/>
  </mergeCells>
  <pageMargins left="0.98425196850393704" right="0.59055118110236227" top="0.59055118110236227" bottom="0.55118110236220474" header="0.15748031496062992" footer="0.23622047244094491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7"/>
  <sheetViews>
    <sheetView tabSelected="1" topLeftCell="A25" zoomScale="90" zoomScaleNormal="90" zoomScaleSheetLayoutView="80" workbookViewId="0">
      <pane xSplit="2" topLeftCell="C1" activePane="topRight" state="frozen"/>
      <selection activeCell="E81" sqref="E81"/>
      <selection pane="topRight" activeCell="B47" sqref="B47"/>
    </sheetView>
  </sheetViews>
  <sheetFormatPr defaultColWidth="9.140625" defaultRowHeight="12.75"/>
  <cols>
    <col min="1" max="1" width="59.85546875" style="80" customWidth="1"/>
    <col min="2" max="2" width="9.140625" style="80"/>
    <col min="3" max="3" width="15" style="80" customWidth="1"/>
    <col min="4" max="4" width="14" style="80" customWidth="1"/>
    <col min="5" max="5" width="16.7109375" style="80" customWidth="1"/>
    <col min="6" max="6" width="14.28515625" style="80" customWidth="1"/>
    <col min="7" max="7" width="17.7109375" style="80" customWidth="1"/>
    <col min="8" max="8" width="17.42578125" style="80" customWidth="1"/>
    <col min="9" max="9" width="14.140625" style="80" customWidth="1"/>
    <col min="10" max="10" width="15.140625" style="80" customWidth="1"/>
    <col min="11" max="11" width="14.28515625" style="80" customWidth="1"/>
    <col min="12" max="12" width="11" style="80" customWidth="1"/>
    <col min="13" max="13" width="15.5703125" style="80" customWidth="1"/>
    <col min="14" max="16384" width="9.140625" style="80"/>
  </cols>
  <sheetData>
    <row r="1" spans="1:12">
      <c r="H1" s="262"/>
      <c r="I1" s="262"/>
      <c r="J1" s="262"/>
      <c r="K1" s="185" t="s">
        <v>186</v>
      </c>
    </row>
    <row r="3" spans="1:12">
      <c r="A3" s="263" t="s">
        <v>187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2">
      <c r="A4" s="264" t="s">
        <v>1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2">
      <c r="A5" s="265" t="s">
        <v>58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2">
      <c r="A6" s="263" t="s">
        <v>283</v>
      </c>
      <c r="B6" s="263"/>
      <c r="C6" s="263"/>
      <c r="D6" s="263"/>
      <c r="E6" s="263"/>
      <c r="F6" s="263"/>
      <c r="G6" s="263"/>
      <c r="H6" s="263"/>
      <c r="I6" s="263"/>
      <c r="J6" s="263"/>
    </row>
    <row r="7" spans="1:12" s="214" customFormat="1">
      <c r="B7" s="187"/>
      <c r="C7" s="187"/>
      <c r="D7" s="187"/>
      <c r="E7" s="187"/>
      <c r="K7" s="189" t="s">
        <v>192</v>
      </c>
    </row>
    <row r="8" spans="1:12" s="75" customFormat="1" ht="25.5" customHeight="1">
      <c r="A8" s="266" t="s">
        <v>3</v>
      </c>
      <c r="B8" s="268" t="s">
        <v>185</v>
      </c>
      <c r="C8" s="270" t="s">
        <v>184</v>
      </c>
      <c r="D8" s="271"/>
      <c r="E8" s="271"/>
      <c r="F8" s="271"/>
      <c r="G8" s="271"/>
      <c r="H8" s="271"/>
      <c r="I8" s="272"/>
      <c r="J8" s="182" t="s">
        <v>55</v>
      </c>
      <c r="K8" s="182" t="s">
        <v>183</v>
      </c>
    </row>
    <row r="9" spans="1:12" s="75" customFormat="1" ht="47.25" customHeight="1">
      <c r="A9" s="267"/>
      <c r="B9" s="269"/>
      <c r="C9" s="76" t="s">
        <v>44</v>
      </c>
      <c r="D9" s="76" t="s">
        <v>48</v>
      </c>
      <c r="E9" s="76" t="s">
        <v>182</v>
      </c>
      <c r="F9" s="76" t="s">
        <v>49</v>
      </c>
      <c r="G9" s="76" t="s">
        <v>50</v>
      </c>
      <c r="H9" s="77" t="s">
        <v>181</v>
      </c>
      <c r="I9" s="77" t="s">
        <v>180</v>
      </c>
      <c r="J9" s="183"/>
      <c r="K9" s="183"/>
    </row>
    <row r="10" spans="1:12">
      <c r="A10" s="78">
        <v>1</v>
      </c>
      <c r="B10" s="79"/>
      <c r="C10" s="78">
        <v>1</v>
      </c>
      <c r="D10" s="78">
        <v>2</v>
      </c>
      <c r="E10" s="78">
        <v>3</v>
      </c>
      <c r="F10" s="78">
        <v>4</v>
      </c>
      <c r="G10" s="78">
        <v>5</v>
      </c>
      <c r="H10" s="78">
        <v>6</v>
      </c>
      <c r="I10" s="78">
        <v>7</v>
      </c>
      <c r="J10" s="78">
        <v>8</v>
      </c>
      <c r="K10" s="78">
        <v>9</v>
      </c>
    </row>
    <row r="11" spans="1:12">
      <c r="A11" s="81" t="s">
        <v>179</v>
      </c>
      <c r="B11" s="82">
        <v>1</v>
      </c>
      <c r="C11" s="166">
        <v>63326461</v>
      </c>
      <c r="D11" s="166">
        <v>-2597522</v>
      </c>
      <c r="E11" s="166">
        <v>5822856</v>
      </c>
      <c r="F11" s="166">
        <v>2734447</v>
      </c>
      <c r="G11" s="166">
        <v>-1366764</v>
      </c>
      <c r="H11" s="167">
        <v>-9109985</v>
      </c>
      <c r="I11" s="166">
        <v>58809493</v>
      </c>
      <c r="J11" s="168"/>
      <c r="K11" s="166">
        <v>58809493</v>
      </c>
      <c r="L11" s="83"/>
    </row>
    <row r="12" spans="1:12">
      <c r="A12" s="84" t="s">
        <v>175</v>
      </c>
      <c r="B12" s="82">
        <v>2</v>
      </c>
      <c r="C12" s="169"/>
      <c r="D12" s="169"/>
      <c r="E12" s="169"/>
      <c r="F12" s="169"/>
      <c r="G12" s="169"/>
      <c r="H12" s="169"/>
      <c r="I12" s="166"/>
      <c r="J12" s="168"/>
      <c r="K12" s="166"/>
    </row>
    <row r="13" spans="1:12">
      <c r="A13" s="81" t="s">
        <v>178</v>
      </c>
      <c r="B13" s="82">
        <v>3</v>
      </c>
      <c r="C13" s="170">
        <f>C11</f>
        <v>63326461</v>
      </c>
      <c r="D13" s="170">
        <f t="shared" ref="D13:G13" si="0">D11</f>
        <v>-2597522</v>
      </c>
      <c r="E13" s="170">
        <f t="shared" si="0"/>
        <v>5822856</v>
      </c>
      <c r="F13" s="170">
        <f t="shared" si="0"/>
        <v>2734447</v>
      </c>
      <c r="G13" s="170">
        <f t="shared" si="0"/>
        <v>-1366764</v>
      </c>
      <c r="H13" s="170">
        <f>H11</f>
        <v>-9109985</v>
      </c>
      <c r="I13" s="166">
        <f>I11</f>
        <v>58809493</v>
      </c>
      <c r="J13" s="168"/>
      <c r="K13" s="166">
        <f>K11</f>
        <v>58809493</v>
      </c>
      <c r="L13" s="83"/>
    </row>
    <row r="14" spans="1:12" ht="25.5">
      <c r="A14" s="85" t="s">
        <v>259</v>
      </c>
      <c r="B14" s="82"/>
      <c r="C14" s="170"/>
      <c r="D14" s="170"/>
      <c r="E14" s="170"/>
      <c r="F14" s="170"/>
      <c r="G14" s="171">
        <v>1366764</v>
      </c>
      <c r="H14" s="171">
        <v>-1168188</v>
      </c>
      <c r="I14" s="166"/>
      <c r="J14" s="168"/>
      <c r="K14" s="166"/>
      <c r="L14" s="83"/>
    </row>
    <row r="15" spans="1:12">
      <c r="A15" s="81" t="s">
        <v>260</v>
      </c>
      <c r="B15" s="82"/>
      <c r="C15" s="170">
        <f>C14</f>
        <v>0</v>
      </c>
      <c r="D15" s="170">
        <f t="shared" ref="D15:J15" si="1">D14</f>
        <v>0</v>
      </c>
      <c r="E15" s="170">
        <f t="shared" si="1"/>
        <v>0</v>
      </c>
      <c r="F15" s="170">
        <f t="shared" si="1"/>
        <v>0</v>
      </c>
      <c r="G15" s="170">
        <f t="shared" si="1"/>
        <v>1366764</v>
      </c>
      <c r="H15" s="170">
        <f t="shared" si="1"/>
        <v>-1168188</v>
      </c>
      <c r="I15" s="170">
        <f t="shared" si="1"/>
        <v>0</v>
      </c>
      <c r="J15" s="170">
        <f t="shared" si="1"/>
        <v>0</v>
      </c>
      <c r="K15" s="170">
        <f>SUM(C15:J15)</f>
        <v>198576</v>
      </c>
      <c r="L15" s="83"/>
    </row>
    <row r="16" spans="1:12" ht="15" customHeight="1">
      <c r="A16" s="85" t="s">
        <v>173</v>
      </c>
      <c r="B16" s="86">
        <v>4</v>
      </c>
      <c r="C16" s="166"/>
      <c r="D16" s="166"/>
      <c r="E16" s="166"/>
      <c r="F16" s="166"/>
      <c r="G16" s="166"/>
      <c r="H16" s="166"/>
      <c r="I16" s="166"/>
      <c r="J16" s="168"/>
      <c r="K16" s="166"/>
    </row>
    <row r="17" spans="1:13">
      <c r="A17" s="87" t="s">
        <v>172</v>
      </c>
      <c r="B17" s="86">
        <v>5</v>
      </c>
      <c r="C17" s="166"/>
      <c r="D17" s="166"/>
      <c r="E17" s="166"/>
      <c r="F17" s="166"/>
      <c r="G17" s="172"/>
      <c r="H17" s="166"/>
      <c r="I17" s="166"/>
      <c r="J17" s="168"/>
      <c r="K17" s="166"/>
    </row>
    <row r="18" spans="1:13">
      <c r="A18" s="87" t="s">
        <v>171</v>
      </c>
      <c r="B18" s="86">
        <v>6</v>
      </c>
      <c r="C18" s="166"/>
      <c r="D18" s="166"/>
      <c r="E18" s="166"/>
      <c r="F18" s="166"/>
      <c r="G18" s="166"/>
      <c r="H18" s="166"/>
      <c r="I18" s="166"/>
      <c r="J18" s="168"/>
      <c r="K18" s="166"/>
    </row>
    <row r="19" spans="1:13" s="88" customFormat="1">
      <c r="A19" s="81" t="s">
        <v>170</v>
      </c>
      <c r="B19" s="86">
        <v>7</v>
      </c>
      <c r="C19" s="166"/>
      <c r="D19" s="166"/>
      <c r="E19" s="166"/>
      <c r="F19" s="166"/>
      <c r="G19" s="166"/>
      <c r="H19" s="166"/>
      <c r="I19" s="166"/>
      <c r="J19" s="173"/>
      <c r="K19" s="166"/>
    </row>
    <row r="20" spans="1:13" s="88" customFormat="1" ht="12.75" customHeight="1">
      <c r="A20" s="81" t="s">
        <v>169</v>
      </c>
      <c r="B20" s="86">
        <v>8</v>
      </c>
      <c r="C20" s="174">
        <v>0</v>
      </c>
      <c r="D20" s="174">
        <v>0</v>
      </c>
      <c r="E20" s="174">
        <v>0</v>
      </c>
      <c r="F20" s="174">
        <v>0</v>
      </c>
      <c r="G20" s="174">
        <f>G17</f>
        <v>0</v>
      </c>
      <c r="H20" s="174">
        <v>0</v>
      </c>
      <c r="I20" s="166">
        <f>G20</f>
        <v>0</v>
      </c>
      <c r="J20" s="173"/>
      <c r="K20" s="166">
        <f>I20</f>
        <v>0</v>
      </c>
    </row>
    <row r="21" spans="1:13" s="88" customFormat="1">
      <c r="A21" s="81" t="s">
        <v>168</v>
      </c>
      <c r="B21" s="86">
        <v>9</v>
      </c>
      <c r="C21" s="174"/>
      <c r="D21" s="174"/>
      <c r="E21" s="174"/>
      <c r="F21" s="174"/>
      <c r="G21" s="174"/>
      <c r="H21" s="175"/>
      <c r="I21" s="166"/>
      <c r="J21" s="173"/>
      <c r="K21" s="166"/>
    </row>
    <row r="22" spans="1:13" s="88" customFormat="1">
      <c r="A22" s="81" t="s">
        <v>167</v>
      </c>
      <c r="B22" s="86">
        <v>10</v>
      </c>
      <c r="C22" s="166"/>
      <c r="D22" s="166"/>
      <c r="E22" s="166"/>
      <c r="F22" s="166"/>
      <c r="G22" s="166"/>
      <c r="H22" s="171">
        <f>'[82]форма 2'!G73</f>
        <v>2739029</v>
      </c>
      <c r="I22" s="166"/>
      <c r="J22" s="173"/>
      <c r="K22" s="166"/>
    </row>
    <row r="23" spans="1:13" s="88" customFormat="1">
      <c r="A23" s="81" t="s">
        <v>166</v>
      </c>
      <c r="B23" s="86">
        <v>11</v>
      </c>
      <c r="C23" s="174">
        <v>0</v>
      </c>
      <c r="D23" s="174">
        <v>0</v>
      </c>
      <c r="E23" s="174">
        <v>0</v>
      </c>
      <c r="F23" s="174">
        <v>0</v>
      </c>
      <c r="G23" s="174">
        <v>0</v>
      </c>
      <c r="H23" s="176">
        <f>H22</f>
        <v>2739029</v>
      </c>
      <c r="I23" s="166">
        <f>H23</f>
        <v>2739029</v>
      </c>
      <c r="J23" s="173"/>
      <c r="K23" s="166">
        <f>I23</f>
        <v>2739029</v>
      </c>
    </row>
    <row r="24" spans="1:13">
      <c r="A24" s="85" t="s">
        <v>165</v>
      </c>
      <c r="B24" s="86">
        <v>12</v>
      </c>
      <c r="C24" s="166"/>
      <c r="D24" s="166"/>
      <c r="E24" s="166"/>
      <c r="F24" s="166"/>
      <c r="G24" s="166"/>
      <c r="H24" s="172">
        <f>'[81]форма 4'!$H$44</f>
        <v>-1108575</v>
      </c>
      <c r="I24" s="166">
        <f>H24</f>
        <v>-1108575</v>
      </c>
      <c r="J24" s="168"/>
      <c r="K24" s="166">
        <f>I24</f>
        <v>-1108575</v>
      </c>
    </row>
    <row r="25" spans="1:13">
      <c r="A25" s="85" t="s">
        <v>164</v>
      </c>
      <c r="B25" s="86">
        <v>13</v>
      </c>
      <c r="C25" s="172"/>
      <c r="D25" s="166"/>
      <c r="E25" s="172"/>
      <c r="F25" s="166"/>
      <c r="G25" s="166"/>
      <c r="H25" s="166"/>
      <c r="I25" s="166">
        <f>C25</f>
        <v>0</v>
      </c>
      <c r="J25" s="168"/>
      <c r="K25" s="166">
        <f>I25</f>
        <v>0</v>
      </c>
    </row>
    <row r="26" spans="1:13">
      <c r="A26" s="87" t="s">
        <v>163</v>
      </c>
      <c r="B26" s="86">
        <v>14</v>
      </c>
      <c r="C26" s="166"/>
      <c r="D26" s="172"/>
      <c r="E26" s="166"/>
      <c r="F26" s="166"/>
      <c r="G26" s="166"/>
      <c r="H26" s="166"/>
      <c r="I26" s="166"/>
      <c r="J26" s="168"/>
      <c r="K26" s="166"/>
    </row>
    <row r="27" spans="1:13">
      <c r="A27" s="87" t="s">
        <v>162</v>
      </c>
      <c r="B27" s="86">
        <v>15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66">
        <v>0</v>
      </c>
      <c r="J27" s="168"/>
      <c r="K27" s="166">
        <v>0</v>
      </c>
    </row>
    <row r="28" spans="1:13">
      <c r="A28" s="87" t="s">
        <v>161</v>
      </c>
      <c r="B28" s="86">
        <v>16</v>
      </c>
      <c r="C28" s="166"/>
      <c r="D28" s="166"/>
      <c r="E28" s="166"/>
      <c r="F28" s="166"/>
      <c r="G28" s="166"/>
      <c r="H28" s="172"/>
      <c r="I28" s="166"/>
      <c r="J28" s="168"/>
      <c r="K28" s="166"/>
    </row>
    <row r="29" spans="1:13">
      <c r="A29" s="87" t="s">
        <v>160</v>
      </c>
      <c r="B29" s="86">
        <v>17</v>
      </c>
      <c r="C29" s="166"/>
      <c r="D29" s="166"/>
      <c r="E29" s="172"/>
      <c r="F29" s="172"/>
      <c r="G29" s="172"/>
      <c r="H29" s="172"/>
      <c r="I29" s="166"/>
      <c r="J29" s="168"/>
      <c r="K29" s="166"/>
    </row>
    <row r="30" spans="1:13">
      <c r="A30" s="87" t="s">
        <v>159</v>
      </c>
      <c r="B30" s="86">
        <v>18</v>
      </c>
      <c r="C30" s="166"/>
      <c r="D30" s="166"/>
      <c r="E30" s="172"/>
      <c r="F30" s="166"/>
      <c r="G30" s="172"/>
      <c r="H30" s="172"/>
      <c r="I30" s="177"/>
      <c r="J30" s="168"/>
      <c r="K30" s="166"/>
    </row>
    <row r="31" spans="1:13">
      <c r="A31" s="89" t="s">
        <v>177</v>
      </c>
      <c r="B31" s="86">
        <v>19</v>
      </c>
      <c r="C31" s="166">
        <f>C13+C25</f>
        <v>63326461</v>
      </c>
      <c r="D31" s="166">
        <f t="shared" ref="D31:F31" si="2">D13</f>
        <v>-2597522</v>
      </c>
      <c r="E31" s="166">
        <f t="shared" si="2"/>
        <v>5822856</v>
      </c>
      <c r="F31" s="166">
        <f t="shared" si="2"/>
        <v>2734447</v>
      </c>
      <c r="G31" s="166">
        <f>G13+G15</f>
        <v>0</v>
      </c>
      <c r="H31" s="166">
        <f>H13+H22+H24+H15</f>
        <v>-8647719</v>
      </c>
      <c r="I31" s="177">
        <f>C31+D31+E31+F31+G31+H31</f>
        <v>60638523</v>
      </c>
      <c r="J31" s="168"/>
      <c r="K31" s="166">
        <f>K13+K20+K23+K24+K25+K15</f>
        <v>60638523</v>
      </c>
      <c r="M31" s="90"/>
    </row>
    <row r="32" spans="1:13">
      <c r="A32" s="87"/>
      <c r="B32" s="82"/>
      <c r="C32" s="166"/>
      <c r="D32" s="166"/>
      <c r="E32" s="166"/>
      <c r="F32" s="166"/>
      <c r="G32" s="166"/>
      <c r="H32" s="172"/>
      <c r="I32" s="177"/>
      <c r="J32" s="168"/>
      <c r="K32" s="166"/>
    </row>
    <row r="33" spans="1:13">
      <c r="A33" s="89" t="s">
        <v>176</v>
      </c>
      <c r="B33" s="82">
        <v>20</v>
      </c>
      <c r="C33" s="166">
        <v>63326461</v>
      </c>
      <c r="D33" s="166">
        <v>-2597522</v>
      </c>
      <c r="E33" s="166">
        <v>5822856</v>
      </c>
      <c r="F33" s="166">
        <v>2734447</v>
      </c>
      <c r="G33" s="166">
        <v>0</v>
      </c>
      <c r="H33" s="167">
        <f>'[82]форма 1'!E65</f>
        <v>-8785472</v>
      </c>
      <c r="I33" s="166">
        <f>SUM(C33:H33)</f>
        <v>60500770</v>
      </c>
      <c r="J33" s="168"/>
      <c r="K33" s="166">
        <f>I33</f>
        <v>60500770</v>
      </c>
      <c r="L33" s="83"/>
    </row>
    <row r="34" spans="1:13" ht="14.25" customHeight="1">
      <c r="A34" s="84" t="s">
        <v>175</v>
      </c>
      <c r="B34" s="82">
        <v>21</v>
      </c>
      <c r="C34" s="166"/>
      <c r="D34" s="166"/>
      <c r="E34" s="166"/>
      <c r="F34" s="166"/>
      <c r="G34" s="166"/>
      <c r="H34" s="166"/>
      <c r="I34" s="166"/>
      <c r="J34" s="168"/>
      <c r="K34" s="166"/>
    </row>
    <row r="35" spans="1:13">
      <c r="A35" s="81" t="s">
        <v>174</v>
      </c>
      <c r="B35" s="82">
        <v>22</v>
      </c>
      <c r="C35" s="174">
        <f>C33</f>
        <v>63326461</v>
      </c>
      <c r="D35" s="174">
        <f t="shared" ref="D35:G35" si="3">D33</f>
        <v>-2597522</v>
      </c>
      <c r="E35" s="174">
        <f t="shared" si="3"/>
        <v>5822856</v>
      </c>
      <c r="F35" s="174">
        <f t="shared" si="3"/>
        <v>2734447</v>
      </c>
      <c r="G35" s="174">
        <f t="shared" si="3"/>
        <v>0</v>
      </c>
      <c r="H35" s="174">
        <f>H33</f>
        <v>-8785472</v>
      </c>
      <c r="I35" s="166">
        <f>C35+D35+E35+F35+G35+H35</f>
        <v>60500770</v>
      </c>
      <c r="J35" s="168"/>
      <c r="K35" s="166">
        <f>K33</f>
        <v>60500770</v>
      </c>
      <c r="M35" s="83"/>
    </row>
    <row r="36" spans="1:13" ht="25.5">
      <c r="A36" s="85" t="s">
        <v>259</v>
      </c>
      <c r="B36" s="82">
        <v>23</v>
      </c>
      <c r="C36" s="174"/>
      <c r="D36" s="174"/>
      <c r="E36" s="174"/>
      <c r="F36" s="174"/>
      <c r="G36" s="175"/>
      <c r="H36" s="175"/>
      <c r="I36" s="166"/>
      <c r="J36" s="168"/>
      <c r="K36" s="166"/>
      <c r="M36" s="83"/>
    </row>
    <row r="37" spans="1:13" ht="25.5" customHeight="1">
      <c r="A37" s="81" t="s">
        <v>260</v>
      </c>
      <c r="B37" s="82">
        <v>24</v>
      </c>
      <c r="C37" s="176">
        <f>C36</f>
        <v>0</v>
      </c>
      <c r="D37" s="176">
        <f t="shared" ref="D37:I37" si="4">D36</f>
        <v>0</v>
      </c>
      <c r="E37" s="176">
        <f t="shared" si="4"/>
        <v>0</v>
      </c>
      <c r="F37" s="176">
        <f t="shared" si="4"/>
        <v>0</v>
      </c>
      <c r="G37" s="176">
        <f t="shared" si="4"/>
        <v>0</v>
      </c>
      <c r="H37" s="176">
        <f t="shared" si="4"/>
        <v>0</v>
      </c>
      <c r="I37" s="176">
        <f t="shared" si="4"/>
        <v>0</v>
      </c>
      <c r="J37" s="176"/>
      <c r="K37" s="166">
        <f>SUM(C37:J37)</f>
        <v>0</v>
      </c>
      <c r="M37" s="83"/>
    </row>
    <row r="38" spans="1:13" ht="13.5" customHeight="1">
      <c r="A38" s="85" t="s">
        <v>173</v>
      </c>
      <c r="B38" s="82">
        <v>25</v>
      </c>
      <c r="C38" s="166"/>
      <c r="D38" s="166"/>
      <c r="E38" s="166"/>
      <c r="F38" s="166"/>
      <c r="G38" s="166"/>
      <c r="H38" s="166"/>
      <c r="I38" s="178"/>
      <c r="J38" s="168"/>
      <c r="K38" s="166">
        <f>I38</f>
        <v>0</v>
      </c>
    </row>
    <row r="39" spans="1:13">
      <c r="A39" s="87" t="s">
        <v>172</v>
      </c>
      <c r="B39" s="82">
        <v>26</v>
      </c>
      <c r="C39" s="166"/>
      <c r="D39" s="166"/>
      <c r="E39" s="166"/>
      <c r="F39" s="166"/>
      <c r="G39" s="172"/>
      <c r="H39" s="166"/>
      <c r="I39" s="178"/>
      <c r="J39" s="168"/>
      <c r="K39" s="166"/>
      <c r="M39" s="83"/>
    </row>
    <row r="40" spans="1:13">
      <c r="A40" s="87" t="s">
        <v>171</v>
      </c>
      <c r="B40" s="82">
        <v>27</v>
      </c>
      <c r="C40" s="166"/>
      <c r="D40" s="166"/>
      <c r="E40" s="166"/>
      <c r="F40" s="166"/>
      <c r="G40" s="166"/>
      <c r="H40" s="166"/>
      <c r="I40" s="178"/>
      <c r="J40" s="168"/>
      <c r="K40" s="166"/>
    </row>
    <row r="41" spans="1:13">
      <c r="A41" s="81" t="s">
        <v>170</v>
      </c>
      <c r="B41" s="82">
        <v>28</v>
      </c>
      <c r="C41" s="166"/>
      <c r="D41" s="166"/>
      <c r="E41" s="166"/>
      <c r="F41" s="166"/>
      <c r="G41" s="166"/>
      <c r="H41" s="172"/>
      <c r="I41" s="178"/>
      <c r="J41" s="168"/>
      <c r="K41" s="166"/>
    </row>
    <row r="42" spans="1:13" ht="12.75" customHeight="1">
      <c r="A42" s="81" t="s">
        <v>169</v>
      </c>
      <c r="B42" s="82">
        <v>29</v>
      </c>
      <c r="C42" s="174">
        <v>0</v>
      </c>
      <c r="D42" s="174">
        <v>0</v>
      </c>
      <c r="E42" s="174">
        <v>0</v>
      </c>
      <c r="F42" s="174">
        <v>0</v>
      </c>
      <c r="G42" s="174">
        <f>G39</f>
        <v>0</v>
      </c>
      <c r="H42" s="174">
        <v>0</v>
      </c>
      <c r="I42" s="178">
        <f>G42</f>
        <v>0</v>
      </c>
      <c r="J42" s="168"/>
      <c r="K42" s="166">
        <f>I42</f>
        <v>0</v>
      </c>
    </row>
    <row r="43" spans="1:13">
      <c r="A43" s="81" t="s">
        <v>168</v>
      </c>
      <c r="B43" s="82">
        <v>30</v>
      </c>
      <c r="C43" s="174"/>
      <c r="D43" s="174"/>
      <c r="E43" s="174"/>
      <c r="F43" s="174"/>
      <c r="G43" s="174"/>
      <c r="H43" s="175"/>
      <c r="I43" s="178"/>
      <c r="J43" s="168"/>
      <c r="K43" s="166"/>
    </row>
    <row r="44" spans="1:13">
      <c r="A44" s="81" t="s">
        <v>167</v>
      </c>
      <c r="B44" s="82">
        <v>31</v>
      </c>
      <c r="C44" s="166"/>
      <c r="D44" s="166"/>
      <c r="E44" s="166"/>
      <c r="F44" s="166"/>
      <c r="G44" s="166"/>
      <c r="H44" s="171">
        <f>'[82]форма 2'!F73</f>
        <v>4290062</v>
      </c>
      <c r="I44" s="178"/>
      <c r="J44" s="168"/>
      <c r="K44" s="166"/>
    </row>
    <row r="45" spans="1:13">
      <c r="A45" s="81" t="s">
        <v>166</v>
      </c>
      <c r="B45" s="82">
        <v>32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f>H44</f>
        <v>4290062</v>
      </c>
      <c r="I45" s="178">
        <f>H45</f>
        <v>4290062</v>
      </c>
      <c r="J45" s="168"/>
      <c r="K45" s="166">
        <f>I45</f>
        <v>4290062</v>
      </c>
    </row>
    <row r="46" spans="1:13">
      <c r="A46" s="85" t="s">
        <v>165</v>
      </c>
      <c r="B46" s="82">
        <v>33</v>
      </c>
      <c r="C46" s="166"/>
      <c r="D46" s="166"/>
      <c r="E46" s="166"/>
      <c r="F46" s="166"/>
      <c r="G46" s="166"/>
      <c r="H46" s="172"/>
      <c r="I46" s="178">
        <f>H46</f>
        <v>0</v>
      </c>
      <c r="J46" s="168"/>
      <c r="K46" s="166">
        <f>H46</f>
        <v>0</v>
      </c>
    </row>
    <row r="47" spans="1:13">
      <c r="A47" s="85" t="s">
        <v>164</v>
      </c>
      <c r="B47" s="82">
        <v>34</v>
      </c>
      <c r="C47" s="172"/>
      <c r="D47" s="168"/>
      <c r="E47" s="179"/>
      <c r="F47" s="166"/>
      <c r="G47" s="166"/>
      <c r="H47" s="166"/>
      <c r="I47" s="178">
        <f>C47</f>
        <v>0</v>
      </c>
      <c r="J47" s="168"/>
      <c r="K47" s="166">
        <f>C47</f>
        <v>0</v>
      </c>
    </row>
    <row r="48" spans="1:13">
      <c r="A48" s="87" t="s">
        <v>163</v>
      </c>
      <c r="B48" s="82">
        <v>35</v>
      </c>
      <c r="C48" s="166"/>
      <c r="D48" s="175"/>
      <c r="E48" s="166"/>
      <c r="F48" s="166"/>
      <c r="G48" s="166"/>
      <c r="H48" s="166"/>
      <c r="I48" s="178"/>
      <c r="J48" s="168"/>
      <c r="K48" s="166"/>
    </row>
    <row r="49" spans="1:13">
      <c r="A49" s="87" t="s">
        <v>162</v>
      </c>
      <c r="B49" s="82">
        <v>36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8">
        <v>0</v>
      </c>
      <c r="J49" s="168"/>
      <c r="K49" s="166">
        <v>0</v>
      </c>
    </row>
    <row r="50" spans="1:13">
      <c r="A50" s="87" t="s">
        <v>161</v>
      </c>
      <c r="B50" s="82">
        <v>37</v>
      </c>
      <c r="C50" s="166"/>
      <c r="D50" s="166"/>
      <c r="E50" s="166"/>
      <c r="F50" s="166"/>
      <c r="G50" s="166"/>
      <c r="H50" s="166"/>
      <c r="I50" s="178"/>
      <c r="J50" s="168"/>
      <c r="K50" s="166"/>
    </row>
    <row r="51" spans="1:13">
      <c r="A51" s="87" t="s">
        <v>160</v>
      </c>
      <c r="B51" s="82">
        <v>38</v>
      </c>
      <c r="C51" s="166"/>
      <c r="D51" s="166"/>
      <c r="E51" s="166"/>
      <c r="F51" s="172"/>
      <c r="G51" s="172"/>
      <c r="H51" s="172"/>
      <c r="I51" s="178"/>
      <c r="J51" s="168"/>
      <c r="K51" s="166"/>
    </row>
    <row r="52" spans="1:13">
      <c r="A52" s="87" t="s">
        <v>159</v>
      </c>
      <c r="B52" s="82">
        <v>39</v>
      </c>
      <c r="C52" s="166"/>
      <c r="D52" s="166"/>
      <c r="E52" s="172"/>
      <c r="F52" s="172"/>
      <c r="G52" s="172"/>
      <c r="H52" s="172"/>
      <c r="I52" s="178"/>
      <c r="J52" s="168"/>
      <c r="K52" s="166"/>
    </row>
    <row r="53" spans="1:13" ht="15.75" customHeight="1">
      <c r="A53" s="89" t="s">
        <v>158</v>
      </c>
      <c r="B53" s="82">
        <v>40</v>
      </c>
      <c r="C53" s="170">
        <f>C35+C47</f>
        <v>63326461</v>
      </c>
      <c r="D53" s="170">
        <v>-2597522</v>
      </c>
      <c r="E53" s="170">
        <v>5822856</v>
      </c>
      <c r="F53" s="170">
        <v>2734447</v>
      </c>
      <c r="G53" s="174">
        <f>G35+G37</f>
        <v>0</v>
      </c>
      <c r="H53" s="170">
        <f>H35+H37+H45+H46+H52</f>
        <v>-4495410</v>
      </c>
      <c r="I53" s="174">
        <f>C53+D53+E53+F53+G53+H53</f>
        <v>64790832</v>
      </c>
      <c r="J53" s="168"/>
      <c r="K53" s="180">
        <f>K35+K37+K42+K45+K46+K47+K52</f>
        <v>64790832</v>
      </c>
      <c r="M53" s="83"/>
    </row>
    <row r="54" spans="1:13">
      <c r="A54" s="43"/>
      <c r="C54" s="83"/>
      <c r="D54" s="83"/>
      <c r="E54" s="83"/>
      <c r="F54" s="83"/>
      <c r="G54" s="83"/>
      <c r="H54" s="83"/>
    </row>
    <row r="55" spans="1:13">
      <c r="A55" s="43"/>
      <c r="C55" s="83"/>
      <c r="D55" s="83"/>
      <c r="E55" s="83"/>
      <c r="F55" s="83"/>
      <c r="G55" s="83"/>
      <c r="H55" s="83"/>
      <c r="I55" s="83"/>
      <c r="K55" s="83"/>
    </row>
    <row r="56" spans="1:13">
      <c r="A56" s="43"/>
      <c r="C56" s="83"/>
      <c r="D56" s="83"/>
      <c r="E56" s="83"/>
      <c r="F56" s="83"/>
      <c r="G56" s="83"/>
      <c r="H56" s="83"/>
      <c r="I56" s="83"/>
      <c r="K56" s="83"/>
    </row>
    <row r="57" spans="1:13" s="27" customFormat="1" ht="32.25" customHeight="1">
      <c r="A57" s="215" t="s">
        <v>276</v>
      </c>
      <c r="B57" s="215"/>
      <c r="C57" s="215"/>
      <c r="D57" s="215"/>
      <c r="E57" s="215"/>
      <c r="F57" s="26"/>
      <c r="G57" s="26"/>
    </row>
    <row r="58" spans="1:13" s="27" customFormat="1" ht="13.5" customHeight="1">
      <c r="A58" s="29"/>
      <c r="B58" s="29"/>
      <c r="C58" s="207"/>
      <c r="D58" s="208"/>
      <c r="E58" s="208"/>
      <c r="F58" s="26"/>
      <c r="G58" s="26"/>
    </row>
    <row r="59" spans="1:13" s="27" customFormat="1" ht="13.5" customHeight="1">
      <c r="A59" s="215" t="s">
        <v>277</v>
      </c>
      <c r="B59" s="215"/>
      <c r="C59" s="215"/>
      <c r="D59" s="215"/>
      <c r="E59" s="215"/>
      <c r="F59" s="30"/>
    </row>
    <row r="60" spans="1:13" s="27" customFormat="1" ht="18.75" customHeight="1">
      <c r="A60" s="181"/>
      <c r="B60" s="181"/>
      <c r="C60" s="181"/>
      <c r="D60" s="208"/>
      <c r="E60" s="208"/>
    </row>
    <row r="61" spans="1:13" s="27" customFormat="1" ht="21" customHeight="1">
      <c r="A61" s="215" t="s">
        <v>278</v>
      </c>
      <c r="B61" s="215"/>
      <c r="C61" s="215"/>
      <c r="D61" s="215"/>
      <c r="E61" s="215"/>
    </row>
    <row r="62" spans="1:13" s="27" customFormat="1" ht="11.25" customHeight="1">
      <c r="A62" s="29"/>
      <c r="B62" s="29"/>
      <c r="C62" s="207"/>
      <c r="D62" s="208"/>
      <c r="E62" s="208"/>
    </row>
    <row r="63" spans="1:13" s="27" customFormat="1" ht="11.25" customHeight="1">
      <c r="A63" s="215" t="s">
        <v>279</v>
      </c>
      <c r="B63" s="215"/>
      <c r="C63" s="215"/>
      <c r="D63" s="209"/>
      <c r="E63" s="209"/>
    </row>
    <row r="64" spans="1:13" s="27" customFormat="1" ht="18" customHeight="1">
      <c r="A64" s="24"/>
      <c r="B64" s="29"/>
      <c r="C64" s="210"/>
      <c r="D64" s="209"/>
      <c r="E64" s="209"/>
    </row>
    <row r="65" spans="1:5" s="27" customFormat="1" ht="15">
      <c r="A65" s="24" t="s">
        <v>151</v>
      </c>
      <c r="B65" s="29"/>
      <c r="C65" s="207"/>
      <c r="D65" s="209"/>
      <c r="E65" s="209"/>
    </row>
    <row r="66" spans="1:5" s="27" customFormat="1" ht="15">
      <c r="A66" s="24"/>
      <c r="B66" s="29"/>
      <c r="C66" s="29"/>
      <c r="D66" s="29"/>
      <c r="E66" s="29"/>
    </row>
    <row r="77" spans="1:5">
      <c r="A77" s="80" t="s">
        <v>157</v>
      </c>
    </row>
  </sheetData>
  <mergeCells count="12">
    <mergeCell ref="A57:E57"/>
    <mergeCell ref="A59:E59"/>
    <mergeCell ref="A61:E61"/>
    <mergeCell ref="A63:C63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Абдираман К. Гульназ</cp:lastModifiedBy>
  <cp:lastPrinted>2018-10-25T03:22:33Z</cp:lastPrinted>
  <dcterms:created xsi:type="dcterms:W3CDTF">2015-06-05T04:36:16Z</dcterms:created>
  <dcterms:modified xsi:type="dcterms:W3CDTF">2019-07-23T04:13:38Z</dcterms:modified>
</cp:coreProperties>
</file>