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1\Desktop\КАСЕ\2023 год\"/>
    </mc:Choice>
  </mc:AlternateContent>
  <xr:revisionPtr revIDLastSave="0" documentId="13_ncr:1_{4AE5CBF9-4FF4-4A34-A9D5-4E72E65AA97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ОПУ" sheetId="2" r:id="rId1"/>
    <sheet name="Баланс" sheetId="1" r:id="rId2"/>
    <sheet name="ОИК" sheetId="4" r:id="rId3"/>
    <sheet name="ОДДС с изм.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2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2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2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2">'[34]31'!#REF!</definedName>
    <definedName name="IncomeStatement_29">#REF!</definedName>
    <definedName name="IncomeStatement_3">#REF!</definedName>
    <definedName name="IncomeStatement_4" localSheetId="2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'[67]Major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'[68]X-rates'!$D$9</definedName>
    <definedName name="KZT_30.06.06">'[55]X-rates'!$D$4</definedName>
    <definedName name="KZT_8M2006">'[55]X-rates'!$D$5</definedName>
    <definedName name="KZT_av">'[69]X-rates'!$N$5</definedName>
    <definedName name="KZT_beg">'[69]X-rates'!$B$6</definedName>
    <definedName name="KZT_end">'[69]X-rates'!$N$6</definedName>
    <definedName name="KzWagons">#REF!</definedName>
    <definedName name="L_Adjust">[70]Links!$H$1:$H$65536</definedName>
    <definedName name="L_AJE_Tot">[70]Links!$G$1:$G$65536</definedName>
    <definedName name="L_CY_Beg">[70]Links!$F$1:$F$65536</definedName>
    <definedName name="L_CY_End">[70]Links!$J$1:$J$65536</definedName>
    <definedName name="L_PY_End">[70]Links!$K$1:$K$65536</definedName>
    <definedName name="L_RJE_Tot">[70]Links!$I$1:$I$65536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[71]BALANCE!$A$1:$E$10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[72]Variables!$B$6</definedName>
    <definedName name="nCom">[72]Variables!$B$4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[72]Variables!$B$2</definedName>
    <definedName name="nivel6">[73]balancete!$F$1:$J$65536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[72]Variables!$B$5</definedName>
    <definedName name="Nombre">#REF!</definedName>
    <definedName name="nompaybk">#REF!</definedName>
    <definedName name="nomTabla">[72]Variables!$A$22</definedName>
    <definedName name="NonIC">'[74]Non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[72]Variables!$B$3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[75]Assumptions!$G$4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[76]settings!$H$11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'[77]#REF'!$X$112:$X$112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[78]Inputs!$G$153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[79]CONS1!#REF!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[80]DT!$B$22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[81]ISvsOB!$E$9:$E$16,[81]ISvsOB!$E$18:$E$21,[81]ISvsOB!$E$23:$E$28,[81]ISvsOB!$E$30:$E$31,[81]ISvsOB!$E$33:$E$36,[81]ISvsOB!$E$38:$E$49,[81]ISvsOB!$H$9:$H$16,[81]ISvsOB!$H$18:$H$21,[81]ISvsOB!$H$23:$H$28,[81]ISvsOB!$H$30:$H$31,[81]ISvsOB!$H$33:$H$36,[81]ISvsOB!$H$38:$H$49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'[82]Rich''s Entities'!$C$4:$FM$219</definedName>
    <definedName name="RichsEntitiesRowNumber">'[82]Rich''s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'[83]RP-101.2.1.'!#REF!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[70]Lead!$K$1:$K$111</definedName>
    <definedName name="S_Adjust_GT">#REF!</definedName>
    <definedName name="S_AJE_Tot">#REF!</definedName>
    <definedName name="S_AJE_Tot_Data">[70]Lead!$J$1:$J$111</definedName>
    <definedName name="S_AJE_Tot_GT">#REF!</definedName>
    <definedName name="S_CompNum">#REF!</definedName>
    <definedName name="S_CY_Beg">#REF!</definedName>
    <definedName name="S_CY_Beg_Data">[70]Lead!$G$1:$G$111</definedName>
    <definedName name="S_CY_Beg_GT">#REF!</definedName>
    <definedName name="S_CY_End">#REF!</definedName>
    <definedName name="S_CY_End_Data">[70]Lead!$M$1:$M$111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[70]Lead!$P$1:$P$111</definedName>
    <definedName name="S_PY_End_GT">#REF!</definedName>
    <definedName name="S_RJE_Tot">#REF!</definedName>
    <definedName name="S_RJE_Tot_Data">[70]Lead!$L$1:$L$111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'[84]Plan-Bônus'!#REF!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'[67]Major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'[85]TB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[86]BALANCE!$A$1:$E$10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'[87]X-rates'!#REF!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[88]Assumptions!$C$102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'[89]Listado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'[90]Payroll 2004'!#REF!</definedName>
    <definedName name="TextRefCopy123">'[90]Payroll 2004'!#REF!</definedName>
    <definedName name="TextRefCopy124">'[90]Payroll 2004'!#REF!</definedName>
    <definedName name="TextRefCopy125">'[90]Payroll 2004'!#REF!</definedName>
    <definedName name="TextRefCopy126">'[90]Payroll 2004'!#REF!</definedName>
    <definedName name="TextRefCopy127">'[90]Payroll 2004'!#REF!</definedName>
    <definedName name="TextRefCopy128">'[90]Payroll 2004'!#REF!</definedName>
    <definedName name="TextRefCopy129">'[90]Payroll 2004'!#REF!</definedName>
    <definedName name="TextRefCopy13">#REF!</definedName>
    <definedName name="TextRefCopy130">'[90]Payroll 2004'!#REF!</definedName>
    <definedName name="TextRefCopy131">'[90]Payroll 2004'!#REF!</definedName>
    <definedName name="TextRefCopy132">'[90]Payroll 2004'!#REF!</definedName>
    <definedName name="TextRefCopy133">'[90]Payroll 2004'!#REF!</definedName>
    <definedName name="TextRefCopy134">'[90]Payroll 2004'!#REF!</definedName>
    <definedName name="TextRefCopy135">'[90]Payroll 2004'!#REF!</definedName>
    <definedName name="TextRefCopy136">'[90]Payroll 2004'!#REF!</definedName>
    <definedName name="TextRefCopy137">'[90]Payroll 2004'!#REF!</definedName>
    <definedName name="TextRefCopy138">'[90]Payroll 2004'!#REF!</definedName>
    <definedName name="TextRefCopy139">'[90]Payroll 2004'!#REF!</definedName>
    <definedName name="TextRefCopy14">#REF!</definedName>
    <definedName name="TextRefCopy140">'[90]Payroll 2004'!#REF!</definedName>
    <definedName name="TextRefCopy141">'[90]Payroll 2004'!#REF!</definedName>
    <definedName name="TextRefCopy142">'[90]Payroll 2004'!#REF!</definedName>
    <definedName name="TextRefCopy143">'[90]Payroll 2004'!#REF!</definedName>
    <definedName name="TextRefCopy144">'[90]Payroll 2004'!#REF!</definedName>
    <definedName name="TextRefCopy145">'[90]Payroll 2004'!#REF!</definedName>
    <definedName name="TextRefCopy146">'[90]Payroll 2004'!#REF!</definedName>
    <definedName name="TextRefCopy147">'[90]Payroll 2004'!#REF!</definedName>
    <definedName name="TextRefCopy148">'[90]Payroll 2004'!#REF!</definedName>
    <definedName name="TextRefCopy149">'[90]Payroll 2004'!#REF!</definedName>
    <definedName name="TextRefCopy15">#REF!</definedName>
    <definedName name="TextRefCopy150">'[90]Payroll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'[91]AES Corp.'!#REF!</definedName>
    <definedName name="TextRefCopy78">'[92]11101'!#REF!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[93]Resumen!#REF!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'[87]X-rates'!#REF!</definedName>
    <definedName name="usd_end">'[87]X-rates'!#REF!</definedName>
    <definedName name="USD_to_EUR_av">'[87]X-rates'!$B$3</definedName>
    <definedName name="USD_to_EUR_end">'[87]X-rates'!$B$4</definedName>
    <definedName name="USD_to_EUR_open">'[87]X-rates'!$B$2</definedName>
    <definedName name="USD00">[4]PARAMETROS!#REF!</definedName>
    <definedName name="usdc01">'[94]Ex rates'!$AI$3</definedName>
    <definedName name="USDend">'[87]X-rates'!#REF!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'[67]Major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[78]Inputs!$F$37</definedName>
    <definedName name="WtdAvgPr">'[24]#REF'!$A$30:$IV$30</definedName>
    <definedName name="WtdCap">'[24]#REF'!$E$176:$X$176</definedName>
    <definedName name="ww">'[77]#REF'!$P$110:$P$110</definedName>
    <definedName name="xcd" localSheetId="2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'[95]Gan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[96]XREF!#REF!</definedName>
    <definedName name="XRefCopy13" hidden="1">#REF!</definedName>
    <definedName name="XRefCopy13Row" hidden="1">[96]XREF!#REF!</definedName>
    <definedName name="XRefCopy14" hidden="1">#REF!</definedName>
    <definedName name="XRefCopy14Row" hidden="1">[96]XREF!#REF!</definedName>
    <definedName name="XRefCopy15" hidden="1">#REF!</definedName>
    <definedName name="XRefCopy15Row" hidden="1">[96]XREF!#REF!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[96]XREF!#REF!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[96]XREF!#REF!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[96]XREF!#REF!</definedName>
    <definedName name="XRefCopy2Row" hidden="1">#REF!</definedName>
    <definedName name="XRefCopy3" hidden="1">#REF!</definedName>
    <definedName name="XRefCopy3Row" hidden="1">[97]XREF!#REF!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[96]XREF!#REF!</definedName>
    <definedName name="XRefCopy7" hidden="1">#REF!</definedName>
    <definedName name="XRefCopy7Row" hidden="1">[96]XREF!#REF!</definedName>
    <definedName name="XRefCopy8" hidden="1">#REF!</definedName>
    <definedName name="XRefCopy8Row" hidden="1">[96]XREF!#REF!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[97]XREF!#REF!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[98]XREF!#REF!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1C03E4A5_0E99_11D5_896C_00008646D7BA_.wvu.Rows" hidden="1">[99]Debt!#REF!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[100]requerimiento!#REF!</definedName>
    <definedName name="а1">[101]ЯНВАРЬ!#REF!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5" l="1"/>
  <c r="C28" i="5"/>
  <c r="C10" i="1"/>
  <c r="D48" i="5"/>
  <c r="E16" i="4" l="1"/>
  <c r="E17" i="4"/>
  <c r="E14" i="4"/>
  <c r="D21" i="5"/>
  <c r="C21" i="5"/>
  <c r="D57" i="5" l="1"/>
  <c r="C57" i="5"/>
  <c r="D31" i="5"/>
  <c r="D35" i="5" s="1"/>
  <c r="C48" i="5"/>
  <c r="D9" i="2"/>
  <c r="D17" i="2" s="1"/>
  <c r="C9" i="2"/>
  <c r="C17" i="2" s="1"/>
  <c r="D33" i="1"/>
  <c r="C33" i="1"/>
  <c r="D59" i="1"/>
  <c r="C59" i="1"/>
  <c r="D48" i="1"/>
  <c r="C48" i="1"/>
  <c r="C20" i="1"/>
  <c r="D20" i="1"/>
  <c r="D59" i="5" l="1"/>
  <c r="D62" i="5" s="1"/>
  <c r="D10" i="4"/>
  <c r="D13" i="4" s="1"/>
  <c r="D18" i="4" s="1"/>
  <c r="C10" i="4"/>
  <c r="C20" i="4"/>
  <c r="D20" i="4"/>
  <c r="C31" i="5"/>
  <c r="C35" i="5" s="1"/>
  <c r="E22" i="4"/>
  <c r="E19" i="4"/>
  <c r="E20" i="4" s="1"/>
  <c r="E8" i="4"/>
  <c r="E12" i="4"/>
  <c r="E9" i="4"/>
  <c r="E10" i="4" s="1"/>
  <c r="C39" i="1"/>
  <c r="C64" i="1" s="1"/>
  <c r="D39" i="1"/>
  <c r="D34" i="1"/>
  <c r="D21" i="2"/>
  <c r="D23" i="2" s="1"/>
  <c r="D25" i="2" s="1"/>
  <c r="D27" i="2" s="1"/>
  <c r="C18" i="4" l="1"/>
  <c r="C13" i="4"/>
  <c r="D25" i="4"/>
  <c r="E15" i="4"/>
  <c r="E13" i="4"/>
  <c r="D60" i="1"/>
  <c r="D61" i="1" s="1"/>
  <c r="C60" i="1"/>
  <c r="C61" i="1" s="1"/>
  <c r="C21" i="2"/>
  <c r="C23" i="2" s="1"/>
  <c r="C25" i="2" s="1"/>
  <c r="C27" i="2" s="1"/>
  <c r="C59" i="5"/>
  <c r="C62" i="5" s="1"/>
  <c r="C34" i="1"/>
  <c r="C25" i="4" l="1"/>
  <c r="E18" i="4"/>
  <c r="E25" i="4" s="1"/>
  <c r="C66" i="1"/>
</calcChain>
</file>

<file path=xl/sharedStrings.xml><?xml version="1.0" encoding="utf-8"?>
<sst xmlns="http://schemas.openxmlformats.org/spreadsheetml/2006/main" count="187" uniqueCount="149">
  <si>
    <t>В тысячах тенге</t>
  </si>
  <si>
    <t xml:space="preserve">Активы </t>
  </si>
  <si>
    <t>Долгосрочные активы</t>
  </si>
  <si>
    <t>Нематериальные активы</t>
  </si>
  <si>
    <t>Текущие активы</t>
  </si>
  <si>
    <t>Денежные средства и их эквиваленты</t>
  </si>
  <si>
    <t>ВСЕГО АКТИВОВ</t>
  </si>
  <si>
    <t>Капитал</t>
  </si>
  <si>
    <t>Итого капитал</t>
  </si>
  <si>
    <t>Долгосрочные обязательства</t>
  </si>
  <si>
    <t>Текущие обязательства</t>
  </si>
  <si>
    <t>Корпоративный подоходный налог к оплате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</si>
  <si>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</si>
  <si>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</si>
  <si>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</si>
  <si>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</si>
  <si>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</si>
  <si>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</si>
  <si>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Административные расходы</t>
  </si>
  <si>
    <t>Курсовая разница, нетто</t>
  </si>
  <si>
    <t>Транзакций, приводящих к эффекту разводнения, не было</t>
  </si>
  <si>
    <t>Денежные потоки от операционной деятельности:</t>
  </si>
  <si>
    <t>Корректировки на: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</si>
  <si>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</si>
  <si>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</si>
  <si>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(Использование) / поступление денежных средств в / от операционной деятельности</t>
  </si>
  <si>
    <t>Подоходный налог уплаченный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</si>
  <si>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</si>
  <si>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</si>
  <si>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Денежные потоки от финансовой деятельности:</t>
  </si>
  <si>
    <t>Реорганизация под общим контролем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</si>
  <si>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</si>
  <si>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</si>
  <si>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</si>
  <si>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</si>
  <si>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</si>
  <si>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</si>
  <si>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</si>
  <si>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 Чистое использование денежных средств в финансовой деятельности</t>
  </si>
  <si>
    <t>Выручка</t>
  </si>
  <si>
    <t>Базовая прибыль / (убыток) на акцию (в тенге)</t>
  </si>
  <si>
    <t>Проценты полученные по займам выданным</t>
  </si>
  <si>
    <t>Денежные средства и их эквиваленты на отчетную дату</t>
  </si>
  <si>
    <t>АО "Каражыра"</t>
  </si>
  <si>
    <t>ПРОМЕЖУТОЧНЫЙ ОТЧЕТ О СОВОКУПНОМ ДОХОДЕ</t>
  </si>
  <si>
    <t>Себестоимость</t>
  </si>
  <si>
    <t>Валовая прибыль (убыток)</t>
  </si>
  <si>
    <t>Расходы по реализации</t>
  </si>
  <si>
    <t>Операционная прибыль (убыток)</t>
  </si>
  <si>
    <t>Прибыль (убыток) до налогообложения</t>
  </si>
  <si>
    <t>Чистая прибыль (убыток)</t>
  </si>
  <si>
    <t>Прочая совокупная прибыль (убыток)</t>
  </si>
  <si>
    <t>Итого совокупная прибыль (убыток), за вычетом подоходного налога</t>
  </si>
  <si>
    <t>ПРОМЕЖУТОЧНЫЙ ОТЧЕТ О ФИНАНСОВОМ ПОЛОЖЕНИИ</t>
  </si>
  <si>
    <t>Основные средства</t>
  </si>
  <si>
    <t>Прочие долгосрочные активы</t>
  </si>
  <si>
    <t>Нераспределенная прибыль</t>
  </si>
  <si>
    <t>Отложенные налоговые обязательства</t>
  </si>
  <si>
    <t>ПРОМЕЖУТОЧНЫЙ ОТЧЕТ О ДВИЖЕНИИ ДЕНЕЖНЫХ СРЕДСТВ</t>
  </si>
  <si>
    <t>Прибыль / (убыток) до подоходного налога</t>
  </si>
  <si>
    <t>Износ и амортизация</t>
  </si>
  <si>
    <t>Изменения в торговой дебиторской задолженности</t>
  </si>
  <si>
    <t>Проценты полученные</t>
  </si>
  <si>
    <t>Приобретение основных средств</t>
  </si>
  <si>
    <t>Поступления от реализации основных средств</t>
  </si>
  <si>
    <t>Банковские вклады, нетто</t>
  </si>
  <si>
    <t>Дивиденды выплаченные</t>
  </si>
  <si>
    <t>ПРОМЕЖУТОЧНЫЙ ОТЧЕТ ОБ ИЗМЕНЕНИЯХ В КАПИТАЛЕ</t>
  </si>
  <si>
    <t>ИТОГО</t>
  </si>
  <si>
    <t>Дивиденды объявленные</t>
  </si>
  <si>
    <t>Выпуск собственных доле-вых инструментов (акций)</t>
  </si>
  <si>
    <t>Выплаченные  проценты</t>
  </si>
  <si>
    <t>Доход от выбытия активов</t>
  </si>
  <si>
    <t>Прочие доходы</t>
  </si>
  <si>
    <t>Прочие расходы</t>
  </si>
  <si>
    <t>Краснянская Л.Н.</t>
  </si>
  <si>
    <t>Горнорудные активы</t>
  </si>
  <si>
    <t>Расходы будущих периодов</t>
  </si>
  <si>
    <t>Прочие финансовые активы, ограниченные в использовании</t>
  </si>
  <si>
    <t>Переплата по НДС</t>
  </si>
  <si>
    <t>Задолженность сотрудников</t>
  </si>
  <si>
    <t xml:space="preserve">Авансы выданные </t>
  </si>
  <si>
    <t>Прочие оборотные активы</t>
  </si>
  <si>
    <t>Займы выданные</t>
  </si>
  <si>
    <t>Обязательство по ликвидации активов</t>
  </si>
  <si>
    <t>Обязательства по вознаграждениям работникам</t>
  </si>
  <si>
    <t>Задолженность перед сотрудниками</t>
  </si>
  <si>
    <t>Прочие краткосрочные обязательства</t>
  </si>
  <si>
    <t>Итого совокупный доход/убыток за год</t>
  </si>
  <si>
    <t>Прибыль от выбытия активов</t>
  </si>
  <si>
    <t>Изменение прочих краткосрочных активах</t>
  </si>
  <si>
    <t>Изменения в торговой и прочей кредиторской задолженности</t>
  </si>
  <si>
    <t>Изменение в налогах и уплате помимо подоходного налога</t>
  </si>
  <si>
    <t>Изменения в предоплате налогов</t>
  </si>
  <si>
    <t>Авансы выплаченные за внеоборотные активы</t>
  </si>
  <si>
    <t>Прочие финансовые активы</t>
  </si>
  <si>
    <t>Займы полученные</t>
  </si>
  <si>
    <t>Облигации</t>
  </si>
  <si>
    <t>Торговая и прочая кредиторская задолженность</t>
  </si>
  <si>
    <t>Акционерный капитал</t>
  </si>
  <si>
    <t>Налоги к уплате, кроме подоходного налога</t>
  </si>
  <si>
    <t>Запасы</t>
  </si>
  <si>
    <t>Торговая и прочая дебиторская задолженность</t>
  </si>
  <si>
    <t>Предоплата по подоходному налогу</t>
  </si>
  <si>
    <t>Инвестиционная недвижимость</t>
  </si>
  <si>
    <t>Долгосрочная дебиторская задолженность</t>
  </si>
  <si>
    <t>Денежные средства и их эквиваленты на 1 января</t>
  </si>
  <si>
    <t>Финансовые расходы</t>
  </si>
  <si>
    <t>Финансовые доходы</t>
  </si>
  <si>
    <t>Нереализованные курсовые разницы</t>
  </si>
  <si>
    <t>Изменения в расходах будущих периодов</t>
  </si>
  <si>
    <t>Изменения в обязательствах по договору</t>
  </si>
  <si>
    <t>Изменения в прочих краткосрочных обязательствах</t>
  </si>
  <si>
    <t>Изменения в авансах выданных и расходах будущих периодов</t>
  </si>
  <si>
    <t>Выдача займов сотрудникам</t>
  </si>
  <si>
    <t>Погашение займов, выданных сотрудникам</t>
  </si>
  <si>
    <t>Погашение займов, выданных связанным сторонам</t>
  </si>
  <si>
    <t>Поступления от займов</t>
  </si>
  <si>
    <t>Выплата купонного вознаграждения</t>
  </si>
  <si>
    <t>Проценты уплаченные</t>
  </si>
  <si>
    <t>Чистое изменение в денежных средствах и их эквивалентов</t>
  </si>
  <si>
    <t>Эффект изменения курсов обмена валют на денежные средства и их эквиваленты</t>
  </si>
  <si>
    <t>Начисление/Восстановление оценочного резерва под ожидаемые кредитные убытки</t>
  </si>
  <si>
    <t>Резерв ОКУ</t>
  </si>
  <si>
    <t>Выплаты займов</t>
  </si>
  <si>
    <t>Низамов И.С.</t>
  </si>
  <si>
    <t>Обязательства по договору</t>
  </si>
  <si>
    <t>Задолжнность по облигациям</t>
  </si>
  <si>
    <t>Обесценение гудвилла</t>
  </si>
  <si>
    <t>Резерв по устаревшим и неликвидным запасам</t>
  </si>
  <si>
    <t>Начисление оценочного резерва под ожидаемые кредитные убытки</t>
  </si>
  <si>
    <t>Изменения в обязательствах по вознаграждению работникам</t>
  </si>
  <si>
    <t>Приобретение дочерних организаций, за вычетом полученных денежных средств</t>
  </si>
  <si>
    <t>Изменение во вклады</t>
  </si>
  <si>
    <t>Поступления от выпущенных облигаций</t>
  </si>
  <si>
    <t>На 1 января 2022 года</t>
  </si>
  <si>
    <t>На 31 декабря 2022 года</t>
  </si>
  <si>
    <t>Займы выданные связанным сторонам</t>
  </si>
  <si>
    <t>31 декабря 2022 г</t>
  </si>
  <si>
    <t>Гудвилл</t>
  </si>
  <si>
    <t xml:space="preserve">Дисконтирование займов полукченных от акционеров, за вычетом подоходного налога </t>
  </si>
  <si>
    <t>За 9 месяцев, закончивщийся 30 сентября  2023 года</t>
  </si>
  <si>
    <t>30 сентября 2023 г.</t>
  </si>
  <si>
    <t>Долгосрочные финансовые обязательства</t>
  </si>
  <si>
    <t>На 30 сентября 2023  года</t>
  </si>
  <si>
    <t>30 сентября 2023 г</t>
  </si>
  <si>
    <t>30 сентября 2022 г</t>
  </si>
  <si>
    <t>За 9 месяцев , закончивщийся 30 сентября 2023 года</t>
  </si>
  <si>
    <t>За 9 месяцев, закончивщийся 30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</si>
</sst>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8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* #,##0_);_(* \(#,##0\);_(* &quot;-&quot;_);_(@_)"/>
    <numFmt numFmtId="174" formatCode="[$-409]d\-mmm\-yy;@"/>
    <numFmt numFmtId="175" formatCode="_(* #,##0_);_(* \(#,##0\);_(* \-_);_(@_)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.00_);_(* \(#,##0.00\);_(* &quot;-&quot;??_);_(@_)"/>
    <numFmt numFmtId="250" formatCode="_(* #,##0.00_);_(* \(#,##0.00\);_(* \-??_);_(@_)"/>
    <numFmt numFmtId="251" formatCode="_(&quot;$&quot;* #,##0_);_(&quot;$&quot;* \(#,##0\);_(&quot;$&quot;* &quot;-&quot;_);_(@_)"/>
    <numFmt numFmtId="252" formatCode="_(* #,##0.0_);_(* \(#,##0.0\);_(* &quot;-&quot;?_);_(@_)"/>
    <numFmt numFmtId="253" formatCode="_._.* \(#,##0\)_%;_._.* #,##0_)_%;_._.* 0_)_%;_._.@_)_%"/>
    <numFmt numFmtId="254" formatCode="_._.&quot;р.&quot;* \(#,##0\)_%;_._.&quot;р.&quot;* #,##0_)_%;_._.&quot;р.&quot;* 0_)_%;_._.@_)_%"/>
    <numFmt numFmtId="255" formatCode="* \(#,##0\);* #,##0_);&quot;-&quot;??_);@"/>
    <numFmt numFmtId="256" formatCode="&quot;р.&quot;* #,##0_)_%;&quot;р.&quot;* \(#,##0\)_%;&quot;р.&quot;* &quot;-&quot;??_)_%;@_)_%"/>
    <numFmt numFmtId="257" formatCode="_(&quot;Rp.&quot;* #,##0_);_(&quot;Rp.&quot;* \(#,##0\);_(&quot;Rp.&quot;* &quot;-&quot;_);_(@_)"/>
    <numFmt numFmtId="258" formatCode="00000"/>
    <numFmt numFmtId="259" formatCode="_._.&quot;р.&quot;* #,##0.0_)_%;_._.&quot;р.&quot;* \(#,##0.0\)_%"/>
    <numFmt numFmtId="260" formatCode="&quot;р.&quot;* #,##0.0_)_%;&quot;р.&quot;* \(#,##0.0\)_%;&quot;р.&quot;* \ .0_)_%"/>
    <numFmt numFmtId="261" formatCode="_._.&quot;р.&quot;* #,##0.00_)_%;_._.&quot;р.&quot;* \(#,##0.00\)_%"/>
    <numFmt numFmtId="262" formatCode="&quot;р.&quot;* #,##0.00_)_%;&quot;р.&quot;* \(#,##0.00\)_%;&quot;р.&quot;* \ .00_)_%"/>
    <numFmt numFmtId="263" formatCode="_._.&quot;р.&quot;* #,##0.000_)_%;_._.&quot;р.&quot;* \(#,##0.000\)_%"/>
    <numFmt numFmtId="264" formatCode="&quot;р.&quot;* #,##0.000_)_%;&quot;р.&quot;* \(#,##0.000\)_%;&quot;р.&quot;* \ .000_)_%"/>
    <numFmt numFmtId="265" formatCode="\ \ _•\–\ \ \ \ @"/>
    <numFmt numFmtId="266" formatCode="mmmm\ d\,\ yyyy"/>
    <numFmt numFmtId="267" formatCode="* #,##0_);* \(#,##0\);&quot;-&quot;??_);@"/>
    <numFmt numFmtId="268" formatCode="[$-419]d\ mmm\ yy;@"/>
    <numFmt numFmtId="269" formatCode="\U\S\$#,##0.00;\(\U\S\$#,##0.00\)"/>
    <numFmt numFmtId="270" formatCode="&quot;$&quot;* #,##0.00_);\(#,##0.00\);&quot;- &quot;"/>
    <numFmt numFmtId="271" formatCode="&quot;р.&quot;* #,##0.00_);\(#,##0.00\);&quot;- &quot;"/>
    <numFmt numFmtId="272" formatCode="_-* #,##0\ _z_3_-;\-* #,##0\ _z_3_-;_-* &quot;-&quot;\ _z_3_-;_-@_-"/>
    <numFmt numFmtId="273" formatCode="_-* #,##0.00\ _z_3_-;\-* #,##0.00\ _z_3_-;_-* &quot;-&quot;??\ _z_3_-;_-@_-"/>
    <numFmt numFmtId="274" formatCode="_(* #,##0_);_(* \(#,##0\);_(* &quot;&quot;_);_(@_)"/>
    <numFmt numFmtId="275" formatCode="_([$€]* #,##0.00_);_([$€]* \(#,##0.00\);_([$€]* &quot;-&quot;??_);_(@_)"/>
    <numFmt numFmtId="276" formatCode="_-* #,##0.00[$€-1]_-;\-* #,##0.00[$€-1]_-;_-* &quot;-&quot;??[$€-1]_-"/>
    <numFmt numFmtId="277" formatCode="[Magenta]&quot;Err&quot;;[Magenta]&quot;Err&quot;;[Blue]&quot;OK&quot;;[Black]@"/>
    <numFmt numFmtId="278" formatCode="0.0_)%;[Red]\(0.0%\);0.0_)%"/>
    <numFmt numFmtId="279" formatCode="#,##0_);[Red]\(#,##0\);\-_)"/>
    <numFmt numFmtId="280" formatCode="#,##0\ ;\(#,##0\)"/>
    <numFmt numFmtId="281" formatCode="#,##0\ \ ;\(#,##0\)\ ;\—\ \ \ \ "/>
    <numFmt numFmtId="282" formatCode="_(* #,##0_);_(* \(#,##0\);_(* &quot;-&quot;??_);_(@_)"/>
    <numFmt numFmtId="283" formatCode="&quot;Rp.&quot;#,##0.00_);\(&quot;Rp.&quot;#,##0.00\)"/>
    <numFmt numFmtId="284" formatCode="&quot;FRF&quot;* #,##0.00_);\(#,##0.00\);&quot;- &quot;"/>
    <numFmt numFmtId="285" formatCode="0.0%"/>
    <numFmt numFmtId="286" formatCode="0;[Red]0"/>
    <numFmt numFmtId="287" formatCode="&quot;$&quot;#,##0\ ;\-&quot;$&quot;#,##0"/>
    <numFmt numFmtId="288" formatCode="&quot;р.&quot;#,##0\ ;\-&quot;р.&quot;#,##0"/>
    <numFmt numFmtId="289" formatCode="&quot;$&quot;#,##0.00\ ;\(&quot;$&quot;#,##0.00\)"/>
    <numFmt numFmtId="290" formatCode="&quot;р.&quot;#,##0.00\ ;\(&quot;р.&quot;#,##0.00\)"/>
    <numFmt numFmtId="291" formatCode="0.00000"/>
    <numFmt numFmtId="292" formatCode="#,##0;[Red]&quot;-&quot;#,##0"/>
    <numFmt numFmtId="293" formatCode="_-* #,##0\ _P_t_s_-;\-* #,##0\ _P_t_s_-;_-* &quot;-&quot;\ _P_t_s_-;_-@_-"/>
    <numFmt numFmtId="294" formatCode="_ * #,##0.00_ ;_ * \-#,##0.00_ ;_ * &quot;-&quot;??_ ;_ @_ "/>
    <numFmt numFmtId="295" formatCode="_(&quot;R$ &quot;* #,##0_);_(&quot;R$ &quot;* \(#,##0\);_(&quot;R$ &quot;* &quot;-&quot;_);_(@_)"/>
    <numFmt numFmtId="296" formatCode="_(&quot;R$ &quot;* #,##0.00_);_(&quot;R$ &quot;* \(#,##0.00\);_(&quot;R$ &quot;* &quot;-&quot;??_);_(@_)"/>
    <numFmt numFmtId="297" formatCode="_-* #,##0\ &quot;Pts&quot;_-;\-* #,##0\ &quot;Pts&quot;_-;_-* &quot;-&quot;\ &quot;Pts&quot;_-;_-@_-"/>
    <numFmt numFmtId="298" formatCode="_-* #,##0.00\ &quot;Pts&quot;_-;\-* #,##0.00\ &quot;Pts&quot;_-;_-* &quot;-&quot;??\ &quot;Pts&quot;_-;_-@_-"/>
    <numFmt numFmtId="299" formatCode="#,##0.0\x_);\(#,##0.0\x\);#,##0.0\x_);@_)"/>
    <numFmt numFmtId="300" formatCode="0.00_)"/>
    <numFmt numFmtId="301" formatCode="_-* #,##0\ _d_._-;\-* #,##0\ _d_._-;_-* &quot;-&quot;\ _d_._-;_-@_-"/>
    <numFmt numFmtId="302" formatCode="_-* #,##0.00\ _d_._-;\-* #,##0.00\ _d_._-;_-* &quot;-&quot;??\ _d_._-;_-@_-"/>
    <numFmt numFmtId="303" formatCode="_-* #,##0\ _đ_._-;\-* #,##0\ _đ_._-;_-* &quot;-&quot;\ _đ_._-;_-@_-"/>
    <numFmt numFmtId="304" formatCode="_-* #,##0.00\ _đ_._-;\-* #,##0.00\ _đ_._-;_-* &quot;-&quot;??\ _đ_._-;_-@_-"/>
    <numFmt numFmtId="305" formatCode="_-* #,##0_d_._-;\-* #,##0_d_._-;_-* &quot;-&quot;_d_._-;_-@_-"/>
    <numFmt numFmtId="306" formatCode="_-* #,##0.00_d_._-;\-* #,##0.00_d_._-;_-* &quot;-&quot;??_d_._-;_-@_-"/>
    <numFmt numFmtId="307" formatCode="\$#,##0_);[Red]\(\$#,##0\)"/>
    <numFmt numFmtId="308" formatCode="_-* #,##0.0000\ &quot;р.&quot;_-;\-* #,##0.0000\ &quot;р.&quot;_-;_-* &quot;-&quot;??\ &quot;р.&quot;_-;_-@_-"/>
    <numFmt numFmtId="309" formatCode="0.00000%"/>
    <numFmt numFmtId="310" formatCode="_-* #,##0.00000\ &quot;р.&quot;_-;\-* #,##0.00000\ &quot;р.&quot;_-;_-* &quot;-&quot;??\ &quot;р.&quot;_-;_-@_-"/>
    <numFmt numFmtId="311" formatCode="0.0000000%"/>
    <numFmt numFmtId="312" formatCode="0_)%;\(0\)%"/>
    <numFmt numFmtId="313" formatCode="_._._(* 0_)%;_._.* \(0\)%"/>
    <numFmt numFmtId="314" formatCode="_(0_)%;\(0\)%"/>
    <numFmt numFmtId="315" formatCode="0%_);\(0%\)"/>
    <numFmt numFmtId="316" formatCode="#,##0.000"/>
    <numFmt numFmtId="317" formatCode="_-* #,##0\ _$_-;\-* #,##0\ _$_-;_-* &quot;-&quot;\ _$_-;_-@_-"/>
    <numFmt numFmtId="318" formatCode="_(0.0_)%;\(0.0\)%"/>
    <numFmt numFmtId="319" formatCode="_._._(* 0.0_)%;_._.* \(0.0\)%"/>
    <numFmt numFmtId="320" formatCode="_._._(* 0.00_)%;_._.* \(0.00\)%"/>
    <numFmt numFmtId="321" formatCode="_(0.000_)%;\(0.000\)%"/>
    <numFmt numFmtId="322" formatCode="_._._(* 0.000_)%;_._.* \(0.000\)%"/>
    <numFmt numFmtId="323" formatCode="#,##0.0\%_);\(#,##0.0\%\);#,##0.0\%_);@_)"/>
    <numFmt numFmtId="324" formatCode="\+0.0;\-0.0"/>
    <numFmt numFmtId="325" formatCode="\+0.0%;\-0.0%"/>
    <numFmt numFmtId="326" formatCode="#,##0______;;&quot;------------      &quot;"/>
    <numFmt numFmtId="327" formatCode="mm/dd/yy"/>
    <numFmt numFmtId="328" formatCode="\ #,##0;[Red]\-#,##0"/>
    <numFmt numFmtId="329" formatCode="&quot;р.&quot;#,##0"/>
    <numFmt numFmtId="330" formatCode="\_x0000_\_x0000__(* #,##0_);_(* \(#,##0\);_(* &quot;-&quot;_);_(@"/>
    <numFmt numFmtId="331" formatCode="\_x0000_\_x0000__(* #,##0.00_);_(* \(#,##0.00\);_(* &quot;-&quot;??_);_(@"/>
    <numFmt numFmtId="332" formatCode="\_x0000_\_x0000__(&quot;р.&quot;* #,##0_);_(&quot;р.&quot;* \(#,##0\);_(&quot;р.&quot;* &quot;-&quot;_);_(@"/>
    <numFmt numFmtId="333" formatCode="\_x0000_\_x0000__(&quot;р.&quot;* #,##0.00_);_(&quot;р.&quot;* \(#,##0.00\);_(&quot;р.&quot;* &quot;-&quot;??_);_(@"/>
    <numFmt numFmtId="334" formatCode="&quot;р.&quot;#,\);\(&quot;р.&quot;#,\)"/>
    <numFmt numFmtId="335" formatCode="#\ ##0&quot;zі&quot;_.00&quot;gr&quot;;\(#\ ##0.00\z\і\)"/>
    <numFmt numFmtId="336" formatCode="&quot;$&quot;#,\);\(&quot;$&quot;#,\)"/>
    <numFmt numFmtId="337" formatCode="&quot;р.&quot;#,;\(&quot;р.&quot;#,\)"/>
    <numFmt numFmtId="338" formatCode="#\ ##0&quot;zі&quot;.00&quot;gr&quot;;\(#\ ##0&quot;zі&quot;.00&quot;gr&quot;\)"/>
    <numFmt numFmtId="339" formatCode="&quot;$&quot;#,;\(&quot;$&quot;#,\)"/>
    <numFmt numFmtId="340" formatCode="_(#,##0_);_(\(#,##0\);_(\ &quot;&quot;_);_(@_)"/>
    <numFmt numFmtId="341" formatCode="_(#,##0_);_(\(#,##0\);_(&quot;&quot;_);_(@_)"/>
    <numFmt numFmtId="342" formatCode="&quot;TRL&quot;* #,##0.0_);\(\T\R\L#,##0.0\);&quot;- &quot;\ "/>
    <numFmt numFmtId="343" formatCode="#,##0.00;[Red]&quot;-&quot;#,##0.00"/>
    <numFmt numFmtId="344" formatCode="#,##0.000_);[Red]\(#,##0.000\);\-_)"/>
    <numFmt numFmtId="345" formatCode="#,##0\ &quot;kr&quot;;[Red]\-#,##0\ &quot;kr&quot;"/>
    <numFmt numFmtId="346" formatCode="_-* #,##0.00_р_._-;\-* #,##0.00_р_._-;_-* &quot;-&quot;?_р_._-;_-@_-"/>
    <numFmt numFmtId="347" formatCode="#,##0.00\ &quot;kr&quot;;[Red]\-#,##0.00\ &quot;kr&quot;"/>
    <numFmt numFmtId="348" formatCode="_-* #,##0.00\ _T_L_-;\-* #,##0.00\ _T_L_-;_-* &quot;-&quot;??\ _T_L_-;_-@_-"/>
    <numFmt numFmtId="349" formatCode="#,##0.000_ ;\-#,##0.000\ "/>
    <numFmt numFmtId="350" formatCode="#,##0.00_ ;[Red]\-#,##0.00\ "/>
    <numFmt numFmtId="351" formatCode="\_x0000_\_x0000__(&quot;$&quot;* #,##0_);_(&quot;$&quot;* \(#,##0\);_(&quot;$&quot;* &quot;-&quot;_);_(@"/>
    <numFmt numFmtId="352" formatCode="\_x0000_\_x0000__(&quot;$&quot;* #,##0.00_);_(&quot;$&quot;* \(#,##0.00\);_(&quot;$&quot;* &quot;-&quot;??_);_(@"/>
    <numFmt numFmtId="353" formatCode="#,##0_ ;[Red]\-#,##0\ "/>
    <numFmt numFmtId="354" formatCode="_-* #,##0.00\ _р_._-;\-* #,##0.00\ _р_._-;_-* &quot;-&quot;??\ _р_._-;_-@_-"/>
    <numFmt numFmtId="355" formatCode="_-&quot;£&quot;* #,##0_-;\-&quot;£&quot;* #,##0_-;_-&quot;£&quot;* &quot;-&quot;_-;_-@_-"/>
    <numFmt numFmtId="356" formatCode="&quot;£&quot;#,##0;[Red]\-&quot;£&quot;#,##0"/>
    <numFmt numFmtId="357" formatCode="\£#,##0.00_);[Red]&quot;(£&quot;#,##0.00\)"/>
    <numFmt numFmtId="358" formatCode="&quot;\&quot;#,##0;[Red]&quot;\&quot;\-#,##0"/>
    <numFmt numFmtId="359" formatCode="_(* #,##0.00_);_(* \(#,##0.00\);_(* \-_);_(@_)"/>
  </numFmts>
  <fonts count="256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4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4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4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9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5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50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1" fontId="95" fillId="7" borderId="0" applyBorder="0"/>
    <xf numFmtId="173" fontId="95" fillId="7" borderId="9" applyBorder="0"/>
    <xf numFmtId="252" fontId="95" fillId="7" borderId="9" applyBorder="0"/>
    <xf numFmtId="9" fontId="95" fillId="7" borderId="11" applyBorder="0"/>
    <xf numFmtId="214" fontId="95" fillId="7" borderId="0" applyBorder="0"/>
    <xf numFmtId="249" fontId="95" fillId="7" borderId="18" applyBorder="0"/>
    <xf numFmtId="253" fontId="96" fillId="0" borderId="0" applyFill="0" applyBorder="0" applyProtection="0"/>
    <xf numFmtId="254" fontId="84" fillId="0" borderId="0" applyFont="0" applyFill="0" applyBorder="0" applyAlignment="0" applyProtection="0"/>
    <xf numFmtId="254" fontId="84" fillId="0" borderId="0" applyFont="0" applyFill="0" applyBorder="0" applyAlignment="0" applyProtection="0"/>
    <xf numFmtId="255" fontId="97" fillId="0" borderId="0" applyFill="0" applyBorder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10" applyFill="0" applyProtection="0"/>
    <xf numFmtId="0" fontId="7" fillId="0" borderId="19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59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5" fillId="0" borderId="0" applyFont="0" applyFill="0" applyBorder="0" applyAlignment="0" applyProtection="0"/>
    <xf numFmtId="260" fontId="85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5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174" fontId="78" fillId="0" borderId="0" applyFill="0">
      <alignment horizontal="center" wrapText="1"/>
    </xf>
    <xf numFmtId="266" fontId="2" fillId="0" borderId="0" applyFill="0" applyBorder="0" applyAlignment="0" applyProtection="0"/>
    <xf numFmtId="266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6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14" fontId="69" fillId="0" borderId="0" applyFill="0" applyBorder="0" applyAlignment="0"/>
    <xf numFmtId="266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7" fontId="97" fillId="0" borderId="0" applyFill="0" applyBorder="0" applyProtection="0"/>
    <xf numFmtId="0" fontId="9" fillId="0" borderId="0" applyFill="0" applyBorder="0" applyProtection="0"/>
    <xf numFmtId="267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10" applyFill="0" applyProtection="0"/>
    <xf numFmtId="268" fontId="9" fillId="0" borderId="10" applyFill="0" applyProtection="0"/>
    <xf numFmtId="267" fontId="97" fillId="0" borderId="10" applyFill="0" applyProtection="0"/>
    <xf numFmtId="268" fontId="9" fillId="0" borderId="10" applyFill="0" applyProtection="0"/>
    <xf numFmtId="268" fontId="9" fillId="0" borderId="10" applyFill="0" applyProtection="0"/>
    <xf numFmtId="267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9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225" fontId="104" fillId="0" borderId="9" applyFont="0" applyBorder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4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6" fontId="43" fillId="0" borderId="0" applyFont="0" applyFill="0" applyBorder="0" applyAlignment="0" applyProtection="0">
      <alignment vertical="center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3" fontId="108" fillId="0" borderId="23" applyFill="0" applyBorder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7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8" fontId="115" fillId="17" borderId="24" applyAlignment="0">
      <protection locked="0"/>
    </xf>
    <xf numFmtId="279" fontId="115" fillId="17" borderId="24" applyAlignment="0">
      <protection locked="0"/>
    </xf>
    <xf numFmtId="279" fontId="69" fillId="0" borderId="0" applyFill="0" applyBorder="0" applyAlignment="0" applyProtection="0"/>
    <xf numFmtId="278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0" fontId="117" fillId="0" borderId="0" applyNumberFormat="0" applyFont="0" applyFill="0" applyBorder="0" applyProtection="0"/>
    <xf numFmtId="173" fontId="118" fillId="0" borderId="0" applyFill="0" applyBorder="0">
      <alignment horizontal="left"/>
    </xf>
    <xf numFmtId="281" fontId="119" fillId="0" borderId="0">
      <alignment horizontal="right"/>
    </xf>
    <xf numFmtId="282" fontId="98" fillId="0" borderId="0" applyFont="0" applyFill="0" applyBorder="0" applyAlignment="0" applyProtection="0"/>
    <xf numFmtId="283" fontId="2" fillId="0" borderId="0" applyFont="0" applyFill="0" applyBorder="0" applyAlignment="0" applyProtection="0">
      <alignment horizontal="center"/>
    </xf>
    <xf numFmtId="284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9" fontId="67" fillId="0" borderId="0" applyFill="0" applyBorder="0"/>
    <xf numFmtId="0" fontId="18" fillId="0" borderId="0" applyFont="0" applyFill="0" applyBorder="0" applyAlignment="0" applyProtection="0"/>
    <xf numFmtId="173" fontId="67" fillId="0" borderId="11" applyFill="0" applyBorder="0"/>
    <xf numFmtId="251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5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2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6" fontId="80" fillId="12" borderId="0" applyFont="0" applyFill="0" applyBorder="0" applyAlignment="0" applyProtection="0">
      <alignment vertical="top"/>
    </xf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2" fontId="43" fillId="0" borderId="0" applyFont="0" applyFill="0" applyBorder="0" applyAlignment="0" applyProtection="0"/>
    <xf numFmtId="291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1" fontId="45" fillId="0" borderId="0" applyFont="0" applyFill="0" applyBorder="0" applyAlignment="0" applyProtection="0"/>
    <xf numFmtId="292" fontId="48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9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0" fontId="162" fillId="0" borderId="0"/>
    <xf numFmtId="0" fontId="162" fillId="0" borderId="0"/>
    <xf numFmtId="300" fontId="162" fillId="0" borderId="0"/>
    <xf numFmtId="300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8" fontId="43" fillId="0" borderId="0" applyFont="0" applyFill="0" applyBorder="0" applyAlignment="0" applyProtection="0"/>
    <xf numFmtId="179" fontId="14" fillId="0" borderId="0">
      <protection locked="0"/>
    </xf>
    <xf numFmtId="309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0" fontId="43" fillId="0" borderId="0" applyFont="0" applyFill="0" applyBorder="0" applyAlignment="0" applyProtection="0"/>
    <xf numFmtId="179" fontId="14" fillId="0" borderId="0">
      <protection locked="0"/>
    </xf>
    <xf numFmtId="311" fontId="166" fillId="0" borderId="0" applyFont="0" applyFill="0" applyBorder="0" applyAlignment="0" applyProtection="0"/>
    <xf numFmtId="252" fontId="67" fillId="0" borderId="0" applyFill="0" applyBorder="0"/>
    <xf numFmtId="308" fontId="43" fillId="0" borderId="0" applyFont="0" applyFill="0" applyBorder="0" applyAlignment="0" applyProtection="0"/>
    <xf numFmtId="310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312" fontId="75" fillId="0" borderId="0" applyFont="0" applyFill="0" applyBorder="0" applyAlignment="0" applyProtection="0"/>
    <xf numFmtId="313" fontId="84" fillId="0" borderId="0" applyFont="0" applyFill="0" applyBorder="0" applyAlignment="0" applyProtection="0"/>
    <xf numFmtId="314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6" fontId="20" fillId="0" borderId="0" applyFont="0" applyFill="0" applyBorder="0" applyAlignment="0" applyProtection="0"/>
    <xf numFmtId="317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8" fontId="86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171" fillId="0" borderId="0"/>
    <xf numFmtId="321" fontId="86" fillId="0" borderId="0" applyFont="0" applyFill="0" applyBorder="0" applyAlignment="0" applyProtection="0"/>
    <xf numFmtId="322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5" fontId="82" fillId="0" borderId="0" applyFont="0" applyFill="0" applyBorder="0" applyAlignment="0" applyProtection="0"/>
    <xf numFmtId="285" fontId="87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3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49" fontId="67" fillId="0" borderId="0" applyFill="0" applyBorder="0"/>
    <xf numFmtId="172" fontId="2" fillId="0" borderId="0" applyFont="0" applyFill="0" applyBorder="0" applyAlignment="0" applyProtection="0"/>
    <xf numFmtId="37" fontId="173" fillId="7" borderId="25"/>
    <xf numFmtId="324" fontId="7" fillId="0" borderId="0"/>
    <xf numFmtId="325" fontId="7" fillId="0" borderId="0"/>
    <xf numFmtId="37" fontId="173" fillId="7" borderId="25"/>
    <xf numFmtId="13" fontId="2" fillId="0" borderId="0" applyFont="0" applyFill="0" applyProtection="0"/>
    <xf numFmtId="285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6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7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8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9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4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3" fontId="31" fillId="0" borderId="0"/>
    <xf numFmtId="0" fontId="7" fillId="0" borderId="0"/>
    <xf numFmtId="173" fontId="31" fillId="0" borderId="0"/>
    <xf numFmtId="173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4" fontId="2" fillId="0" borderId="0" applyFont="0" applyFill="0" applyBorder="0" applyAlignment="0" applyProtection="0"/>
    <xf numFmtId="0" fontId="92" fillId="0" borderId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4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5" fontId="72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0" fontId="20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8" fontId="72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4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1" fontId="214" fillId="27" borderId="0" applyAlignment="0">
      <alignment horizontal="left" indent="2"/>
      <protection hidden="1"/>
    </xf>
    <xf numFmtId="340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2" fontId="2" fillId="0" borderId="0" applyFont="0" applyFill="0" applyBorder="0" applyAlignment="0" applyProtection="0"/>
    <xf numFmtId="292" fontId="217" fillId="0" borderId="0" applyFont="0" applyFill="0" applyBorder="0" applyAlignment="0" applyProtection="0"/>
    <xf numFmtId="343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4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345" fontId="217" fillId="0" borderId="0" applyFont="0" applyFill="0" applyBorder="0" applyAlignment="0" applyProtection="0"/>
    <xf numFmtId="346" fontId="43" fillId="0" borderId="0" applyFont="0" applyFill="0" applyBorder="0" applyAlignment="0" applyProtection="0"/>
    <xf numFmtId="347" fontId="217" fillId="0" borderId="0" applyFont="0" applyFill="0" applyBorder="0" applyAlignment="0" applyProtection="0"/>
    <xf numFmtId="172" fontId="2" fillId="0" borderId="0" applyFont="0" applyFill="0" applyBorder="0" applyAlignment="0" applyProtection="0"/>
    <xf numFmtId="34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9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0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6" fontId="239" fillId="0" borderId="0" applyFont="0" applyFill="0" applyBorder="0" applyAlignment="0" applyProtection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0" fontId="3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3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3" fontId="241" fillId="0" borderId="50" applyFont="0" applyFill="0" applyBorder="0" applyAlignment="0" applyProtection="0">
      <alignment horizontal="center" vertical="center" wrapText="1"/>
    </xf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4" fontId="90" fillId="0" borderId="0" applyFont="0" applyFill="0" applyBorder="0" applyAlignment="0" applyProtection="0"/>
    <xf numFmtId="17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237" fillId="0" borderId="0" applyFont="0" applyFill="0" applyBorder="0" applyAlignment="0" applyProtection="0"/>
    <xf numFmtId="172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8" fontId="246" fillId="0" borderId="0" applyFont="0" applyFill="0" applyBorder="0" applyAlignment="0" applyProtection="0"/>
    <xf numFmtId="0" fontId="247" fillId="0" borderId="0"/>
    <xf numFmtId="249" fontId="20" fillId="0" borderId="0" applyFont="0" applyFill="0" applyBorder="0" applyAlignment="0" applyProtection="0"/>
    <xf numFmtId="0" fontId="28" fillId="0" borderId="0"/>
  </cellStyleXfs>
  <cellXfs count="100">
    <xf numFmtId="0" fontId="0" fillId="0" borderId="0" xfId="0"/>
    <xf numFmtId="0" fontId="3" fillId="5" borderId="0" xfId="0" applyFont="1" applyFill="1"/>
    <xf numFmtId="0" fontId="38" fillId="5" borderId="0" xfId="0" applyFont="1" applyFill="1"/>
    <xf numFmtId="14" fontId="249" fillId="5" borderId="0" xfId="0" applyNumberFormat="1" applyFont="1" applyFill="1"/>
    <xf numFmtId="0" fontId="253" fillId="5" borderId="0" xfId="0" applyFont="1" applyFill="1"/>
    <xf numFmtId="14" fontId="38" fillId="5" borderId="5" xfId="0" applyNumberFormat="1" applyFont="1" applyFill="1" applyBorder="1"/>
    <xf numFmtId="14" fontId="249" fillId="5" borderId="5" xfId="0" applyNumberFormat="1" applyFont="1" applyFill="1" applyBorder="1"/>
    <xf numFmtId="0" fontId="250" fillId="5" borderId="51" xfId="0" applyFont="1" applyFill="1" applyBorder="1" applyAlignment="1">
      <alignment horizontal="center" vertical="center"/>
    </xf>
    <xf numFmtId="0" fontId="250" fillId="5" borderId="0" xfId="0" applyFont="1" applyFill="1"/>
    <xf numFmtId="0" fontId="250" fillId="5" borderId="51" xfId="0" applyFont="1" applyFill="1" applyBorder="1" applyAlignment="1">
      <alignment horizontal="center" vertical="center" wrapText="1"/>
    </xf>
    <xf numFmtId="0" fontId="255" fillId="5" borderId="0" xfId="0" applyFont="1" applyFill="1"/>
    <xf numFmtId="14" fontId="250" fillId="5" borderId="51" xfId="0" applyNumberFormat="1" applyFont="1" applyFill="1" applyBorder="1" applyAlignment="1">
      <alignment horizontal="center" vertical="center" wrapText="1"/>
    </xf>
    <xf numFmtId="14" fontId="250" fillId="5" borderId="0" xfId="0" applyNumberFormat="1" applyFont="1" applyFill="1"/>
    <xf numFmtId="14" fontId="250" fillId="0" borderId="51" xfId="0" applyNumberFormat="1" applyFont="1" applyBorder="1" applyAlignment="1">
      <alignment horizontal="center" vertical="center" wrapText="1"/>
    </xf>
    <xf numFmtId="0" fontId="38" fillId="5" borderId="51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/>
    </xf>
    <xf numFmtId="0" fontId="251" fillId="5" borderId="0" xfId="0" applyFont="1" applyFill="1" applyAlignment="1">
      <alignment vertical="center" wrapText="1"/>
    </xf>
    <xf numFmtId="0" fontId="38" fillId="5" borderId="0" xfId="0" applyFont="1" applyFill="1" applyAlignment="1">
      <alignment horizontal="center" vertical="center" wrapText="1"/>
    </xf>
    <xf numFmtId="282" fontId="38" fillId="5" borderId="0" xfId="0" applyNumberFormat="1" applyFont="1" applyFill="1" applyAlignment="1">
      <alignment vertical="center" wrapText="1"/>
    </xf>
    <xf numFmtId="0" fontId="38" fillId="5" borderId="0" xfId="0" applyFont="1" applyFill="1" applyAlignment="1">
      <alignment horizontal="left" vertical="center" wrapText="1"/>
    </xf>
    <xf numFmtId="175" fontId="38" fillId="5" borderId="0" xfId="0" applyNumberFormat="1" applyFont="1" applyFill="1" applyAlignment="1">
      <alignment vertical="center" wrapText="1"/>
    </xf>
    <xf numFmtId="175" fontId="38" fillId="0" borderId="0" xfId="0" applyNumberFormat="1" applyFont="1" applyAlignment="1">
      <alignment vertical="center" wrapText="1"/>
    </xf>
    <xf numFmtId="175" fontId="3" fillId="5" borderId="0" xfId="0" applyNumberFormat="1" applyFont="1" applyFill="1" applyAlignment="1">
      <alignment vertical="center"/>
    </xf>
    <xf numFmtId="0" fontId="250" fillId="5" borderId="52" xfId="0" applyFont="1" applyFill="1" applyBorder="1" applyAlignment="1">
      <alignment vertical="center" wrapText="1"/>
    </xf>
    <xf numFmtId="0" fontId="38" fillId="5" borderId="52" xfId="0" applyFont="1" applyFill="1" applyBorder="1" applyAlignment="1">
      <alignment horizontal="center" vertical="center" wrapText="1"/>
    </xf>
    <xf numFmtId="175" fontId="38" fillId="5" borderId="52" xfId="0" applyNumberFormat="1" applyFont="1" applyFill="1" applyBorder="1" applyAlignment="1">
      <alignment vertical="center" wrapText="1"/>
    </xf>
    <xf numFmtId="175" fontId="38" fillId="0" borderId="52" xfId="0" applyNumberFormat="1" applyFont="1" applyBorder="1" applyAlignment="1">
      <alignment vertical="center" wrapText="1"/>
    </xf>
    <xf numFmtId="0" fontId="250" fillId="5" borderId="0" xfId="0" applyFont="1" applyFill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5" borderId="52" xfId="0" applyFont="1" applyFill="1" applyBorder="1" applyAlignment="1">
      <alignment vertical="center" wrapText="1"/>
    </xf>
    <xf numFmtId="0" fontId="250" fillId="5" borderId="52" xfId="0" applyFont="1" applyFill="1" applyBorder="1" applyAlignment="1">
      <alignment horizontal="center" vertical="center" wrapText="1"/>
    </xf>
    <xf numFmtId="175" fontId="250" fillId="5" borderId="52" xfId="0" applyNumberFormat="1" applyFont="1" applyFill="1" applyBorder="1" applyAlignment="1">
      <alignment vertical="center" wrapText="1"/>
    </xf>
    <xf numFmtId="175" fontId="250" fillId="0" borderId="52" xfId="0" applyNumberFormat="1" applyFont="1" applyBorder="1" applyAlignment="1">
      <alignment vertical="center" wrapText="1"/>
    </xf>
    <xf numFmtId="0" fontId="38" fillId="5" borderId="0" xfId="0" applyFont="1" applyFill="1" applyAlignment="1">
      <alignment vertical="center" wrapText="1"/>
    </xf>
    <xf numFmtId="0" fontId="251" fillId="5" borderId="52" xfId="0" applyFont="1" applyFill="1" applyBorder="1" applyAlignment="1">
      <alignment vertical="center" wrapText="1"/>
    </xf>
    <xf numFmtId="0" fontId="250" fillId="5" borderId="0" xfId="0" applyFont="1" applyFill="1" applyAlignment="1">
      <alignment horizontal="center" vertical="center" wrapText="1"/>
    </xf>
    <xf numFmtId="175" fontId="250" fillId="5" borderId="0" xfId="0" applyNumberFormat="1" applyFont="1" applyFill="1" applyAlignment="1">
      <alignment vertical="center" wrapText="1"/>
    </xf>
    <xf numFmtId="175" fontId="250" fillId="0" borderId="0" xfId="0" applyNumberFormat="1" applyFont="1" applyAlignment="1">
      <alignment vertical="center" wrapText="1"/>
    </xf>
    <xf numFmtId="0" fontId="252" fillId="5" borderId="0" xfId="0" applyFont="1" applyFill="1" applyAlignment="1">
      <alignment horizontal="left" vertical="center" wrapText="1"/>
    </xf>
    <xf numFmtId="0" fontId="38" fillId="5" borderId="0" xfId="0" applyFont="1" applyFill="1" applyAlignment="1">
      <alignment vertical="center"/>
    </xf>
    <xf numFmtId="175" fontId="38" fillId="5" borderId="0" xfId="0" applyNumberFormat="1" applyFont="1" applyFill="1" applyAlignment="1">
      <alignment vertical="center"/>
    </xf>
    <xf numFmtId="0" fontId="38" fillId="5" borderId="53" xfId="0" applyFont="1" applyFill="1" applyBorder="1" applyAlignment="1">
      <alignment horizontal="left" vertical="center"/>
    </xf>
    <xf numFmtId="0" fontId="38" fillId="5" borderId="53" xfId="0" applyFont="1" applyFill="1" applyBorder="1" applyAlignment="1">
      <alignment horizontal="center" vertical="center"/>
    </xf>
    <xf numFmtId="175" fontId="38" fillId="5" borderId="53" xfId="0" applyNumberFormat="1" applyFont="1" applyFill="1" applyBorder="1" applyAlignment="1">
      <alignment vertical="center" wrapText="1"/>
    </xf>
    <xf numFmtId="0" fontId="250" fillId="5" borderId="51" xfId="0" applyFont="1" applyFill="1" applyBorder="1" applyAlignment="1">
      <alignment vertical="center"/>
    </xf>
    <xf numFmtId="0" fontId="255" fillId="5" borderId="0" xfId="0" applyFont="1" applyFill="1" applyAlignment="1">
      <alignment vertical="center"/>
    </xf>
    <xf numFmtId="0" fontId="250" fillId="5" borderId="0" xfId="0" applyFont="1" applyFill="1" applyAlignment="1">
      <alignment vertical="center"/>
    </xf>
    <xf numFmtId="14" fontId="250" fillId="5" borderId="0" xfId="0" applyNumberFormat="1" applyFont="1" applyFill="1" applyAlignment="1">
      <alignment vertical="center"/>
    </xf>
    <xf numFmtId="14" fontId="249" fillId="5" borderId="0" xfId="0" applyNumberFormat="1" applyFont="1" applyFill="1" applyAlignment="1">
      <alignment vertical="center"/>
    </xf>
    <xf numFmtId="0" fontId="249" fillId="5" borderId="5" xfId="0" applyFont="1" applyFill="1" applyBorder="1" applyAlignment="1">
      <alignment vertical="center"/>
    </xf>
    <xf numFmtId="0" fontId="38" fillId="5" borderId="5" xfId="0" applyFont="1" applyFill="1" applyBorder="1" applyAlignment="1">
      <alignment vertical="center"/>
    </xf>
    <xf numFmtId="0" fontId="249" fillId="5" borderId="0" xfId="0" applyFont="1" applyFill="1" applyAlignment="1">
      <alignment vertical="center"/>
    </xf>
    <xf numFmtId="175" fontId="38" fillId="5" borderId="0" xfId="0" applyNumberFormat="1" applyFont="1" applyFill="1" applyAlignment="1">
      <alignment horizontal="right" vertical="center" wrapText="1"/>
    </xf>
    <xf numFmtId="0" fontId="38" fillId="5" borderId="51" xfId="0" applyFont="1" applyFill="1" applyBorder="1" applyAlignment="1">
      <alignment horizontal="left" vertical="center" wrapText="1"/>
    </xf>
    <xf numFmtId="0" fontId="38" fillId="5" borderId="51" xfId="0" applyFont="1" applyFill="1" applyBorder="1" applyAlignment="1">
      <alignment horizontal="center" vertical="center" wrapText="1"/>
    </xf>
    <xf numFmtId="175" fontId="38" fillId="5" borderId="51" xfId="0" applyNumberFormat="1" applyFont="1" applyFill="1" applyBorder="1" applyAlignment="1">
      <alignment horizontal="right" vertical="center" wrapText="1"/>
    </xf>
    <xf numFmtId="175" fontId="250" fillId="5" borderId="0" xfId="0" applyNumberFormat="1" applyFont="1" applyFill="1" applyAlignment="1">
      <alignment horizontal="right" vertical="center" wrapText="1"/>
    </xf>
    <xf numFmtId="37" fontId="38" fillId="5" borderId="51" xfId="5178" applyNumberFormat="1" applyFont="1" applyFill="1" applyBorder="1" applyAlignment="1">
      <alignment horizontal="left" vertical="center"/>
    </xf>
    <xf numFmtId="175" fontId="250" fillId="5" borderId="52" xfId="0" applyNumberFormat="1" applyFont="1" applyFill="1" applyBorder="1" applyAlignment="1">
      <alignment horizontal="right" vertical="center" wrapText="1"/>
    </xf>
    <xf numFmtId="175" fontId="250" fillId="5" borderId="52" xfId="0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horizontal="left" vertical="center"/>
    </xf>
    <xf numFmtId="0" fontId="250" fillId="5" borderId="52" xfId="0" applyFont="1" applyFill="1" applyBorder="1" applyAlignment="1">
      <alignment vertical="center"/>
    </xf>
    <xf numFmtId="359" fontId="250" fillId="5" borderId="52" xfId="0" applyNumberFormat="1" applyFont="1" applyFill="1" applyBorder="1" applyAlignment="1">
      <alignment vertical="center"/>
    </xf>
    <xf numFmtId="0" fontId="253" fillId="5" borderId="0" xfId="0" applyFont="1" applyFill="1" applyAlignment="1">
      <alignment vertical="center"/>
    </xf>
    <xf numFmtId="164" fontId="38" fillId="5" borderId="0" xfId="0" applyNumberFormat="1" applyFont="1" applyFill="1" applyAlignment="1">
      <alignment vertical="center"/>
    </xf>
    <xf numFmtId="14" fontId="253" fillId="5" borderId="0" xfId="0" applyNumberFormat="1" applyFont="1" applyFill="1" applyAlignment="1">
      <alignment vertical="center"/>
    </xf>
    <xf numFmtId="0" fontId="253" fillId="5" borderId="5" xfId="0" applyFont="1" applyFill="1" applyBorder="1" applyAlignment="1">
      <alignment vertical="center"/>
    </xf>
    <xf numFmtId="14" fontId="249" fillId="5" borderId="0" xfId="0" applyNumberFormat="1" applyFont="1" applyFill="1" applyAlignment="1">
      <alignment horizontal="left" vertical="center"/>
    </xf>
    <xf numFmtId="0" fontId="253" fillId="5" borderId="0" xfId="0" applyFont="1" applyFill="1" applyAlignment="1">
      <alignment vertical="center" wrapText="1"/>
    </xf>
    <xf numFmtId="0" fontId="250" fillId="5" borderId="0" xfId="0" applyFont="1" applyFill="1" applyAlignment="1">
      <alignment horizontal="center" vertical="center"/>
    </xf>
    <xf numFmtId="175" fontId="250" fillId="5" borderId="52" xfId="0" applyNumberFormat="1" applyFont="1" applyFill="1" applyBorder="1" applyAlignment="1">
      <alignment vertical="center"/>
    </xf>
    <xf numFmtId="0" fontId="38" fillId="5" borderId="53" xfId="0" applyFont="1" applyFill="1" applyBorder="1" applyAlignment="1">
      <alignment vertical="center" wrapText="1"/>
    </xf>
    <xf numFmtId="0" fontId="38" fillId="5" borderId="53" xfId="0" applyFont="1" applyFill="1" applyBorder="1" applyAlignment="1">
      <alignment horizontal="center" vertical="center" wrapText="1"/>
    </xf>
    <xf numFmtId="175" fontId="38" fillId="5" borderId="53" xfId="0" applyNumberFormat="1" applyFont="1" applyFill="1" applyBorder="1" applyAlignment="1">
      <alignment vertical="center"/>
    </xf>
    <xf numFmtId="175" fontId="38" fillId="5" borderId="51" xfId="0" applyNumberFormat="1" applyFont="1" applyFill="1" applyBorder="1" applyAlignment="1">
      <alignment vertical="center"/>
    </xf>
    <xf numFmtId="175" fontId="250" fillId="5" borderId="0" xfId="0" applyNumberFormat="1" applyFont="1" applyFill="1" applyAlignment="1">
      <alignment vertical="center"/>
    </xf>
    <xf numFmtId="173" fontId="38" fillId="5" borderId="0" xfId="0" applyNumberFormat="1" applyFont="1" applyFill="1" applyAlignment="1">
      <alignment vertical="center"/>
    </xf>
    <xf numFmtId="0" fontId="254" fillId="5" borderId="0" xfId="0" applyFont="1" applyFill="1" applyAlignment="1">
      <alignment vertical="center"/>
    </xf>
    <xf numFmtId="37" fontId="38" fillId="0" borderId="0" xfId="5178" applyNumberFormat="1" applyFont="1" applyAlignment="1">
      <alignment vertical="center"/>
    </xf>
    <xf numFmtId="37" fontId="248" fillId="5" borderId="0" xfId="5178" applyNumberFormat="1" applyFont="1" applyFill="1" applyAlignment="1">
      <alignment vertical="center"/>
    </xf>
    <xf numFmtId="14" fontId="253" fillId="0" borderId="0" xfId="0" applyNumberFormat="1" applyFont="1" applyAlignment="1">
      <alignment vertical="center"/>
    </xf>
    <xf numFmtId="0" fontId="38" fillId="0" borderId="5" xfId="0" applyFont="1" applyBorder="1" applyAlignment="1">
      <alignment vertical="center"/>
    </xf>
    <xf numFmtId="37" fontId="38" fillId="5" borderId="0" xfId="5178" applyNumberFormat="1" applyFont="1" applyFill="1" applyAlignment="1">
      <alignment vertical="center"/>
    </xf>
    <xf numFmtId="175" fontId="250" fillId="0" borderId="0" xfId="0" applyNumberFormat="1" applyFont="1" applyAlignment="1">
      <alignment horizontal="right" vertical="center" wrapText="1"/>
    </xf>
    <xf numFmtId="0" fontId="250" fillId="5" borderId="53" xfId="0" applyFont="1" applyFill="1" applyBorder="1" applyAlignment="1">
      <alignment vertical="center" wrapText="1"/>
    </xf>
    <xf numFmtId="0" fontId="250" fillId="5" borderId="53" xfId="0" applyFont="1" applyFill="1" applyBorder="1" applyAlignment="1">
      <alignment horizontal="center" vertical="center" wrapText="1"/>
    </xf>
    <xf numFmtId="175" fontId="250" fillId="0" borderId="53" xfId="0" applyNumberFormat="1" applyFont="1" applyBorder="1" applyAlignment="1">
      <alignment vertical="center" wrapText="1"/>
    </xf>
    <xf numFmtId="175" fontId="250" fillId="5" borderId="53" xfId="0" applyNumberFormat="1" applyFont="1" applyFill="1" applyBorder="1" applyAlignment="1">
      <alignment vertical="center" wrapText="1"/>
    </xf>
    <xf numFmtId="0" fontId="251" fillId="5" borderId="52" xfId="0" applyFont="1" applyFill="1" applyBorder="1" applyAlignment="1">
      <alignment horizontal="center" vertical="center" wrapText="1"/>
    </xf>
    <xf numFmtId="0" fontId="252" fillId="5" borderId="0" xfId="0" applyFont="1" applyFill="1" applyAlignment="1">
      <alignment horizontal="center" vertical="center" wrapText="1"/>
    </xf>
    <xf numFmtId="175" fontId="255" fillId="0" borderId="0" xfId="0" applyNumberFormat="1" applyFont="1" applyAlignment="1">
      <alignment vertical="center" wrapText="1"/>
    </xf>
    <xf numFmtId="175" fontId="38" fillId="0" borderId="0" xfId="0" applyNumberFormat="1" applyFont="1" applyAlignment="1">
      <alignment horizontal="center" vertical="center" wrapText="1"/>
    </xf>
    <xf numFmtId="175" fontId="38" fillId="5" borderId="0" xfId="0" applyNumberFormat="1" applyFont="1" applyFill="1" applyAlignment="1">
      <alignment horizontal="center" vertical="center" wrapText="1"/>
    </xf>
    <xf numFmtId="0" fontId="251" fillId="5" borderId="0" xfId="0" applyFont="1" applyFill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55" fillId="0" borderId="0" xfId="0" applyFont="1" applyAlignment="1">
      <alignment vertical="center"/>
    </xf>
    <xf numFmtId="0" fontId="251" fillId="5" borderId="52" xfId="0" applyFont="1" applyFill="1" applyBorder="1" applyAlignment="1">
      <alignment horizontal="left" vertical="center" wrapText="1"/>
    </xf>
    <xf numFmtId="175" fontId="250" fillId="5" borderId="51" xfId="0" applyNumberFormat="1" applyFont="1" applyFill="1" applyBorder="1" applyAlignment="1">
      <alignment vertical="center" wrapText="1"/>
    </xf>
    <xf numFmtId="0" fontId="252" fillId="5" borderId="0" xfId="0" applyFont="1" applyFill="1" applyAlignment="1">
      <alignment vertical="top" wrapText="1"/>
    </xf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6" Type="http://schemas.openxmlformats.org/officeDocument/2006/relationships/externalLink" Target="externalLinks/externalLink12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sharedStrings" Target="sharedStrings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  <sheetName val="Payroll Summary"/>
      <sheetName val="7"/>
      <sheetName val="год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X-rates"/>
      <sheetName val="Annual_St"/>
      <sheetName val="Early_Gene"/>
      <sheetName val="Tax_&amp;_Dep"/>
      <sheetName val="Repay_Profiles"/>
      <sheetName val="CFADS_vs_DS"/>
      <sheetName val="DSCR_vs_PA_DSCR"/>
      <sheetName val="KCC"/>
      <sheetName val="Annual_St1"/>
      <sheetName val="Early_Gene1"/>
      <sheetName val="Tax_&amp;_Dep1"/>
      <sheetName val="Repay_Profiles1"/>
      <sheetName val="CFADS_vs_DS1"/>
      <sheetName val="DSCR_vs_PA_DSCR1"/>
      <sheetName val="Payroll_Summary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ао"/>
      <sheetName val="VAT 2004"/>
      <sheetName val="Assum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D36"/>
  <sheetViews>
    <sheetView showGridLines="0" zoomScaleNormal="100" workbookViewId="0">
      <selection activeCell="C11" sqref="C11"/>
    </sheetView>
  </sheetViews>
  <sheetFormatPr defaultColWidth="9.140625" defaultRowHeight="12.75"/>
  <cols>
    <col min="1" max="1" width="57.7109375" style="46" customWidth="1"/>
    <col min="2" max="2" width="7.7109375" style="46" customWidth="1"/>
    <col min="3" max="4" width="12.7109375" style="46" customWidth="1"/>
    <col min="5" max="16384" width="9.140625" style="15"/>
  </cols>
  <sheetData>
    <row r="1" spans="1:4">
      <c r="A1" s="47" t="s">
        <v>43</v>
      </c>
      <c r="B1" s="40"/>
      <c r="C1" s="40"/>
      <c r="D1" s="40"/>
    </row>
    <row r="2" spans="1:4">
      <c r="A2" s="47" t="s">
        <v>44</v>
      </c>
      <c r="B2" s="40"/>
      <c r="C2" s="40"/>
      <c r="D2" s="40"/>
    </row>
    <row r="3" spans="1:4">
      <c r="A3" s="48" t="s">
        <v>147</v>
      </c>
      <c r="B3" s="49"/>
      <c r="C3" s="49"/>
      <c r="D3" s="49"/>
    </row>
    <row r="4" spans="1:4" ht="13.5" thickBot="1">
      <c r="A4" s="50"/>
      <c r="B4" s="51"/>
      <c r="C4" s="51"/>
      <c r="D4" s="51"/>
    </row>
    <row r="5" spans="1:4">
      <c r="A5" s="52"/>
      <c r="B5" s="40"/>
      <c r="C5" s="40"/>
      <c r="D5" s="40"/>
    </row>
    <row r="6" spans="1:4" ht="25.5">
      <c r="A6" s="14" t="s">
        <v>0</v>
      </c>
      <c r="B6" s="9" t="s">
        <v>32</v>
      </c>
      <c r="C6" s="11" t="s">
        <v>145</v>
      </c>
      <c r="D6" s="13" t="s">
        <v>146</v>
      </c>
    </row>
    <row r="7" spans="1:4" ht="14.1" customHeight="1">
      <c r="A7" s="19" t="s">
        <v>39</v>
      </c>
      <c r="B7" s="17">
        <v>12</v>
      </c>
      <c r="C7" s="53">
        <v>37768201</v>
      </c>
      <c r="D7" s="53">
        <v>25757701</v>
      </c>
    </row>
    <row r="8" spans="1:4" ht="14.1" customHeight="1">
      <c r="A8" s="54" t="s">
        <v>45</v>
      </c>
      <c r="B8" s="55">
        <v>13</v>
      </c>
      <c r="C8" s="56">
        <v>-24763343</v>
      </c>
      <c r="D8" s="56">
        <v>-17535361</v>
      </c>
    </row>
    <row r="9" spans="1:4" ht="14.1" customHeight="1">
      <c r="A9" s="16" t="s">
        <v>46</v>
      </c>
      <c r="B9" s="36"/>
      <c r="C9" s="57">
        <f>SUM(C7:C8)</f>
        <v>13004858</v>
      </c>
      <c r="D9" s="57">
        <f>SUM(D7:D8)</f>
        <v>8222340</v>
      </c>
    </row>
    <row r="10" spans="1:4" ht="14.1" customHeight="1">
      <c r="A10" s="19" t="s">
        <v>47</v>
      </c>
      <c r="B10" s="17">
        <v>14</v>
      </c>
      <c r="C10" s="53">
        <v>-1864153</v>
      </c>
      <c r="D10" s="53">
        <v>-1194072</v>
      </c>
    </row>
    <row r="11" spans="1:4" ht="14.1" customHeight="1">
      <c r="A11" s="19" t="s">
        <v>18</v>
      </c>
      <c r="B11" s="17">
        <v>15</v>
      </c>
      <c r="C11" s="53">
        <v>-1251329</v>
      </c>
      <c r="D11" s="53">
        <v>-1375005</v>
      </c>
    </row>
    <row r="12" spans="1:4" ht="33" customHeight="1">
      <c r="A12" s="19" t="s">
        <v>122</v>
      </c>
      <c r="B12" s="17"/>
      <c r="C12" s="53"/>
      <c r="D12" s="53"/>
    </row>
    <row r="13" spans="1:4" ht="18" customHeight="1">
      <c r="A13" s="19" t="s">
        <v>128</v>
      </c>
      <c r="B13" s="17"/>
      <c r="C13" s="53"/>
      <c r="D13" s="53"/>
    </row>
    <row r="14" spans="1:4" ht="14.1" customHeight="1">
      <c r="A14" s="19" t="s">
        <v>72</v>
      </c>
      <c r="B14" s="17"/>
      <c r="C14" s="53">
        <v>14879</v>
      </c>
      <c r="D14" s="53">
        <v>432</v>
      </c>
    </row>
    <row r="15" spans="1:4" ht="14.1" customHeight="1">
      <c r="A15" s="19" t="s">
        <v>73</v>
      </c>
      <c r="B15" s="17">
        <v>16</v>
      </c>
      <c r="C15" s="53">
        <v>8154335</v>
      </c>
      <c r="D15" s="53">
        <v>2145898</v>
      </c>
    </row>
    <row r="16" spans="1:4" ht="14.1" customHeight="1">
      <c r="A16" s="54" t="s">
        <v>74</v>
      </c>
      <c r="B16" s="55">
        <v>16</v>
      </c>
      <c r="C16" s="56">
        <v>-6518955</v>
      </c>
      <c r="D16" s="56">
        <v>-2226901</v>
      </c>
    </row>
    <row r="17" spans="1:4" ht="14.1" customHeight="1">
      <c r="A17" s="16" t="s">
        <v>48</v>
      </c>
      <c r="B17" s="17"/>
      <c r="C17" s="57">
        <f>C9+C10+C11+C14+C15+C16+C12</f>
        <v>11539635</v>
      </c>
      <c r="D17" s="57">
        <f>D9+D10+D11+D14+D15+D16+D12+D13</f>
        <v>5572692</v>
      </c>
    </row>
    <row r="18" spans="1:4" ht="14.1" customHeight="1">
      <c r="A18" s="19" t="s">
        <v>35</v>
      </c>
      <c r="B18" s="17">
        <v>17</v>
      </c>
      <c r="C18" s="53">
        <v>669091</v>
      </c>
      <c r="D18" s="53">
        <v>289170</v>
      </c>
    </row>
    <row r="19" spans="1:4" ht="14.1" customHeight="1">
      <c r="A19" s="19" t="s">
        <v>36</v>
      </c>
      <c r="B19" s="17">
        <v>18</v>
      </c>
      <c r="C19" s="53">
        <v>-2930418</v>
      </c>
      <c r="D19" s="53">
        <v>-1654179</v>
      </c>
    </row>
    <row r="20" spans="1:4" ht="14.1" customHeight="1">
      <c r="A20" s="58" t="s">
        <v>19</v>
      </c>
      <c r="B20" s="9"/>
      <c r="C20" s="56">
        <v>-27628</v>
      </c>
      <c r="D20" s="56">
        <v>1177925</v>
      </c>
    </row>
    <row r="21" spans="1:4" ht="14.1" customHeight="1">
      <c r="A21" s="16" t="s">
        <v>49</v>
      </c>
      <c r="B21" s="36"/>
      <c r="C21" s="57">
        <f>C17+C18+C19+C20</f>
        <v>9250680</v>
      </c>
      <c r="D21" s="57">
        <f>D17+D18+D19+D20</f>
        <v>5385608</v>
      </c>
    </row>
    <row r="22" spans="1:4" ht="14.1" customHeight="1">
      <c r="A22" s="19" t="s">
        <v>34</v>
      </c>
      <c r="B22" s="17"/>
      <c r="C22" s="53">
        <v>-2652755</v>
      </c>
      <c r="D22" s="53">
        <v>-1245504</v>
      </c>
    </row>
    <row r="23" spans="1:4" ht="14.1" customHeight="1">
      <c r="A23" s="35" t="s">
        <v>50</v>
      </c>
      <c r="B23" s="31"/>
      <c r="C23" s="59">
        <f>C21+C22</f>
        <v>6597925</v>
      </c>
      <c r="D23" s="59">
        <f>D21+D22</f>
        <v>4140104</v>
      </c>
    </row>
    <row r="24" spans="1:4" ht="14.1" customHeight="1">
      <c r="A24" s="39" t="s">
        <v>51</v>
      </c>
      <c r="B24" s="17"/>
      <c r="C24" s="53">
        <v>0</v>
      </c>
      <c r="D24" s="53">
        <v>0</v>
      </c>
    </row>
    <row r="25" spans="1:4" ht="14.1" customHeight="1">
      <c r="A25" s="35" t="s">
        <v>52</v>
      </c>
      <c r="B25" s="31"/>
      <c r="C25" s="60">
        <f>C23</f>
        <v>6597925</v>
      </c>
      <c r="D25" s="60">
        <f>D23</f>
        <v>4140104</v>
      </c>
    </row>
    <row r="26" spans="1:4" ht="14.1" customHeight="1">
      <c r="A26" s="61"/>
      <c r="B26" s="40"/>
      <c r="C26" s="41"/>
      <c r="D26" s="41"/>
    </row>
    <row r="27" spans="1:4" ht="14.1" customHeight="1">
      <c r="A27" s="62" t="s">
        <v>40</v>
      </c>
      <c r="B27" s="62"/>
      <c r="C27" s="63">
        <f>C25/1000</f>
        <v>6597.9250000000002</v>
      </c>
      <c r="D27" s="63">
        <f>D25/1000</f>
        <v>4140.1040000000003</v>
      </c>
    </row>
    <row r="28" spans="1:4" ht="14.1" customHeight="1">
      <c r="A28" s="40"/>
      <c r="B28" s="40"/>
      <c r="C28" s="40"/>
      <c r="D28" s="40"/>
    </row>
    <row r="29" spans="1:4" ht="14.1" customHeight="1">
      <c r="A29" s="64" t="s">
        <v>20</v>
      </c>
      <c r="B29" s="40"/>
      <c r="C29" s="40"/>
      <c r="D29" s="40"/>
    </row>
    <row r="30" spans="1:4" ht="14.1" customHeight="1">
      <c r="A30" s="64"/>
      <c r="B30" s="40"/>
      <c r="C30" s="65"/>
      <c r="D30" s="40"/>
    </row>
    <row r="31" spans="1:4" ht="14.1" customHeight="1">
      <c r="A31" s="40" t="s">
        <v>16</v>
      </c>
      <c r="B31" s="40"/>
      <c r="C31" s="40" t="s">
        <v>75</v>
      </c>
      <c r="D31" s="40"/>
    </row>
    <row r="32" spans="1:4" ht="14.1" customHeight="1">
      <c r="A32" s="40"/>
      <c r="B32" s="40"/>
      <c r="C32" s="40"/>
      <c r="D32" s="40"/>
    </row>
    <row r="33" spans="1:4" ht="14.1" customHeight="1">
      <c r="A33" s="40"/>
      <c r="B33" s="40"/>
      <c r="C33" s="40"/>
      <c r="D33" s="40"/>
    </row>
    <row r="34" spans="1:4" ht="14.1" customHeight="1">
      <c r="A34" s="40" t="s">
        <v>17</v>
      </c>
      <c r="B34" s="40"/>
      <c r="C34" s="40" t="s">
        <v>125</v>
      </c>
      <c r="D34" s="40"/>
    </row>
    <row r="35" spans="1:4" ht="15" customHeight="1"/>
    <row r="36" spans="1:4" ht="15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G167"/>
  <sheetViews>
    <sheetView showGridLines="0" zoomScaleNormal="100" workbookViewId="0">
      <selection activeCell="E20" sqref="E20"/>
    </sheetView>
  </sheetViews>
  <sheetFormatPr defaultColWidth="9.140625" defaultRowHeight="12.75"/>
  <cols>
    <col min="1" max="1" width="44.140625" style="10" customWidth="1"/>
    <col min="2" max="2" width="7.7109375" style="10" customWidth="1"/>
    <col min="3" max="3" width="11.7109375" style="10" customWidth="1"/>
    <col min="4" max="4" width="12.42578125" style="10" customWidth="1"/>
    <col min="5" max="16384" width="9.140625" style="1"/>
  </cols>
  <sheetData>
    <row r="1" spans="1:7">
      <c r="A1" s="8" t="s">
        <v>43</v>
      </c>
      <c r="B1" s="2"/>
      <c r="C1" s="2"/>
      <c r="D1" s="2"/>
    </row>
    <row r="2" spans="1:7">
      <c r="A2" s="8" t="s">
        <v>53</v>
      </c>
      <c r="B2" s="2"/>
      <c r="C2" s="2"/>
      <c r="D2" s="2"/>
    </row>
    <row r="3" spans="1:7">
      <c r="A3" s="12" t="s">
        <v>141</v>
      </c>
      <c r="B3" s="3"/>
      <c r="C3" s="3"/>
      <c r="D3" s="3"/>
    </row>
    <row r="4" spans="1:7" ht="13.5" customHeight="1" thickBot="1">
      <c r="A4" s="5"/>
      <c r="B4" s="6"/>
      <c r="C4" s="6"/>
      <c r="D4" s="6"/>
    </row>
    <row r="5" spans="1:7">
      <c r="A5" s="4"/>
      <c r="B5" s="2"/>
      <c r="C5" s="2"/>
      <c r="D5" s="2"/>
    </row>
    <row r="6" spans="1:7" ht="25.5">
      <c r="A6" s="14" t="s">
        <v>0</v>
      </c>
      <c r="B6" s="9" t="s">
        <v>32</v>
      </c>
      <c r="C6" s="11" t="s">
        <v>142</v>
      </c>
      <c r="D6" s="13" t="s">
        <v>138</v>
      </c>
      <c r="E6" s="15"/>
      <c r="F6" s="15"/>
      <c r="G6" s="15"/>
    </row>
    <row r="7" spans="1:7" ht="14.1" customHeight="1">
      <c r="A7" s="16" t="s">
        <v>1</v>
      </c>
      <c r="B7" s="17"/>
      <c r="C7" s="18"/>
      <c r="D7" s="18"/>
      <c r="E7" s="15"/>
      <c r="F7" s="15"/>
      <c r="G7" s="15"/>
    </row>
    <row r="8" spans="1:7" ht="14.1" customHeight="1">
      <c r="A8" s="16" t="s">
        <v>2</v>
      </c>
      <c r="B8" s="17"/>
      <c r="C8" s="18"/>
      <c r="D8" s="18"/>
      <c r="E8" s="15"/>
      <c r="F8" s="15"/>
      <c r="G8" s="15"/>
    </row>
    <row r="9" spans="1:7" ht="14.1" customHeight="1">
      <c r="A9" s="19" t="s">
        <v>54</v>
      </c>
      <c r="B9" s="17">
        <v>4</v>
      </c>
      <c r="C9" s="20">
        <v>21108896</v>
      </c>
      <c r="D9" s="21">
        <v>26780833</v>
      </c>
      <c r="E9" s="15"/>
      <c r="F9" s="15"/>
      <c r="G9" s="15"/>
    </row>
    <row r="10" spans="1:7" ht="14.1" customHeight="1">
      <c r="A10" s="19" t="s">
        <v>76</v>
      </c>
      <c r="B10" s="17">
        <v>5</v>
      </c>
      <c r="C10" s="20">
        <f>7119761+1717657</f>
        <v>8837418</v>
      </c>
      <c r="D10" s="21">
        <v>7143833</v>
      </c>
      <c r="E10" s="15"/>
      <c r="F10" s="15"/>
      <c r="G10" s="15"/>
    </row>
    <row r="11" spans="1:7" ht="14.1" customHeight="1">
      <c r="A11" s="19" t="s">
        <v>104</v>
      </c>
      <c r="B11" s="17">
        <v>6</v>
      </c>
      <c r="C11" s="20">
        <v>473718</v>
      </c>
      <c r="D11" s="21">
        <v>1972209</v>
      </c>
      <c r="E11" s="15"/>
      <c r="F11" s="15"/>
      <c r="G11" s="15"/>
    </row>
    <row r="12" spans="1:7" ht="14.1" customHeight="1">
      <c r="A12" s="19" t="s">
        <v>83</v>
      </c>
      <c r="B12" s="17"/>
      <c r="C12" s="20">
        <v>5693645</v>
      </c>
      <c r="D12" s="21"/>
      <c r="E12" s="15"/>
      <c r="F12" s="15"/>
      <c r="G12" s="15"/>
    </row>
    <row r="13" spans="1:7" ht="14.1" customHeight="1">
      <c r="A13" s="19" t="s">
        <v>105</v>
      </c>
      <c r="B13" s="17"/>
      <c r="C13" s="20">
        <v>871707</v>
      </c>
      <c r="D13" s="21">
        <v>160000</v>
      </c>
      <c r="E13" s="22"/>
      <c r="F13" s="15"/>
      <c r="G13" s="15"/>
    </row>
    <row r="14" spans="1:7" ht="14.1" customHeight="1">
      <c r="A14" s="19" t="s">
        <v>3</v>
      </c>
      <c r="B14" s="17"/>
      <c r="C14" s="20">
        <v>118270</v>
      </c>
      <c r="D14" s="21">
        <v>97759</v>
      </c>
      <c r="E14" s="15"/>
      <c r="F14" s="15"/>
      <c r="G14" s="15"/>
    </row>
    <row r="15" spans="1:7" ht="14.1" customHeight="1">
      <c r="A15" s="19" t="s">
        <v>77</v>
      </c>
      <c r="B15" s="17">
        <v>7</v>
      </c>
      <c r="C15" s="20">
        <v>43816</v>
      </c>
      <c r="D15" s="21"/>
      <c r="E15" s="15"/>
      <c r="F15" s="15"/>
      <c r="G15" s="15"/>
    </row>
    <row r="16" spans="1:7" ht="14.1" customHeight="1">
      <c r="A16" s="19" t="s">
        <v>139</v>
      </c>
      <c r="B16" s="17"/>
      <c r="C16" s="20">
        <v>621972</v>
      </c>
      <c r="D16" s="21">
        <v>621972</v>
      </c>
      <c r="E16" s="15"/>
      <c r="F16" s="15"/>
      <c r="G16" s="15"/>
    </row>
    <row r="17" spans="1:7" ht="14.1" customHeight="1">
      <c r="A17" s="19" t="s">
        <v>94</v>
      </c>
      <c r="B17" s="17">
        <v>7</v>
      </c>
      <c r="C17" s="20">
        <v>806489</v>
      </c>
      <c r="D17" s="21">
        <v>1212045</v>
      </c>
      <c r="E17" s="15"/>
      <c r="F17" s="15"/>
      <c r="G17" s="15"/>
    </row>
    <row r="18" spans="1:7" ht="25.5">
      <c r="A18" s="19" t="s">
        <v>78</v>
      </c>
      <c r="B18" s="17"/>
      <c r="C18" s="20">
        <v>2069215</v>
      </c>
      <c r="D18" s="21">
        <v>2065199</v>
      </c>
      <c r="E18" s="15"/>
      <c r="F18" s="15"/>
      <c r="G18" s="15"/>
    </row>
    <row r="19" spans="1:7" ht="14.1" customHeight="1">
      <c r="A19" s="19" t="s">
        <v>55</v>
      </c>
      <c r="B19" s="17"/>
      <c r="C19" s="20">
        <v>7358084</v>
      </c>
      <c r="D19" s="21">
        <v>56117</v>
      </c>
      <c r="E19" s="15"/>
      <c r="F19" s="15"/>
      <c r="G19" s="15"/>
    </row>
    <row r="20" spans="1:7" ht="14.1" customHeight="1">
      <c r="A20" s="23"/>
      <c r="B20" s="24"/>
      <c r="C20" s="25">
        <f>SUM(C9:C19)</f>
        <v>48003230</v>
      </c>
      <c r="D20" s="26">
        <f>SUM(D9:D19)</f>
        <v>40109967</v>
      </c>
      <c r="E20" s="15"/>
      <c r="F20" s="15"/>
      <c r="G20" s="22"/>
    </row>
    <row r="21" spans="1:7" ht="14.1" customHeight="1">
      <c r="A21" s="27" t="s">
        <v>4</v>
      </c>
      <c r="B21" s="17"/>
      <c r="C21" s="20"/>
      <c r="D21" s="21"/>
      <c r="E21" s="15"/>
      <c r="F21" s="15"/>
      <c r="G21" s="15"/>
    </row>
    <row r="22" spans="1:7" ht="14.1" customHeight="1">
      <c r="A22" s="28" t="s">
        <v>101</v>
      </c>
      <c r="B22" s="29">
        <v>8</v>
      </c>
      <c r="C22" s="21">
        <v>5558171</v>
      </c>
      <c r="D22" s="21">
        <v>2765995</v>
      </c>
      <c r="E22" s="15"/>
      <c r="F22" s="15"/>
      <c r="G22" s="15"/>
    </row>
    <row r="23" spans="1:7" ht="14.1" customHeight="1">
      <c r="A23" s="28" t="s">
        <v>102</v>
      </c>
      <c r="B23" s="29"/>
      <c r="C23" s="21">
        <v>6881171</v>
      </c>
      <c r="D23" s="21">
        <v>4855073</v>
      </c>
      <c r="E23" s="15"/>
      <c r="F23" s="15"/>
      <c r="G23" s="15"/>
    </row>
    <row r="24" spans="1:7" ht="14.1" customHeight="1">
      <c r="A24" s="28" t="s">
        <v>81</v>
      </c>
      <c r="B24" s="29">
        <v>7</v>
      </c>
      <c r="C24" s="21">
        <v>937421</v>
      </c>
      <c r="D24" s="21">
        <v>2840350</v>
      </c>
      <c r="E24" s="15"/>
      <c r="F24" s="15"/>
      <c r="G24" s="15"/>
    </row>
    <row r="25" spans="1:7" ht="14.1" customHeight="1">
      <c r="A25" s="19" t="s">
        <v>77</v>
      </c>
      <c r="B25" s="17">
        <v>7</v>
      </c>
      <c r="C25" s="20">
        <v>49270</v>
      </c>
      <c r="D25" s="21"/>
      <c r="E25" s="15"/>
      <c r="F25" s="15"/>
      <c r="G25" s="15"/>
    </row>
    <row r="26" spans="1:7" ht="14.1" customHeight="1">
      <c r="A26" s="19" t="s">
        <v>83</v>
      </c>
      <c r="B26" s="17"/>
      <c r="C26" s="20">
        <v>4330904</v>
      </c>
      <c r="D26" s="21">
        <v>8914201</v>
      </c>
      <c r="E26" s="15"/>
      <c r="F26" s="15"/>
      <c r="G26" s="15"/>
    </row>
    <row r="27" spans="1:7" ht="14.1" customHeight="1">
      <c r="A27" s="19" t="s">
        <v>103</v>
      </c>
      <c r="B27" s="17"/>
      <c r="C27" s="20">
        <v>948391</v>
      </c>
      <c r="D27" s="21">
        <v>1624586</v>
      </c>
      <c r="E27" s="15"/>
      <c r="F27" s="15"/>
      <c r="G27" s="15"/>
    </row>
    <row r="28" spans="1:7" ht="14.1" customHeight="1">
      <c r="A28" s="19" t="s">
        <v>79</v>
      </c>
      <c r="B28" s="17"/>
      <c r="C28" s="20">
        <v>1848224</v>
      </c>
      <c r="D28" s="21"/>
      <c r="E28" s="15"/>
      <c r="F28" s="15"/>
      <c r="G28" s="15"/>
    </row>
    <row r="29" spans="1:7" ht="14.1" customHeight="1">
      <c r="A29" s="19" t="s">
        <v>80</v>
      </c>
      <c r="B29" s="17"/>
      <c r="C29" s="20">
        <v>19192</v>
      </c>
      <c r="D29" s="21"/>
      <c r="E29" s="15"/>
      <c r="F29" s="15"/>
      <c r="G29" s="15"/>
    </row>
    <row r="30" spans="1:7" ht="14.1" customHeight="1">
      <c r="A30" s="19" t="s">
        <v>82</v>
      </c>
      <c r="B30" s="17"/>
      <c r="C30" s="20"/>
      <c r="D30" s="21"/>
      <c r="E30" s="15"/>
      <c r="F30" s="15"/>
      <c r="G30" s="15"/>
    </row>
    <row r="31" spans="1:7" ht="14.1" customHeight="1">
      <c r="A31" s="19" t="s">
        <v>95</v>
      </c>
      <c r="B31" s="17"/>
      <c r="C31" s="20">
        <v>264002</v>
      </c>
      <c r="D31" s="21">
        <v>2449813</v>
      </c>
      <c r="E31" s="15"/>
      <c r="F31" s="15"/>
      <c r="G31" s="15"/>
    </row>
    <row r="32" spans="1:7" ht="14.1" customHeight="1">
      <c r="A32" s="19" t="s">
        <v>5</v>
      </c>
      <c r="B32" s="17"/>
      <c r="C32" s="20">
        <v>329775</v>
      </c>
      <c r="D32" s="21">
        <v>503468</v>
      </c>
      <c r="E32" s="15"/>
      <c r="F32" s="15"/>
      <c r="G32" s="15"/>
    </row>
    <row r="33" spans="1:7" ht="14.1" customHeight="1">
      <c r="A33" s="30"/>
      <c r="B33" s="24"/>
      <c r="C33" s="25">
        <f>SUM(C22:C32)</f>
        <v>21166521</v>
      </c>
      <c r="D33" s="26">
        <f>SUM(D22:D32)</f>
        <v>23953486</v>
      </c>
      <c r="E33" s="15"/>
      <c r="F33" s="15"/>
      <c r="G33" s="15"/>
    </row>
    <row r="34" spans="1:7" ht="14.1" customHeight="1">
      <c r="A34" s="23" t="s">
        <v>6</v>
      </c>
      <c r="B34" s="31"/>
      <c r="C34" s="32">
        <f>C20+C33</f>
        <v>69169751</v>
      </c>
      <c r="D34" s="33">
        <f>D20+D33</f>
        <v>64063453</v>
      </c>
      <c r="E34" s="15"/>
      <c r="F34" s="15"/>
      <c r="G34" s="15"/>
    </row>
    <row r="35" spans="1:7" ht="14.1" customHeight="1">
      <c r="A35" s="16"/>
      <c r="B35" s="34"/>
      <c r="C35" s="20"/>
      <c r="D35" s="21"/>
      <c r="E35" s="15"/>
      <c r="F35" s="15"/>
      <c r="G35" s="15"/>
    </row>
    <row r="36" spans="1:7" ht="14.1" customHeight="1">
      <c r="A36" s="16" t="s">
        <v>7</v>
      </c>
      <c r="B36" s="34"/>
      <c r="C36" s="20"/>
      <c r="D36" s="21"/>
      <c r="E36" s="15"/>
      <c r="F36" s="15"/>
      <c r="G36" s="15"/>
    </row>
    <row r="37" spans="1:7" ht="14.1" customHeight="1">
      <c r="A37" s="19" t="s">
        <v>99</v>
      </c>
      <c r="B37" s="17">
        <v>9</v>
      </c>
      <c r="C37" s="20">
        <v>3873780</v>
      </c>
      <c r="D37" s="21">
        <v>3873780</v>
      </c>
      <c r="E37" s="15"/>
      <c r="F37" s="15"/>
      <c r="G37" s="15"/>
    </row>
    <row r="38" spans="1:7" ht="14.1" customHeight="1">
      <c r="A38" s="19" t="s">
        <v>56</v>
      </c>
      <c r="B38" s="17"/>
      <c r="C38" s="20">
        <v>17332235</v>
      </c>
      <c r="D38" s="21">
        <v>10734310</v>
      </c>
      <c r="E38" s="15"/>
      <c r="F38" s="15"/>
      <c r="G38" s="15"/>
    </row>
    <row r="39" spans="1:7" ht="14.1" customHeight="1">
      <c r="A39" s="35" t="s">
        <v>8</v>
      </c>
      <c r="B39" s="31"/>
      <c r="C39" s="32">
        <f>C37+C38</f>
        <v>21206015</v>
      </c>
      <c r="D39" s="33">
        <f>D37+D38</f>
        <v>14608090</v>
      </c>
      <c r="E39" s="15"/>
      <c r="F39" s="15"/>
      <c r="G39" s="15"/>
    </row>
    <row r="40" spans="1:7" ht="14.1" customHeight="1">
      <c r="A40" s="16"/>
      <c r="B40" s="36"/>
      <c r="C40" s="37"/>
      <c r="D40" s="38"/>
      <c r="E40" s="15"/>
      <c r="F40" s="15"/>
      <c r="G40" s="15"/>
    </row>
    <row r="41" spans="1:7" ht="14.1" customHeight="1">
      <c r="A41" s="16" t="s">
        <v>9</v>
      </c>
      <c r="B41" s="17"/>
      <c r="C41" s="20"/>
      <c r="D41" s="21"/>
      <c r="E41" s="15"/>
      <c r="F41" s="15"/>
      <c r="G41" s="15"/>
    </row>
    <row r="42" spans="1:7" ht="14.1" customHeight="1">
      <c r="A42" s="28" t="s">
        <v>97</v>
      </c>
      <c r="B42" s="29"/>
      <c r="C42" s="21">
        <v>20000000</v>
      </c>
      <c r="D42" s="21">
        <v>20000000</v>
      </c>
      <c r="E42" s="15"/>
      <c r="F42" s="15"/>
      <c r="G42" s="15"/>
    </row>
    <row r="43" spans="1:7" ht="14.1" customHeight="1">
      <c r="A43" s="28" t="s">
        <v>84</v>
      </c>
      <c r="B43" s="29"/>
      <c r="C43" s="21">
        <v>3206482</v>
      </c>
      <c r="D43" s="21">
        <v>3206482</v>
      </c>
      <c r="E43" s="15"/>
      <c r="F43" s="15"/>
      <c r="G43" s="15"/>
    </row>
    <row r="44" spans="1:7" ht="14.1" customHeight="1">
      <c r="A44" s="28" t="s">
        <v>143</v>
      </c>
      <c r="B44" s="29"/>
      <c r="C44" s="21">
        <v>4631373</v>
      </c>
      <c r="D44" s="21"/>
      <c r="E44" s="15"/>
      <c r="F44" s="15"/>
      <c r="G44" s="15"/>
    </row>
    <row r="45" spans="1:7" ht="14.1" customHeight="1">
      <c r="A45" s="28" t="s">
        <v>96</v>
      </c>
      <c r="B45" s="29">
        <v>10</v>
      </c>
      <c r="C45" s="21">
        <v>474470</v>
      </c>
      <c r="D45" s="21">
        <v>3867305</v>
      </c>
      <c r="E45" s="15"/>
      <c r="F45" s="15"/>
      <c r="G45" s="15"/>
    </row>
    <row r="46" spans="1:7" ht="14.1" customHeight="1">
      <c r="A46" s="28" t="s">
        <v>98</v>
      </c>
      <c r="B46" s="29"/>
      <c r="C46" s="21"/>
      <c r="D46" s="21">
        <v>0</v>
      </c>
      <c r="E46" s="15"/>
      <c r="F46" s="15"/>
      <c r="G46" s="15"/>
    </row>
    <row r="47" spans="1:7" ht="14.1" customHeight="1">
      <c r="A47" s="28" t="s">
        <v>57</v>
      </c>
      <c r="B47" s="29"/>
      <c r="C47" s="21">
        <v>635397</v>
      </c>
      <c r="D47" s="21">
        <v>2323425</v>
      </c>
      <c r="E47" s="15"/>
      <c r="F47" s="15"/>
      <c r="G47" s="15"/>
    </row>
    <row r="48" spans="1:7" ht="14.1" customHeight="1">
      <c r="A48" s="35"/>
      <c r="B48" s="24"/>
      <c r="C48" s="25">
        <f>SUM(C42:C47)</f>
        <v>28947722</v>
      </c>
      <c r="D48" s="26">
        <f>SUM(D42:D47)</f>
        <v>29397212</v>
      </c>
      <c r="E48" s="15"/>
      <c r="F48" s="15"/>
      <c r="G48" s="15"/>
    </row>
    <row r="49" spans="1:7" ht="14.1" customHeight="1">
      <c r="A49" s="16" t="s">
        <v>10</v>
      </c>
      <c r="B49" s="17"/>
      <c r="C49" s="21"/>
      <c r="D49" s="21"/>
      <c r="E49" s="15"/>
      <c r="F49" s="15"/>
      <c r="G49" s="15"/>
    </row>
    <row r="50" spans="1:7" ht="14.1" customHeight="1">
      <c r="A50" s="39" t="s">
        <v>96</v>
      </c>
      <c r="B50" s="17">
        <v>11</v>
      </c>
      <c r="C50" s="21">
        <v>6151238</v>
      </c>
      <c r="D50" s="21">
        <v>11140958</v>
      </c>
      <c r="E50" s="15"/>
      <c r="F50" s="15"/>
      <c r="G50" s="15"/>
    </row>
    <row r="51" spans="1:7" ht="14.1" customHeight="1">
      <c r="A51" s="39" t="s">
        <v>98</v>
      </c>
      <c r="B51" s="17">
        <v>11</v>
      </c>
      <c r="C51" s="21">
        <v>9364183</v>
      </c>
      <c r="D51" s="21">
        <v>7926917</v>
      </c>
      <c r="E51" s="15"/>
      <c r="F51" s="15"/>
      <c r="G51" s="15"/>
    </row>
    <row r="52" spans="1:7" ht="14.1" customHeight="1">
      <c r="A52" s="99" t="s">
        <v>126</v>
      </c>
      <c r="B52" s="17">
        <v>11</v>
      </c>
      <c r="C52" s="21"/>
      <c r="D52" s="21"/>
      <c r="E52" s="15"/>
      <c r="F52" s="15"/>
      <c r="G52" s="15"/>
    </row>
    <row r="53" spans="1:7" ht="14.1" customHeight="1">
      <c r="A53" s="28" t="s">
        <v>127</v>
      </c>
      <c r="B53" s="29">
        <v>11</v>
      </c>
      <c r="C53" s="21">
        <v>1337778</v>
      </c>
      <c r="D53" s="21">
        <v>637778</v>
      </c>
      <c r="E53" s="15"/>
      <c r="F53" s="15"/>
      <c r="G53" s="15"/>
    </row>
    <row r="54" spans="1:7" ht="14.1" customHeight="1">
      <c r="A54" s="28" t="s">
        <v>86</v>
      </c>
      <c r="B54" s="29">
        <v>11</v>
      </c>
      <c r="C54" s="21">
        <v>265191</v>
      </c>
      <c r="D54" s="21"/>
      <c r="E54" s="15"/>
      <c r="F54" s="15"/>
      <c r="G54" s="15"/>
    </row>
    <row r="55" spans="1:7" ht="14.1" customHeight="1">
      <c r="A55" s="19" t="s">
        <v>100</v>
      </c>
      <c r="B55" s="17">
        <v>11</v>
      </c>
      <c r="C55" s="21">
        <v>594128</v>
      </c>
      <c r="D55" s="21">
        <v>333597</v>
      </c>
      <c r="E55" s="15"/>
      <c r="F55" s="15"/>
      <c r="G55" s="15"/>
    </row>
    <row r="56" spans="1:7" ht="14.1" customHeight="1">
      <c r="A56" s="19" t="s">
        <v>85</v>
      </c>
      <c r="B56" s="17">
        <v>11</v>
      </c>
      <c r="C56" s="21">
        <v>72471</v>
      </c>
      <c r="D56" s="21">
        <v>18901</v>
      </c>
      <c r="E56" s="15"/>
      <c r="F56" s="15"/>
      <c r="G56" s="15"/>
    </row>
    <row r="57" spans="1:7" ht="14.1" customHeight="1">
      <c r="A57" s="19" t="s">
        <v>11</v>
      </c>
      <c r="B57" s="17">
        <v>11</v>
      </c>
      <c r="C57" s="21">
        <v>17394</v>
      </c>
      <c r="D57" s="20"/>
      <c r="E57" s="15"/>
      <c r="F57" s="15"/>
      <c r="G57" s="15"/>
    </row>
    <row r="58" spans="1:7" ht="24.75" customHeight="1">
      <c r="A58" s="19" t="s">
        <v>87</v>
      </c>
      <c r="B58" s="17">
        <v>11</v>
      </c>
      <c r="C58" s="21">
        <v>1213631</v>
      </c>
      <c r="D58" s="21"/>
      <c r="E58" s="15"/>
      <c r="F58" s="15"/>
      <c r="G58" s="15"/>
    </row>
    <row r="59" spans="1:7" ht="14.1" customHeight="1">
      <c r="A59" s="35"/>
      <c r="B59" s="24"/>
      <c r="C59" s="26">
        <f>SUM(C50:C58)</f>
        <v>19016014</v>
      </c>
      <c r="D59" s="25">
        <f>SUM(D50:D58)</f>
        <v>20058151</v>
      </c>
      <c r="E59" s="15"/>
      <c r="F59" s="15"/>
      <c r="G59" s="15"/>
    </row>
    <row r="60" spans="1:7" ht="14.1" customHeight="1">
      <c r="A60" s="35" t="s">
        <v>12</v>
      </c>
      <c r="B60" s="31"/>
      <c r="C60" s="32">
        <f>C48+C59</f>
        <v>47963736</v>
      </c>
      <c r="D60" s="32">
        <f>D48+D59</f>
        <v>49455363</v>
      </c>
      <c r="E60" s="15"/>
      <c r="F60" s="15"/>
      <c r="G60" s="15"/>
    </row>
    <row r="61" spans="1:7" ht="14.1" customHeight="1">
      <c r="A61" s="35" t="s">
        <v>13</v>
      </c>
      <c r="B61" s="31"/>
      <c r="C61" s="32">
        <f>C39+C60</f>
        <v>69169751</v>
      </c>
      <c r="D61" s="32">
        <f>D39+D60</f>
        <v>64063453</v>
      </c>
      <c r="E61" s="15"/>
      <c r="F61" s="15"/>
      <c r="G61" s="15"/>
    </row>
    <row r="62" spans="1:7" ht="14.1" customHeight="1">
      <c r="A62" s="40"/>
      <c r="B62" s="40"/>
      <c r="C62" s="41"/>
      <c r="D62" s="41"/>
      <c r="E62" s="15"/>
      <c r="F62" s="15"/>
      <c r="G62" s="15"/>
    </row>
    <row r="63" spans="1:7" ht="14.1" customHeight="1">
      <c r="A63" s="42" t="s">
        <v>14</v>
      </c>
      <c r="B63" s="43"/>
      <c r="C63" s="44">
        <v>1000000</v>
      </c>
      <c r="D63" s="44">
        <v>1000000</v>
      </c>
      <c r="E63" s="15"/>
      <c r="F63" s="15"/>
      <c r="G63" s="15"/>
    </row>
    <row r="64" spans="1:7" ht="14.1" customHeight="1">
      <c r="A64" s="45" t="s">
        <v>15</v>
      </c>
      <c r="B64" s="7">
        <v>8</v>
      </c>
      <c r="C64" s="98">
        <f>C39/C63*1000</f>
        <v>21206.014999999999</v>
      </c>
      <c r="D64" s="98">
        <v>14814</v>
      </c>
      <c r="E64" s="15"/>
      <c r="F64" s="15"/>
      <c r="G64" s="15"/>
    </row>
    <row r="65" spans="1:7" ht="14.1" customHeight="1">
      <c r="A65" s="40"/>
      <c r="B65" s="40"/>
      <c r="C65" s="40"/>
      <c r="D65" s="40"/>
      <c r="E65" s="15"/>
      <c r="F65" s="15"/>
      <c r="G65" s="15"/>
    </row>
    <row r="66" spans="1:7" ht="14.1" customHeight="1">
      <c r="A66" s="40"/>
      <c r="B66" s="40"/>
      <c r="C66" s="41">
        <f>C34-C61</f>
        <v>0</v>
      </c>
      <c r="D66" s="40"/>
      <c r="E66" s="15"/>
      <c r="F66" s="15"/>
      <c r="G66" s="15"/>
    </row>
    <row r="67" spans="1:7" ht="14.1" customHeight="1">
      <c r="A67" s="40" t="s">
        <v>16</v>
      </c>
      <c r="B67" s="40"/>
      <c r="C67" s="40" t="s">
        <v>75</v>
      </c>
      <c r="D67" s="40"/>
      <c r="E67" s="15"/>
      <c r="F67" s="15"/>
      <c r="G67" s="15"/>
    </row>
    <row r="68" spans="1:7" ht="14.1" customHeight="1">
      <c r="A68" s="40"/>
      <c r="B68" s="40"/>
      <c r="C68" s="40"/>
      <c r="D68" s="40"/>
      <c r="E68" s="15"/>
      <c r="F68" s="15"/>
      <c r="G68" s="15"/>
    </row>
    <row r="69" spans="1:7" ht="14.1" customHeight="1">
      <c r="A69" s="40"/>
      <c r="B69" s="40"/>
      <c r="C69" s="40"/>
      <c r="D69" s="40"/>
      <c r="E69" s="15"/>
      <c r="F69" s="15"/>
      <c r="G69" s="15"/>
    </row>
    <row r="70" spans="1:7" ht="14.1" customHeight="1">
      <c r="A70" s="40" t="s">
        <v>17</v>
      </c>
      <c r="B70" s="40"/>
      <c r="C70" s="40" t="s">
        <v>125</v>
      </c>
      <c r="D70" s="40"/>
      <c r="E70" s="15"/>
      <c r="F70" s="15"/>
      <c r="G70" s="15"/>
    </row>
    <row r="71" spans="1:7" ht="12" customHeight="1">
      <c r="A71" s="46"/>
      <c r="B71" s="46"/>
      <c r="C71" s="46"/>
      <c r="D71" s="46"/>
      <c r="E71" s="15"/>
      <c r="F71" s="15"/>
      <c r="G71" s="15"/>
    </row>
    <row r="72" spans="1:7" ht="12" customHeight="1">
      <c r="A72" s="46"/>
      <c r="B72" s="46"/>
      <c r="C72" s="46"/>
      <c r="D72" s="46"/>
      <c r="E72" s="15"/>
      <c r="F72" s="15"/>
      <c r="G72" s="15"/>
    </row>
    <row r="73" spans="1:7" ht="12" customHeight="1">
      <c r="A73" s="46"/>
      <c r="B73" s="46"/>
      <c r="C73" s="46"/>
      <c r="D73" s="46"/>
      <c r="E73" s="15"/>
      <c r="F73" s="15"/>
      <c r="G73" s="15"/>
    </row>
    <row r="74" spans="1:7" ht="12" customHeight="1">
      <c r="A74" s="46"/>
      <c r="B74" s="46"/>
      <c r="C74" s="46"/>
      <c r="D74" s="46"/>
      <c r="E74" s="15"/>
      <c r="F74" s="15"/>
      <c r="G74" s="15"/>
    </row>
    <row r="75" spans="1:7" ht="12" customHeight="1">
      <c r="A75" s="46"/>
      <c r="B75" s="46"/>
      <c r="C75" s="46"/>
      <c r="D75" s="46"/>
      <c r="E75" s="15"/>
      <c r="F75" s="15"/>
      <c r="G75" s="15"/>
    </row>
    <row r="76" spans="1:7" ht="12" customHeight="1">
      <c r="A76" s="46"/>
      <c r="B76" s="46"/>
      <c r="C76" s="46"/>
      <c r="D76" s="46"/>
      <c r="E76" s="15"/>
      <c r="F76" s="15"/>
      <c r="G76" s="15"/>
    </row>
    <row r="77" spans="1:7" ht="12" customHeight="1">
      <c r="A77" s="46"/>
      <c r="B77" s="46"/>
      <c r="C77" s="46"/>
      <c r="D77" s="46"/>
      <c r="E77" s="15"/>
      <c r="F77" s="15"/>
      <c r="G77" s="15"/>
    </row>
    <row r="78" spans="1:7" ht="12" customHeight="1">
      <c r="A78" s="46"/>
      <c r="B78" s="46"/>
      <c r="C78" s="46"/>
      <c r="D78" s="46"/>
      <c r="E78" s="15"/>
      <c r="F78" s="15"/>
      <c r="G78" s="15"/>
    </row>
    <row r="79" spans="1:7" ht="12" customHeight="1">
      <c r="A79" s="46"/>
      <c r="B79" s="46"/>
      <c r="C79" s="46"/>
      <c r="D79" s="46"/>
      <c r="E79" s="15"/>
      <c r="F79" s="15"/>
      <c r="G79" s="15"/>
    </row>
    <row r="80" spans="1:7" ht="12" customHeight="1">
      <c r="A80" s="46"/>
      <c r="B80" s="46"/>
      <c r="C80" s="46"/>
      <c r="D80" s="46"/>
      <c r="E80" s="15"/>
      <c r="F80" s="15"/>
      <c r="G80" s="15"/>
    </row>
    <row r="81" spans="1:7" ht="12" customHeight="1">
      <c r="A81" s="46"/>
      <c r="B81" s="46"/>
      <c r="C81" s="46"/>
      <c r="D81" s="46"/>
      <c r="E81" s="15"/>
      <c r="F81" s="15"/>
      <c r="G81" s="15"/>
    </row>
    <row r="82" spans="1:7" ht="12" customHeight="1">
      <c r="A82" s="46"/>
      <c r="B82" s="46"/>
      <c r="C82" s="46"/>
      <c r="D82" s="46"/>
      <c r="E82" s="15"/>
      <c r="F82" s="15"/>
      <c r="G82" s="15"/>
    </row>
    <row r="83" spans="1:7" ht="12" customHeight="1">
      <c r="A83" s="46"/>
      <c r="B83" s="46"/>
      <c r="C83" s="46"/>
      <c r="D83" s="46"/>
      <c r="E83" s="15"/>
      <c r="F83" s="15"/>
      <c r="G83" s="15"/>
    </row>
    <row r="84" spans="1:7" ht="12" customHeight="1">
      <c r="A84" s="46"/>
      <c r="B84" s="46"/>
      <c r="C84" s="46"/>
      <c r="D84" s="46"/>
      <c r="E84" s="15"/>
      <c r="F84" s="15"/>
      <c r="G84" s="15"/>
    </row>
    <row r="85" spans="1:7" ht="12" customHeight="1">
      <c r="A85" s="46"/>
      <c r="B85" s="46"/>
      <c r="C85" s="46"/>
      <c r="D85" s="46"/>
      <c r="E85" s="15"/>
      <c r="F85" s="15"/>
      <c r="G85" s="15"/>
    </row>
    <row r="86" spans="1:7" ht="12" customHeight="1">
      <c r="A86" s="46"/>
      <c r="B86" s="46"/>
      <c r="C86" s="46"/>
      <c r="D86" s="46"/>
      <c r="E86" s="15"/>
      <c r="F86" s="15"/>
      <c r="G86" s="15"/>
    </row>
    <row r="87" spans="1:7" ht="12" customHeight="1">
      <c r="A87" s="46"/>
      <c r="B87" s="46"/>
      <c r="C87" s="46"/>
      <c r="D87" s="46"/>
      <c r="E87" s="15"/>
      <c r="F87" s="15"/>
      <c r="G87" s="15"/>
    </row>
    <row r="88" spans="1:7" ht="12" customHeight="1">
      <c r="A88" s="46"/>
      <c r="B88" s="46"/>
      <c r="C88" s="46"/>
      <c r="D88" s="46"/>
      <c r="E88" s="15"/>
      <c r="F88" s="15"/>
      <c r="G88" s="15"/>
    </row>
    <row r="89" spans="1:7" ht="12" customHeight="1">
      <c r="A89" s="46"/>
      <c r="B89" s="46"/>
      <c r="C89" s="46"/>
      <c r="D89" s="46"/>
      <c r="E89" s="15"/>
      <c r="F89" s="15"/>
      <c r="G89" s="15"/>
    </row>
    <row r="90" spans="1:7" ht="12" customHeight="1">
      <c r="A90" s="46"/>
      <c r="B90" s="46"/>
      <c r="C90" s="46"/>
      <c r="D90" s="46"/>
      <c r="E90" s="15"/>
      <c r="F90" s="15"/>
      <c r="G90" s="15"/>
    </row>
    <row r="91" spans="1:7" ht="12" customHeight="1">
      <c r="A91" s="46"/>
      <c r="B91" s="46"/>
      <c r="C91" s="46"/>
      <c r="D91" s="46"/>
      <c r="E91" s="15"/>
      <c r="F91" s="15"/>
      <c r="G91" s="15"/>
    </row>
    <row r="92" spans="1:7" ht="12" customHeight="1">
      <c r="A92" s="46"/>
      <c r="B92" s="46"/>
      <c r="C92" s="46"/>
      <c r="D92" s="46"/>
      <c r="E92" s="15"/>
      <c r="F92" s="15"/>
      <c r="G92" s="15"/>
    </row>
    <row r="93" spans="1:7" ht="12" customHeight="1">
      <c r="A93" s="46"/>
      <c r="B93" s="46"/>
      <c r="C93" s="46"/>
      <c r="D93" s="46"/>
      <c r="E93" s="15"/>
      <c r="F93" s="15"/>
      <c r="G93" s="15"/>
    </row>
    <row r="94" spans="1:7" ht="12" customHeight="1">
      <c r="A94" s="46"/>
      <c r="B94" s="46"/>
      <c r="C94" s="46"/>
      <c r="D94" s="46"/>
      <c r="E94" s="15"/>
      <c r="F94" s="15"/>
      <c r="G94" s="15"/>
    </row>
    <row r="95" spans="1:7" ht="12" customHeight="1">
      <c r="A95" s="46"/>
      <c r="B95" s="46"/>
      <c r="C95" s="46"/>
      <c r="D95" s="46"/>
      <c r="E95" s="15"/>
      <c r="F95" s="15"/>
      <c r="G95" s="15"/>
    </row>
    <row r="96" spans="1:7" ht="12" customHeight="1">
      <c r="A96" s="46"/>
      <c r="B96" s="46"/>
      <c r="C96" s="46"/>
      <c r="D96" s="46"/>
      <c r="E96" s="15"/>
      <c r="F96" s="15"/>
      <c r="G96" s="15"/>
    </row>
    <row r="97" spans="1:7" ht="12" customHeight="1">
      <c r="A97" s="46"/>
      <c r="B97" s="46"/>
      <c r="C97" s="46"/>
      <c r="D97" s="46"/>
      <c r="E97" s="15"/>
      <c r="F97" s="15"/>
      <c r="G97" s="15"/>
    </row>
    <row r="98" spans="1:7" ht="12" customHeight="1">
      <c r="A98" s="46"/>
      <c r="B98" s="46"/>
      <c r="C98" s="46"/>
      <c r="D98" s="46"/>
      <c r="E98" s="15"/>
      <c r="F98" s="15"/>
      <c r="G98" s="15"/>
    </row>
    <row r="99" spans="1:7" ht="12" customHeight="1">
      <c r="A99" s="46"/>
      <c r="B99" s="46"/>
      <c r="C99" s="46"/>
      <c r="D99" s="46"/>
      <c r="E99" s="15"/>
      <c r="F99" s="15"/>
      <c r="G99" s="15"/>
    </row>
    <row r="100" spans="1:7" ht="12" customHeight="1">
      <c r="A100" s="46"/>
      <c r="B100" s="46"/>
      <c r="C100" s="46"/>
      <c r="D100" s="46"/>
      <c r="E100" s="15"/>
      <c r="F100" s="15"/>
      <c r="G100" s="15"/>
    </row>
    <row r="101" spans="1:7" ht="12" customHeight="1">
      <c r="A101" s="46"/>
      <c r="B101" s="46"/>
      <c r="C101" s="46"/>
      <c r="D101" s="46"/>
      <c r="E101" s="15"/>
      <c r="F101" s="15"/>
      <c r="G101" s="15"/>
    </row>
    <row r="102" spans="1:7" ht="12" customHeight="1">
      <c r="A102" s="46"/>
      <c r="B102" s="46"/>
      <c r="C102" s="46"/>
      <c r="D102" s="46"/>
      <c r="E102" s="15"/>
      <c r="F102" s="15"/>
      <c r="G102" s="15"/>
    </row>
    <row r="103" spans="1:7" ht="12" customHeight="1">
      <c r="A103" s="46"/>
      <c r="B103" s="46"/>
      <c r="C103" s="46"/>
      <c r="D103" s="46"/>
      <c r="E103" s="15"/>
      <c r="F103" s="15"/>
      <c r="G103" s="15"/>
    </row>
    <row r="104" spans="1:7" ht="12" customHeight="1">
      <c r="A104" s="46"/>
      <c r="B104" s="46"/>
      <c r="C104" s="46"/>
      <c r="D104" s="46"/>
      <c r="E104" s="15"/>
      <c r="F104" s="15"/>
      <c r="G104" s="15"/>
    </row>
    <row r="105" spans="1:7" ht="12" customHeight="1">
      <c r="A105" s="46"/>
      <c r="B105" s="46"/>
      <c r="C105" s="46"/>
      <c r="D105" s="46"/>
      <c r="E105" s="15"/>
      <c r="F105" s="15"/>
      <c r="G105" s="15"/>
    </row>
    <row r="106" spans="1:7" ht="12" customHeight="1">
      <c r="A106" s="46"/>
      <c r="B106" s="46"/>
      <c r="C106" s="46"/>
      <c r="D106" s="46"/>
      <c r="E106" s="15"/>
      <c r="F106" s="15"/>
      <c r="G106" s="15"/>
    </row>
    <row r="107" spans="1:7" ht="12" customHeight="1">
      <c r="A107" s="46"/>
      <c r="B107" s="46"/>
      <c r="C107" s="46"/>
      <c r="D107" s="46"/>
      <c r="E107" s="15"/>
      <c r="F107" s="15"/>
      <c r="G107" s="15"/>
    </row>
    <row r="108" spans="1:7" ht="12" customHeight="1">
      <c r="A108" s="46"/>
      <c r="B108" s="46"/>
      <c r="C108" s="46"/>
      <c r="D108" s="46"/>
      <c r="E108" s="15"/>
      <c r="F108" s="15"/>
      <c r="G108" s="15"/>
    </row>
    <row r="109" spans="1:7" ht="12" customHeight="1">
      <c r="A109" s="46"/>
      <c r="B109" s="46"/>
      <c r="C109" s="46"/>
      <c r="D109" s="46"/>
      <c r="E109" s="15"/>
      <c r="F109" s="15"/>
      <c r="G109" s="15"/>
    </row>
    <row r="110" spans="1:7" ht="12" customHeight="1">
      <c r="A110" s="46"/>
      <c r="B110" s="46"/>
      <c r="C110" s="46"/>
      <c r="D110" s="46"/>
      <c r="E110" s="15"/>
      <c r="F110" s="15"/>
      <c r="G110" s="15"/>
    </row>
    <row r="111" spans="1:7" ht="12" customHeight="1">
      <c r="A111" s="46"/>
      <c r="B111" s="46"/>
      <c r="C111" s="46"/>
      <c r="D111" s="46"/>
      <c r="E111" s="15"/>
      <c r="F111" s="15"/>
      <c r="G111" s="15"/>
    </row>
    <row r="112" spans="1:7" ht="12" customHeight="1">
      <c r="A112" s="46"/>
      <c r="B112" s="46"/>
      <c r="C112" s="46"/>
      <c r="D112" s="46"/>
      <c r="E112" s="15"/>
      <c r="F112" s="15"/>
      <c r="G112" s="15"/>
    </row>
    <row r="113" spans="1:7" ht="12" customHeight="1">
      <c r="A113" s="46"/>
      <c r="B113" s="46"/>
      <c r="C113" s="46"/>
      <c r="D113" s="46"/>
      <c r="E113" s="15"/>
      <c r="F113" s="15"/>
      <c r="G113" s="15"/>
    </row>
    <row r="114" spans="1:7" ht="12" customHeight="1">
      <c r="A114" s="46"/>
      <c r="B114" s="46"/>
      <c r="C114" s="46"/>
      <c r="D114" s="46"/>
      <c r="E114" s="15"/>
      <c r="F114" s="15"/>
      <c r="G114" s="15"/>
    </row>
    <row r="115" spans="1:7" ht="12" customHeight="1">
      <c r="A115" s="46"/>
      <c r="B115" s="46"/>
      <c r="C115" s="46"/>
      <c r="D115" s="46"/>
      <c r="E115" s="15"/>
      <c r="F115" s="15"/>
      <c r="G115" s="15"/>
    </row>
    <row r="116" spans="1:7" ht="12" customHeight="1">
      <c r="A116" s="46"/>
      <c r="B116" s="46"/>
      <c r="C116" s="46"/>
      <c r="D116" s="46"/>
      <c r="E116" s="15"/>
      <c r="F116" s="15"/>
      <c r="G116" s="15"/>
    </row>
    <row r="117" spans="1:7" ht="12" customHeight="1">
      <c r="A117" s="46"/>
      <c r="B117" s="46"/>
      <c r="C117" s="46"/>
      <c r="D117" s="46"/>
      <c r="E117" s="15"/>
      <c r="F117" s="15"/>
      <c r="G117" s="15"/>
    </row>
    <row r="118" spans="1:7" ht="12" customHeight="1">
      <c r="A118" s="46"/>
      <c r="B118" s="46"/>
      <c r="C118" s="46"/>
      <c r="D118" s="46"/>
      <c r="E118" s="15"/>
      <c r="F118" s="15"/>
      <c r="G118" s="15"/>
    </row>
    <row r="119" spans="1:7" ht="12" customHeight="1">
      <c r="A119" s="46"/>
      <c r="B119" s="46"/>
      <c r="C119" s="46"/>
      <c r="D119" s="46"/>
      <c r="E119" s="15"/>
      <c r="F119" s="15"/>
      <c r="G119" s="15"/>
    </row>
    <row r="120" spans="1:7" ht="12" customHeight="1">
      <c r="A120" s="46"/>
      <c r="B120" s="46"/>
      <c r="C120" s="46"/>
      <c r="D120" s="46"/>
      <c r="E120" s="15"/>
      <c r="F120" s="15"/>
      <c r="G120" s="15"/>
    </row>
    <row r="121" spans="1:7" ht="12" customHeight="1">
      <c r="A121" s="46"/>
      <c r="B121" s="46"/>
      <c r="C121" s="46"/>
      <c r="D121" s="46"/>
      <c r="E121" s="15"/>
      <c r="F121" s="15"/>
      <c r="G121" s="15"/>
    </row>
    <row r="122" spans="1:7" ht="12" customHeight="1">
      <c r="A122" s="46"/>
      <c r="B122" s="46"/>
      <c r="C122" s="46"/>
      <c r="D122" s="46"/>
      <c r="E122" s="15"/>
      <c r="F122" s="15"/>
      <c r="G122" s="15"/>
    </row>
    <row r="123" spans="1:7" ht="12" customHeight="1">
      <c r="A123" s="46"/>
      <c r="B123" s="46"/>
      <c r="C123" s="46"/>
      <c r="D123" s="46"/>
      <c r="E123" s="15"/>
      <c r="F123" s="15"/>
      <c r="G123" s="15"/>
    </row>
    <row r="124" spans="1:7" ht="12" customHeight="1">
      <c r="A124" s="46"/>
      <c r="B124" s="46"/>
      <c r="C124" s="46"/>
      <c r="D124" s="46"/>
      <c r="E124" s="15"/>
      <c r="F124" s="15"/>
      <c r="G124" s="15"/>
    </row>
    <row r="125" spans="1:7" ht="12" customHeight="1">
      <c r="A125" s="46"/>
      <c r="B125" s="46"/>
      <c r="C125" s="46"/>
      <c r="D125" s="46"/>
      <c r="E125" s="15"/>
      <c r="F125" s="15"/>
      <c r="G125" s="15"/>
    </row>
    <row r="126" spans="1:7" ht="12" customHeight="1">
      <c r="A126" s="46"/>
      <c r="B126" s="46"/>
      <c r="C126" s="46"/>
      <c r="D126" s="46"/>
      <c r="E126" s="15"/>
      <c r="F126" s="15"/>
      <c r="G126" s="15"/>
    </row>
    <row r="127" spans="1:7" ht="12" customHeight="1">
      <c r="A127" s="46"/>
      <c r="B127" s="46"/>
      <c r="C127" s="46"/>
      <c r="D127" s="46"/>
      <c r="E127" s="15"/>
      <c r="F127" s="15"/>
      <c r="G127" s="15"/>
    </row>
    <row r="128" spans="1:7" ht="12" customHeight="1">
      <c r="A128" s="46"/>
      <c r="B128" s="46"/>
      <c r="C128" s="46"/>
      <c r="D128" s="46"/>
      <c r="E128" s="15"/>
      <c r="F128" s="15"/>
      <c r="G128" s="15"/>
    </row>
    <row r="129" spans="1:7" ht="12" customHeight="1">
      <c r="A129" s="46"/>
      <c r="B129" s="46"/>
      <c r="C129" s="46"/>
      <c r="D129" s="46"/>
      <c r="E129" s="15"/>
      <c r="F129" s="15"/>
      <c r="G129" s="15"/>
    </row>
    <row r="130" spans="1:7" ht="12" customHeight="1">
      <c r="A130" s="46"/>
      <c r="B130" s="46"/>
      <c r="C130" s="46"/>
      <c r="D130" s="46"/>
      <c r="E130" s="15"/>
      <c r="F130" s="15"/>
      <c r="G130" s="15"/>
    </row>
    <row r="131" spans="1:7" ht="12" customHeight="1">
      <c r="A131" s="46"/>
      <c r="B131" s="46"/>
      <c r="C131" s="46"/>
      <c r="D131" s="46"/>
      <c r="E131" s="15"/>
      <c r="F131" s="15"/>
      <c r="G131" s="15"/>
    </row>
    <row r="132" spans="1:7" ht="12" customHeight="1">
      <c r="A132" s="46"/>
      <c r="B132" s="46"/>
      <c r="C132" s="46"/>
      <c r="D132" s="46"/>
      <c r="E132" s="15"/>
      <c r="F132" s="15"/>
      <c r="G132" s="15"/>
    </row>
    <row r="133" spans="1:7" ht="12" customHeight="1">
      <c r="A133" s="46"/>
      <c r="B133" s="46"/>
      <c r="C133" s="46"/>
      <c r="D133" s="46"/>
      <c r="E133" s="15"/>
      <c r="F133" s="15"/>
      <c r="G133" s="15"/>
    </row>
    <row r="134" spans="1:7" ht="12" customHeight="1">
      <c r="A134" s="46"/>
      <c r="B134" s="46"/>
      <c r="C134" s="46"/>
      <c r="D134" s="46"/>
      <c r="E134" s="15"/>
      <c r="F134" s="15"/>
      <c r="G134" s="15"/>
    </row>
    <row r="135" spans="1:7" ht="12" customHeight="1">
      <c r="A135" s="46"/>
      <c r="B135" s="46"/>
      <c r="C135" s="46"/>
      <c r="D135" s="46"/>
      <c r="E135" s="15"/>
      <c r="F135" s="15"/>
      <c r="G135" s="15"/>
    </row>
    <row r="136" spans="1:7" ht="12" customHeight="1">
      <c r="A136" s="46"/>
      <c r="B136" s="46"/>
      <c r="C136" s="46"/>
      <c r="D136" s="46"/>
      <c r="E136" s="15"/>
      <c r="F136" s="15"/>
      <c r="G136" s="15"/>
    </row>
    <row r="137" spans="1:7" ht="12" customHeight="1">
      <c r="A137" s="46"/>
      <c r="B137" s="46"/>
      <c r="C137" s="46"/>
      <c r="D137" s="46"/>
      <c r="E137" s="15"/>
      <c r="F137" s="15"/>
      <c r="G137" s="15"/>
    </row>
    <row r="138" spans="1:7" ht="12" customHeight="1">
      <c r="A138" s="46"/>
      <c r="B138" s="46"/>
      <c r="C138" s="46"/>
      <c r="D138" s="46"/>
      <c r="E138" s="15"/>
      <c r="F138" s="15"/>
      <c r="G138" s="15"/>
    </row>
    <row r="139" spans="1:7" ht="12" customHeight="1">
      <c r="A139" s="46"/>
      <c r="B139" s="46"/>
      <c r="C139" s="46"/>
      <c r="D139" s="46"/>
      <c r="E139" s="15"/>
      <c r="F139" s="15"/>
      <c r="G139" s="15"/>
    </row>
    <row r="140" spans="1:7" ht="12" customHeight="1">
      <c r="A140" s="46"/>
      <c r="B140" s="46"/>
      <c r="C140" s="46"/>
      <c r="D140" s="46"/>
      <c r="E140" s="15"/>
      <c r="F140" s="15"/>
      <c r="G140" s="15"/>
    </row>
    <row r="141" spans="1:7" ht="12" customHeight="1">
      <c r="A141" s="46"/>
      <c r="B141" s="46"/>
      <c r="C141" s="46"/>
      <c r="D141" s="46"/>
      <c r="E141" s="15"/>
      <c r="F141" s="15"/>
      <c r="G141" s="15"/>
    </row>
    <row r="142" spans="1:7" ht="12" customHeight="1">
      <c r="A142" s="46"/>
      <c r="B142" s="46"/>
      <c r="C142" s="46"/>
      <c r="D142" s="46"/>
      <c r="E142" s="15"/>
      <c r="F142" s="15"/>
      <c r="G142" s="15"/>
    </row>
    <row r="143" spans="1:7" ht="12" customHeight="1">
      <c r="A143" s="46"/>
      <c r="B143" s="46"/>
      <c r="C143" s="46"/>
      <c r="D143" s="46"/>
      <c r="E143" s="15"/>
      <c r="F143" s="15"/>
      <c r="G143" s="15"/>
    </row>
    <row r="144" spans="1:7" ht="12" customHeight="1">
      <c r="A144" s="46"/>
      <c r="B144" s="46"/>
      <c r="C144" s="46"/>
      <c r="D144" s="46"/>
      <c r="E144" s="15"/>
      <c r="F144" s="15"/>
      <c r="G144" s="15"/>
    </row>
    <row r="145" spans="1:7" ht="12" customHeight="1">
      <c r="A145" s="46"/>
      <c r="B145" s="46"/>
      <c r="C145" s="46"/>
      <c r="D145" s="46"/>
      <c r="E145" s="15"/>
      <c r="F145" s="15"/>
      <c r="G145" s="15"/>
    </row>
    <row r="146" spans="1:7" ht="12" customHeight="1">
      <c r="A146" s="46"/>
      <c r="B146" s="46"/>
      <c r="C146" s="46"/>
      <c r="D146" s="46"/>
      <c r="E146" s="15"/>
      <c r="F146" s="15"/>
      <c r="G146" s="15"/>
    </row>
    <row r="147" spans="1:7" ht="12" customHeight="1">
      <c r="A147" s="46"/>
      <c r="B147" s="46"/>
      <c r="C147" s="46"/>
      <c r="D147" s="46"/>
      <c r="E147" s="15"/>
      <c r="F147" s="15"/>
      <c r="G147" s="15"/>
    </row>
    <row r="148" spans="1:7" ht="12" customHeight="1">
      <c r="A148" s="46"/>
      <c r="B148" s="46"/>
      <c r="C148" s="46"/>
      <c r="D148" s="46"/>
      <c r="E148" s="15"/>
      <c r="F148" s="15"/>
      <c r="G148" s="15"/>
    </row>
    <row r="149" spans="1:7" ht="12" customHeight="1">
      <c r="A149" s="46"/>
      <c r="B149" s="46"/>
      <c r="C149" s="46"/>
      <c r="D149" s="46"/>
      <c r="E149" s="15"/>
      <c r="F149" s="15"/>
      <c r="G149" s="15"/>
    </row>
    <row r="150" spans="1:7" ht="12" customHeight="1">
      <c r="A150" s="46"/>
      <c r="B150" s="46"/>
      <c r="C150" s="46"/>
      <c r="D150" s="46"/>
      <c r="E150" s="15"/>
      <c r="F150" s="15"/>
      <c r="G150" s="15"/>
    </row>
    <row r="151" spans="1:7" ht="12" customHeight="1">
      <c r="A151" s="46"/>
      <c r="B151" s="46"/>
      <c r="C151" s="46"/>
      <c r="D151" s="46"/>
      <c r="E151" s="15"/>
      <c r="F151" s="15"/>
      <c r="G151" s="15"/>
    </row>
    <row r="152" spans="1:7" ht="12" customHeight="1">
      <c r="A152" s="46"/>
      <c r="B152" s="46"/>
      <c r="C152" s="46"/>
      <c r="D152" s="46"/>
      <c r="E152" s="15"/>
      <c r="F152" s="15"/>
      <c r="G152" s="15"/>
    </row>
    <row r="153" spans="1:7" ht="12" customHeight="1">
      <c r="A153" s="46"/>
      <c r="B153" s="46"/>
      <c r="C153" s="46"/>
      <c r="D153" s="46"/>
      <c r="E153" s="15"/>
      <c r="F153" s="15"/>
      <c r="G153" s="15"/>
    </row>
    <row r="154" spans="1:7" ht="12" customHeight="1">
      <c r="A154" s="46"/>
      <c r="B154" s="46"/>
      <c r="C154" s="46"/>
      <c r="D154" s="46"/>
      <c r="E154" s="15"/>
      <c r="F154" s="15"/>
      <c r="G154" s="15"/>
    </row>
    <row r="155" spans="1:7" ht="12" customHeight="1">
      <c r="A155" s="46"/>
      <c r="B155" s="46"/>
      <c r="C155" s="46"/>
      <c r="D155" s="46"/>
      <c r="E155" s="15"/>
      <c r="F155" s="15"/>
      <c r="G155" s="15"/>
    </row>
    <row r="156" spans="1:7" ht="12" customHeight="1">
      <c r="A156" s="46"/>
      <c r="B156" s="46"/>
      <c r="C156" s="46"/>
      <c r="D156" s="46"/>
      <c r="E156" s="15"/>
      <c r="F156" s="15"/>
      <c r="G156" s="15"/>
    </row>
    <row r="157" spans="1:7" ht="12" customHeight="1">
      <c r="A157" s="46"/>
      <c r="B157" s="46"/>
      <c r="C157" s="46"/>
      <c r="D157" s="46"/>
      <c r="E157" s="15"/>
      <c r="F157" s="15"/>
      <c r="G157" s="15"/>
    </row>
    <row r="158" spans="1:7" ht="12" customHeight="1">
      <c r="A158" s="46"/>
      <c r="B158" s="46"/>
      <c r="C158" s="46"/>
      <c r="D158" s="46"/>
      <c r="E158" s="15"/>
      <c r="F158" s="15"/>
      <c r="G158" s="15"/>
    </row>
    <row r="159" spans="1:7" ht="12" customHeight="1">
      <c r="A159" s="46"/>
      <c r="B159" s="46"/>
      <c r="C159" s="46"/>
      <c r="D159" s="46"/>
      <c r="E159" s="15"/>
      <c r="F159" s="15"/>
      <c r="G159" s="15"/>
    </row>
    <row r="160" spans="1:7" ht="12" customHeight="1">
      <c r="A160" s="46"/>
      <c r="B160" s="46"/>
      <c r="C160" s="46"/>
      <c r="D160" s="46"/>
      <c r="E160" s="15"/>
      <c r="F160" s="15"/>
      <c r="G160" s="15"/>
    </row>
    <row r="161" spans="1:7" ht="12" customHeight="1">
      <c r="A161" s="46"/>
      <c r="B161" s="46"/>
      <c r="C161" s="46"/>
      <c r="D161" s="46"/>
      <c r="E161" s="15"/>
      <c r="F161" s="15"/>
      <c r="G161" s="15"/>
    </row>
    <row r="162" spans="1:7" ht="12" customHeight="1">
      <c r="A162" s="46"/>
      <c r="B162" s="46"/>
      <c r="C162" s="46"/>
      <c r="D162" s="46"/>
      <c r="E162" s="15"/>
      <c r="F162" s="15"/>
      <c r="G162" s="15"/>
    </row>
    <row r="163" spans="1:7" ht="12" customHeight="1">
      <c r="A163" s="46"/>
      <c r="B163" s="46"/>
      <c r="C163" s="46"/>
      <c r="D163" s="46"/>
      <c r="E163" s="15"/>
      <c r="F163" s="15"/>
      <c r="G163" s="15"/>
    </row>
    <row r="164" spans="1:7" ht="33.75" customHeight="1">
      <c r="A164" s="46"/>
      <c r="B164" s="46"/>
      <c r="C164" s="46"/>
      <c r="D164" s="46"/>
      <c r="E164" s="15"/>
      <c r="F164" s="15"/>
      <c r="G164" s="15"/>
    </row>
    <row r="165" spans="1:7">
      <c r="A165" s="46"/>
      <c r="B165" s="46"/>
      <c r="C165" s="46"/>
      <c r="D165" s="46"/>
      <c r="E165" s="15"/>
      <c r="F165" s="15"/>
      <c r="G165" s="15"/>
    </row>
    <row r="166" spans="1:7">
      <c r="A166" s="46"/>
      <c r="B166" s="46"/>
      <c r="C166" s="46"/>
      <c r="D166" s="46"/>
      <c r="E166" s="15"/>
      <c r="F166" s="15"/>
      <c r="G166" s="15"/>
    </row>
    <row r="167" spans="1:7" ht="12.75" customHeight="1">
      <c r="A167" s="46"/>
      <c r="B167" s="46"/>
      <c r="C167" s="46"/>
      <c r="D167" s="46"/>
      <c r="E167" s="15"/>
      <c r="F167" s="15"/>
      <c r="G167" s="15"/>
    </row>
  </sheetData>
  <pageMargins left="0.78740157480314965" right="0.39370078740157483" top="0" bottom="0.19685039370078741" header="0.51181102362204722" footer="0.31496062992125984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E35"/>
  <sheetViews>
    <sheetView showGridLines="0" workbookViewId="0">
      <selection activeCell="A28" sqref="A28"/>
    </sheetView>
  </sheetViews>
  <sheetFormatPr defaultColWidth="9.140625" defaultRowHeight="12.75"/>
  <cols>
    <col min="1" max="1" width="45.7109375" style="46" customWidth="1"/>
    <col min="2" max="2" width="5.7109375" style="46" customWidth="1"/>
    <col min="3" max="3" width="12.7109375" style="46" customWidth="1"/>
    <col min="4" max="4" width="15.7109375" style="46" customWidth="1"/>
    <col min="5" max="5" width="11.7109375" style="46" customWidth="1"/>
    <col min="6" max="8" width="12.5703125" style="15" customWidth="1"/>
    <col min="9" max="16384" width="9.140625" style="15"/>
  </cols>
  <sheetData>
    <row r="1" spans="1:5">
      <c r="A1" s="47" t="s">
        <v>43</v>
      </c>
      <c r="B1" s="47"/>
      <c r="C1" s="47"/>
      <c r="D1" s="47"/>
      <c r="E1" s="47"/>
    </row>
    <row r="2" spans="1:5">
      <c r="A2" s="47" t="s">
        <v>67</v>
      </c>
      <c r="B2" s="47"/>
      <c r="C2" s="47"/>
      <c r="D2" s="47"/>
      <c r="E2" s="47"/>
    </row>
    <row r="3" spans="1:5">
      <c r="A3" s="48" t="s">
        <v>147</v>
      </c>
      <c r="B3" s="66"/>
      <c r="C3" s="66"/>
      <c r="D3" s="49"/>
      <c r="E3" s="49"/>
    </row>
    <row r="4" spans="1:5" ht="13.5" thickBot="1">
      <c r="A4" s="67"/>
      <c r="B4" s="51"/>
      <c r="C4" s="51"/>
      <c r="D4" s="51"/>
      <c r="E4" s="51"/>
    </row>
    <row r="5" spans="1:5">
      <c r="A5" s="68"/>
      <c r="B5" s="68"/>
      <c r="C5" s="68"/>
      <c r="D5" s="68"/>
      <c r="E5" s="68"/>
    </row>
    <row r="6" spans="1:5" ht="25.5">
      <c r="A6" s="14" t="s">
        <v>0</v>
      </c>
      <c r="B6" s="9" t="s">
        <v>32</v>
      </c>
      <c r="C6" s="9" t="s">
        <v>7</v>
      </c>
      <c r="D6" s="9" t="s">
        <v>56</v>
      </c>
      <c r="E6" s="9" t="s">
        <v>68</v>
      </c>
    </row>
    <row r="7" spans="1:5" ht="14.1" customHeight="1">
      <c r="A7" s="69"/>
      <c r="B7" s="70"/>
      <c r="C7" s="36"/>
      <c r="D7" s="36"/>
      <c r="E7" s="36"/>
    </row>
    <row r="8" spans="1:5" ht="14.1" customHeight="1">
      <c r="A8" s="35" t="s">
        <v>135</v>
      </c>
      <c r="B8" s="35"/>
      <c r="C8" s="71">
        <v>3873780</v>
      </c>
      <c r="D8" s="71">
        <v>10595684</v>
      </c>
      <c r="E8" s="71">
        <f>C8+D8</f>
        <v>14469464</v>
      </c>
    </row>
    <row r="9" spans="1:5">
      <c r="A9" s="34" t="s">
        <v>33</v>
      </c>
      <c r="B9" s="34"/>
      <c r="C9" s="41">
        <v>0</v>
      </c>
      <c r="D9" s="41">
        <v>9319639</v>
      </c>
      <c r="E9" s="41">
        <f>D9</f>
        <v>9319639</v>
      </c>
    </row>
    <row r="10" spans="1:5" ht="14.1" customHeight="1">
      <c r="A10" s="72" t="s">
        <v>88</v>
      </c>
      <c r="B10" s="73"/>
      <c r="C10" s="74">
        <f>SUM(C9)</f>
        <v>0</v>
      </c>
      <c r="D10" s="74">
        <f>SUM(D9)</f>
        <v>9319639</v>
      </c>
      <c r="E10" s="74">
        <f>SUM(E9)</f>
        <v>9319639</v>
      </c>
    </row>
    <row r="11" spans="1:5" ht="14.1" customHeight="1">
      <c r="A11" s="34" t="s">
        <v>70</v>
      </c>
      <c r="B11" s="34"/>
      <c r="C11" s="41"/>
      <c r="D11" s="41"/>
      <c r="E11" s="41"/>
    </row>
    <row r="12" spans="1:5" ht="14.1" customHeight="1">
      <c r="A12" s="14" t="s">
        <v>69</v>
      </c>
      <c r="B12" s="14"/>
      <c r="C12" s="75">
        <v>0</v>
      </c>
      <c r="D12" s="75">
        <v>-9900000</v>
      </c>
      <c r="E12" s="75">
        <f>D12</f>
        <v>-9900000</v>
      </c>
    </row>
    <row r="13" spans="1:5" ht="14.1" customHeight="1">
      <c r="A13" s="27" t="s">
        <v>136</v>
      </c>
      <c r="B13" s="34"/>
      <c r="C13" s="41">
        <f>C8+C10-C12</f>
        <v>3873780</v>
      </c>
      <c r="D13" s="41">
        <f>D8+D10+D12</f>
        <v>10015323</v>
      </c>
      <c r="E13" s="41">
        <f>E8+E10+E12</f>
        <v>13889103</v>
      </c>
    </row>
    <row r="14" spans="1:5" ht="14.1" customHeight="1">
      <c r="A14" s="34" t="s">
        <v>33</v>
      </c>
      <c r="B14" s="34"/>
      <c r="C14" s="41"/>
      <c r="D14" s="41"/>
      <c r="E14" s="41">
        <f>D14</f>
        <v>0</v>
      </c>
    </row>
    <row r="15" spans="1:5" ht="14.1" customHeight="1">
      <c r="A15" s="72" t="s">
        <v>31</v>
      </c>
      <c r="B15" s="34"/>
      <c r="C15" s="41"/>
      <c r="D15" s="41"/>
      <c r="E15" s="41">
        <f t="shared" ref="E15:E17" si="0">D15</f>
        <v>0</v>
      </c>
    </row>
    <row r="16" spans="1:5" ht="33.75" customHeight="1">
      <c r="A16" s="34" t="s">
        <v>140</v>
      </c>
      <c r="B16" s="34"/>
      <c r="C16" s="41"/>
      <c r="D16" s="41">
        <v>718987</v>
      </c>
      <c r="E16" s="41">
        <f t="shared" si="0"/>
        <v>718987</v>
      </c>
    </row>
    <row r="17" spans="1:5" ht="14.1" customHeight="1">
      <c r="A17" s="34" t="s">
        <v>69</v>
      </c>
      <c r="B17" s="34"/>
      <c r="C17" s="41"/>
      <c r="D17" s="41"/>
      <c r="E17" s="41">
        <f t="shared" si="0"/>
        <v>0</v>
      </c>
    </row>
    <row r="18" spans="1:5" ht="14.1" customHeight="1">
      <c r="A18" s="35" t="s">
        <v>136</v>
      </c>
      <c r="B18" s="35"/>
      <c r="C18" s="71">
        <f>SUM(C8,C10:C12)</f>
        <v>3873780</v>
      </c>
      <c r="D18" s="71">
        <f>D13+D16</f>
        <v>10734310</v>
      </c>
      <c r="E18" s="71">
        <f>C18+D18</f>
        <v>14608090</v>
      </c>
    </row>
    <row r="19" spans="1:5" ht="14.1" customHeight="1">
      <c r="A19" s="34" t="s">
        <v>33</v>
      </c>
      <c r="B19" s="34"/>
      <c r="C19" s="41"/>
      <c r="D19" s="41">
        <v>6597925</v>
      </c>
      <c r="E19" s="41">
        <f>C19+D19</f>
        <v>6597925</v>
      </c>
    </row>
    <row r="20" spans="1:5" ht="14.1" customHeight="1">
      <c r="A20" s="72" t="s">
        <v>31</v>
      </c>
      <c r="B20" s="72"/>
      <c r="C20" s="74">
        <f>SUM(C19)</f>
        <v>0</v>
      </c>
      <c r="D20" s="74">
        <f>SUM(D19)</f>
        <v>6597925</v>
      </c>
      <c r="E20" s="74">
        <f>SUM(E19)</f>
        <v>6597925</v>
      </c>
    </row>
    <row r="21" spans="1:5" ht="14.1" customHeight="1">
      <c r="A21" s="34" t="s">
        <v>70</v>
      </c>
      <c r="B21" s="34"/>
      <c r="C21" s="41"/>
      <c r="D21" s="41"/>
      <c r="E21" s="41">
        <v>0</v>
      </c>
    </row>
    <row r="22" spans="1:5" ht="14.1" customHeight="1">
      <c r="A22" s="34" t="s">
        <v>69</v>
      </c>
      <c r="B22" s="34"/>
      <c r="C22" s="41">
        <v>0</v>
      </c>
      <c r="D22" s="41"/>
      <c r="E22" s="41">
        <f>D22</f>
        <v>0</v>
      </c>
    </row>
    <row r="23" spans="1:5" ht="14.1" customHeight="1">
      <c r="A23" s="14" t="s">
        <v>30</v>
      </c>
      <c r="B23" s="55"/>
      <c r="C23" s="75">
        <v>0</v>
      </c>
      <c r="D23" s="75">
        <v>0</v>
      </c>
      <c r="E23" s="75">
        <v>0</v>
      </c>
    </row>
    <row r="24" spans="1:5" ht="14.1" customHeight="1">
      <c r="A24" s="34"/>
      <c r="B24" s="34"/>
      <c r="C24" s="41"/>
      <c r="D24" s="41"/>
      <c r="E24" s="41"/>
    </row>
    <row r="25" spans="1:5" ht="20.45" customHeight="1">
      <c r="A25" s="35" t="s">
        <v>144</v>
      </c>
      <c r="B25" s="35"/>
      <c r="C25" s="71">
        <f>C18</f>
        <v>3873780</v>
      </c>
      <c r="D25" s="71">
        <f>D18+D20+D22</f>
        <v>17332235</v>
      </c>
      <c r="E25" s="71">
        <f>E18+E20+E22</f>
        <v>21206015</v>
      </c>
    </row>
    <row r="26" spans="1:5" ht="14.1" customHeight="1">
      <c r="A26" s="16"/>
      <c r="B26" s="16"/>
      <c r="C26" s="76"/>
      <c r="D26" s="76"/>
      <c r="E26" s="76"/>
    </row>
    <row r="27" spans="1:5" ht="14.1" customHeight="1">
      <c r="A27" s="16"/>
      <c r="B27" s="16"/>
      <c r="C27" s="76"/>
      <c r="D27" s="76"/>
      <c r="E27" s="76"/>
    </row>
    <row r="28" spans="1:5" ht="14.1" customHeight="1">
      <c r="A28" s="40" t="s">
        <v>16</v>
      </c>
      <c r="B28" s="40"/>
      <c r="C28" s="77"/>
      <c r="D28" s="40" t="s">
        <v>75</v>
      </c>
      <c r="E28" s="76"/>
    </row>
    <row r="29" spans="1:5" ht="14.1" customHeight="1">
      <c r="A29" s="40"/>
      <c r="B29" s="40"/>
      <c r="C29" s="40"/>
      <c r="D29" s="40"/>
      <c r="E29" s="76"/>
    </row>
    <row r="30" spans="1:5" ht="14.1" customHeight="1">
      <c r="A30" s="40"/>
      <c r="B30" s="40"/>
      <c r="C30" s="40"/>
      <c r="D30" s="40"/>
      <c r="E30" s="76"/>
    </row>
    <row r="31" spans="1:5" ht="14.1" customHeight="1">
      <c r="A31" s="40" t="s">
        <v>17</v>
      </c>
      <c r="B31" s="40"/>
      <c r="C31" s="40"/>
      <c r="D31" s="40" t="s">
        <v>125</v>
      </c>
      <c r="E31" s="76"/>
    </row>
    <row r="32" spans="1:5" ht="14.1" customHeight="1">
      <c r="A32" s="16"/>
      <c r="B32" s="16"/>
      <c r="C32" s="78"/>
      <c r="D32" s="78"/>
      <c r="E32" s="78"/>
    </row>
    <row r="33" ht="14.1" customHeight="1"/>
    <row r="34" ht="14.1" customHeight="1"/>
    <row r="35" ht="14.1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8"/>
  <sheetViews>
    <sheetView showGridLines="0" tabSelected="1" workbookViewId="0">
      <selection activeCell="E65" sqref="E65"/>
    </sheetView>
  </sheetViews>
  <sheetFormatPr defaultColWidth="9.140625" defaultRowHeight="12.75"/>
  <cols>
    <col min="1" max="1" width="59.5703125" style="46" customWidth="1"/>
    <col min="2" max="2" width="7.7109375" style="46" customWidth="1"/>
    <col min="3" max="4" width="11.7109375" style="96" customWidth="1"/>
    <col min="5" max="16384" width="9.140625" style="80"/>
  </cols>
  <sheetData>
    <row r="1" spans="1:4">
      <c r="A1" s="47" t="s">
        <v>43</v>
      </c>
      <c r="B1" s="40"/>
      <c r="C1" s="79"/>
      <c r="D1" s="79"/>
    </row>
    <row r="2" spans="1:4">
      <c r="A2" s="47" t="s">
        <v>58</v>
      </c>
      <c r="B2" s="40"/>
      <c r="C2" s="79"/>
      <c r="D2" s="79"/>
    </row>
    <row r="3" spans="1:4">
      <c r="A3" s="48" t="s">
        <v>148</v>
      </c>
      <c r="B3" s="66"/>
      <c r="C3" s="81"/>
      <c r="D3" s="81"/>
    </row>
    <row r="4" spans="1:4" ht="6.6" customHeight="1" thickBot="1">
      <c r="A4" s="67"/>
      <c r="B4" s="51"/>
      <c r="C4" s="82"/>
      <c r="D4" s="82"/>
    </row>
    <row r="5" spans="1:4">
      <c r="A5" s="83"/>
      <c r="B5" s="83"/>
      <c r="C5" s="79"/>
      <c r="D5" s="79"/>
    </row>
    <row r="6" spans="1:4" ht="25.5">
      <c r="A6" s="14" t="s">
        <v>0</v>
      </c>
      <c r="B6" s="9" t="s">
        <v>32</v>
      </c>
      <c r="C6" s="13" t="s">
        <v>145</v>
      </c>
      <c r="D6" s="13" t="s">
        <v>146</v>
      </c>
    </row>
    <row r="7" spans="1:4">
      <c r="A7" s="27" t="s">
        <v>21</v>
      </c>
      <c r="B7" s="36"/>
      <c r="C7" s="84"/>
      <c r="D7" s="84"/>
    </row>
    <row r="8" spans="1:4">
      <c r="A8" s="19" t="s">
        <v>59</v>
      </c>
      <c r="B8" s="17"/>
      <c r="C8" s="21">
        <v>9250680</v>
      </c>
      <c r="D8" s="20">
        <v>5385608</v>
      </c>
    </row>
    <row r="9" spans="1:4">
      <c r="A9" s="19" t="s">
        <v>22</v>
      </c>
      <c r="B9" s="17"/>
      <c r="C9" s="21"/>
      <c r="D9" s="20"/>
    </row>
    <row r="10" spans="1:4">
      <c r="A10" s="19" t="s">
        <v>60</v>
      </c>
      <c r="B10" s="17"/>
      <c r="C10" s="21">
        <v>6792691</v>
      </c>
      <c r="D10" s="20">
        <v>2323282</v>
      </c>
    </row>
    <row r="11" spans="1:4">
      <c r="A11" s="19" t="s">
        <v>129</v>
      </c>
      <c r="B11" s="17"/>
      <c r="C11" s="21"/>
      <c r="D11" s="20"/>
    </row>
    <row r="12" spans="1:4">
      <c r="A12" s="19" t="s">
        <v>108</v>
      </c>
      <c r="B12" s="17"/>
      <c r="C12" s="21">
        <v>-669091</v>
      </c>
      <c r="D12" s="20">
        <v>-289171</v>
      </c>
    </row>
    <row r="13" spans="1:4">
      <c r="A13" s="19" t="s">
        <v>107</v>
      </c>
      <c r="B13" s="17"/>
      <c r="C13" s="21">
        <v>2930418</v>
      </c>
      <c r="D13" s="20">
        <v>1654178</v>
      </c>
    </row>
    <row r="14" spans="1:4">
      <c r="A14" s="19" t="s">
        <v>109</v>
      </c>
      <c r="B14" s="17"/>
      <c r="C14" s="21">
        <v>-27628</v>
      </c>
      <c r="D14" s="20">
        <v>-1207250</v>
      </c>
    </row>
    <row r="15" spans="1:4">
      <c r="A15" s="19" t="s">
        <v>89</v>
      </c>
      <c r="B15" s="17"/>
      <c r="C15" s="21">
        <v>14879</v>
      </c>
      <c r="D15" s="20">
        <v>-435</v>
      </c>
    </row>
    <row r="16" spans="1:4">
      <c r="A16" s="19" t="s">
        <v>110</v>
      </c>
      <c r="B16" s="17"/>
      <c r="C16" s="21">
        <v>-20188</v>
      </c>
      <c r="D16" s="20">
        <v>1381</v>
      </c>
    </row>
    <row r="17" spans="1:4" ht="15" customHeight="1">
      <c r="A17" s="19" t="s">
        <v>128</v>
      </c>
      <c r="B17" s="17"/>
      <c r="C17" s="21"/>
      <c r="D17" s="20"/>
    </row>
    <row r="18" spans="1:4" ht="16.5" customHeight="1">
      <c r="A18" s="19" t="s">
        <v>130</v>
      </c>
      <c r="B18" s="17"/>
      <c r="C18" s="21"/>
      <c r="D18" s="20"/>
    </row>
    <row r="19" spans="1:4" ht="20.25" customHeight="1">
      <c r="A19" s="19" t="s">
        <v>131</v>
      </c>
      <c r="B19" s="17"/>
      <c r="C19" s="21">
        <v>103962</v>
      </c>
      <c r="D19" s="20"/>
    </row>
    <row r="20" spans="1:4">
      <c r="A20" s="19" t="s">
        <v>123</v>
      </c>
      <c r="B20" s="17"/>
      <c r="C20" s="21"/>
      <c r="D20" s="20"/>
    </row>
    <row r="21" spans="1:4" ht="25.5">
      <c r="A21" s="85" t="s">
        <v>23</v>
      </c>
      <c r="B21" s="86"/>
      <c r="C21" s="87">
        <f>SUM(C8:C20)</f>
        <v>18375723</v>
      </c>
      <c r="D21" s="87">
        <f>SUM(D8:D20)</f>
        <v>7867593</v>
      </c>
    </row>
    <row r="22" spans="1:4">
      <c r="A22" s="19" t="s">
        <v>24</v>
      </c>
      <c r="B22" s="17"/>
      <c r="C22" s="21">
        <v>-2242865</v>
      </c>
      <c r="D22" s="20">
        <v>-1443520</v>
      </c>
    </row>
    <row r="23" spans="1:4">
      <c r="A23" s="19" t="s">
        <v>61</v>
      </c>
      <c r="B23" s="17"/>
      <c r="C23" s="21">
        <f>-3439626-954631-300000</f>
        <v>-4694257</v>
      </c>
      <c r="D23" s="20">
        <v>-2150200</v>
      </c>
    </row>
    <row r="24" spans="1:4">
      <c r="A24" s="19" t="s">
        <v>90</v>
      </c>
      <c r="B24" s="17"/>
      <c r="C24" s="21">
        <v>296296</v>
      </c>
      <c r="D24" s="20">
        <v>137548</v>
      </c>
    </row>
    <row r="25" spans="1:4">
      <c r="A25" s="19" t="s">
        <v>113</v>
      </c>
      <c r="B25" s="17"/>
      <c r="C25" s="21">
        <v>20189</v>
      </c>
      <c r="D25" s="20">
        <v>-872684</v>
      </c>
    </row>
    <row r="26" spans="1:4">
      <c r="A26" s="19" t="s">
        <v>91</v>
      </c>
      <c r="B26" s="17"/>
      <c r="C26" s="21">
        <v>1835280</v>
      </c>
      <c r="D26" s="20">
        <v>725606</v>
      </c>
    </row>
    <row r="27" spans="1:4">
      <c r="A27" s="19" t="s">
        <v>92</v>
      </c>
      <c r="B27" s="17"/>
      <c r="C27" s="21"/>
      <c r="D27" s="20"/>
    </row>
    <row r="28" spans="1:4">
      <c r="A28" s="19" t="s">
        <v>93</v>
      </c>
      <c r="B28" s="17"/>
      <c r="C28" s="21">
        <f>-1070463</f>
        <v>-1070463</v>
      </c>
      <c r="D28" s="20">
        <v>-838613</v>
      </c>
    </row>
    <row r="29" spans="1:4">
      <c r="A29" s="19" t="s">
        <v>111</v>
      </c>
      <c r="B29" s="17"/>
      <c r="C29" s="21"/>
      <c r="D29" s="20">
        <v>-28068</v>
      </c>
    </row>
    <row r="30" spans="1:4">
      <c r="A30" s="19" t="s">
        <v>112</v>
      </c>
      <c r="B30" s="17"/>
      <c r="C30" s="21"/>
      <c r="D30" s="21">
        <v>10716</v>
      </c>
    </row>
    <row r="31" spans="1:4" ht="25.5">
      <c r="A31" s="85" t="s">
        <v>25</v>
      </c>
      <c r="B31" s="86"/>
      <c r="C31" s="88">
        <f>SUM(C21:C30)</f>
        <v>12519903</v>
      </c>
      <c r="D31" s="88">
        <f>SUM(D21:D30)</f>
        <v>3408378</v>
      </c>
    </row>
    <row r="32" spans="1:4">
      <c r="A32" s="19" t="s">
        <v>62</v>
      </c>
      <c r="B32" s="17"/>
      <c r="C32" s="21">
        <v>108545</v>
      </c>
      <c r="D32" s="20">
        <v>239688</v>
      </c>
    </row>
    <row r="33" spans="1:4">
      <c r="A33" s="19" t="s">
        <v>26</v>
      </c>
      <c r="B33" s="17"/>
      <c r="C33" s="21">
        <v>-709087</v>
      </c>
      <c r="D33" s="20">
        <v>-1066988</v>
      </c>
    </row>
    <row r="34" spans="1:4">
      <c r="A34" s="19" t="s">
        <v>71</v>
      </c>
      <c r="B34" s="17"/>
      <c r="C34" s="21">
        <v>-544010</v>
      </c>
      <c r="D34" s="20">
        <v>-194214</v>
      </c>
    </row>
    <row r="35" spans="1:4" ht="25.5">
      <c r="A35" s="35" t="s">
        <v>27</v>
      </c>
      <c r="B35" s="89"/>
      <c r="C35" s="33">
        <f>SUM(C31:C34)</f>
        <v>11375351</v>
      </c>
      <c r="D35" s="32">
        <f>SUM(D31:D34)</f>
        <v>2386864</v>
      </c>
    </row>
    <row r="36" spans="1:4">
      <c r="A36" s="34"/>
      <c r="B36" s="17"/>
      <c r="C36" s="21"/>
      <c r="D36" s="20"/>
    </row>
    <row r="37" spans="1:4">
      <c r="A37" s="27" t="s">
        <v>28</v>
      </c>
      <c r="B37" s="90"/>
      <c r="C37" s="21"/>
      <c r="D37" s="20"/>
    </row>
    <row r="38" spans="1:4" ht="25.5">
      <c r="A38" s="34" t="s">
        <v>132</v>
      </c>
      <c r="B38" s="90"/>
      <c r="C38" s="21"/>
      <c r="D38" s="20"/>
    </row>
    <row r="39" spans="1:4">
      <c r="A39" s="19" t="s">
        <v>63</v>
      </c>
      <c r="B39" s="17"/>
      <c r="C39" s="21">
        <v>-4735315</v>
      </c>
      <c r="D39" s="20">
        <v>-1774011</v>
      </c>
    </row>
    <row r="40" spans="1:4">
      <c r="A40" s="19" t="s">
        <v>64</v>
      </c>
      <c r="B40" s="17"/>
      <c r="C40" s="21">
        <v>13700</v>
      </c>
      <c r="D40" s="20"/>
    </row>
    <row r="41" spans="1:4">
      <c r="A41" s="19" t="s">
        <v>65</v>
      </c>
      <c r="B41" s="17"/>
      <c r="C41" s="21"/>
      <c r="D41" s="20">
        <v>1556717</v>
      </c>
    </row>
    <row r="42" spans="1:4">
      <c r="A42" s="19" t="s">
        <v>137</v>
      </c>
      <c r="B42" s="17"/>
      <c r="C42" s="21"/>
      <c r="D42" s="20">
        <v>-3621480</v>
      </c>
    </row>
    <row r="43" spans="1:4">
      <c r="A43" s="19" t="s">
        <v>116</v>
      </c>
      <c r="B43" s="17"/>
      <c r="C43" s="21">
        <v>122671</v>
      </c>
      <c r="D43" s="20"/>
    </row>
    <row r="44" spans="1:4">
      <c r="A44" s="19" t="s">
        <v>114</v>
      </c>
      <c r="B44" s="17"/>
      <c r="C44" s="21">
        <v>-31750</v>
      </c>
      <c r="D44" s="20">
        <v>-19950</v>
      </c>
    </row>
    <row r="45" spans="1:4">
      <c r="A45" s="19" t="s">
        <v>41</v>
      </c>
      <c r="B45" s="17"/>
      <c r="C45" s="91"/>
      <c r="D45" s="20">
        <v>144479</v>
      </c>
    </row>
    <row r="46" spans="1:4">
      <c r="A46" s="19" t="s">
        <v>133</v>
      </c>
      <c r="B46" s="17"/>
      <c r="C46" s="21"/>
      <c r="D46" s="20"/>
    </row>
    <row r="47" spans="1:4">
      <c r="A47" s="19" t="s">
        <v>115</v>
      </c>
      <c r="B47" s="17"/>
      <c r="C47" s="21">
        <v>1662</v>
      </c>
      <c r="D47" s="20">
        <v>1497</v>
      </c>
    </row>
    <row r="48" spans="1:4" ht="25.5">
      <c r="A48" s="35" t="s">
        <v>37</v>
      </c>
      <c r="B48" s="89"/>
      <c r="C48" s="33">
        <f>SUM(C39:C47)</f>
        <v>-4629032</v>
      </c>
      <c r="D48" s="32">
        <f>SUM(D38:D47)</f>
        <v>-3712748</v>
      </c>
    </row>
    <row r="49" spans="1:4">
      <c r="A49" s="34"/>
      <c r="B49" s="17"/>
      <c r="C49" s="21"/>
      <c r="D49" s="20"/>
    </row>
    <row r="50" spans="1:4">
      <c r="A50" s="27" t="s">
        <v>29</v>
      </c>
      <c r="B50" s="36"/>
      <c r="C50" s="38"/>
      <c r="D50" s="37"/>
    </row>
    <row r="51" spans="1:4">
      <c r="A51" s="19" t="s">
        <v>117</v>
      </c>
      <c r="B51" s="17"/>
      <c r="C51" s="21">
        <v>4787631</v>
      </c>
      <c r="D51" s="21">
        <v>11997954</v>
      </c>
    </row>
    <row r="52" spans="1:4">
      <c r="A52" s="19" t="s">
        <v>124</v>
      </c>
      <c r="B52" s="17"/>
      <c r="C52" s="21">
        <v>-10340269</v>
      </c>
      <c r="D52" s="20">
        <v>-7522306</v>
      </c>
    </row>
    <row r="53" spans="1:4">
      <c r="A53" s="19" t="s">
        <v>66</v>
      </c>
      <c r="B53" s="17"/>
      <c r="C53" s="92"/>
      <c r="D53" s="93">
        <v>-1200000</v>
      </c>
    </row>
    <row r="54" spans="1:4">
      <c r="A54" s="19" t="s">
        <v>118</v>
      </c>
      <c r="B54" s="17"/>
      <c r="C54" s="92">
        <v>-1400000</v>
      </c>
      <c r="D54" s="93">
        <v>-1400000</v>
      </c>
    </row>
    <row r="55" spans="1:4">
      <c r="A55" s="19" t="s">
        <v>134</v>
      </c>
      <c r="B55" s="17"/>
      <c r="C55" s="92"/>
      <c r="D55" s="93"/>
    </row>
    <row r="56" spans="1:4">
      <c r="A56" s="19" t="s">
        <v>119</v>
      </c>
      <c r="B56" s="17"/>
      <c r="C56" s="92"/>
      <c r="D56" s="93">
        <v>-57812</v>
      </c>
    </row>
    <row r="57" spans="1:4">
      <c r="A57" s="97" t="s">
        <v>38</v>
      </c>
      <c r="B57" s="31"/>
      <c r="C57" s="33">
        <f>SUM(C51:C56)</f>
        <v>-6952638</v>
      </c>
      <c r="D57" s="32">
        <f>SUM(D51:D56)</f>
        <v>1817836</v>
      </c>
    </row>
    <row r="58" spans="1:4">
      <c r="A58" s="16"/>
      <c r="B58" s="36"/>
      <c r="C58" s="38"/>
      <c r="D58" s="37"/>
    </row>
    <row r="59" spans="1:4">
      <c r="A59" s="19" t="s">
        <v>120</v>
      </c>
      <c r="B59" s="17"/>
      <c r="C59" s="21">
        <f>C35+C48+C57</f>
        <v>-206319</v>
      </c>
      <c r="D59" s="20">
        <f>D35+D48+D57</f>
        <v>491952</v>
      </c>
    </row>
    <row r="60" spans="1:4" ht="25.5">
      <c r="A60" s="19" t="s">
        <v>121</v>
      </c>
      <c r="B60" s="17"/>
      <c r="C60" s="21">
        <v>32626</v>
      </c>
      <c r="D60" s="20">
        <v>-90821</v>
      </c>
    </row>
    <row r="61" spans="1:4">
      <c r="A61" s="34" t="s">
        <v>106</v>
      </c>
      <c r="B61" s="17"/>
      <c r="C61" s="21">
        <v>503468</v>
      </c>
      <c r="D61" s="20">
        <v>263776</v>
      </c>
    </row>
    <row r="62" spans="1:4" ht="19.5" customHeight="1">
      <c r="A62" s="35" t="s">
        <v>42</v>
      </c>
      <c r="B62" s="89"/>
      <c r="C62" s="33">
        <f>SUM(C59:C61)</f>
        <v>329775</v>
      </c>
      <c r="D62" s="32">
        <f>SUM(D59:D61)</f>
        <v>664907</v>
      </c>
    </row>
    <row r="63" spans="1:4" ht="23.25" hidden="1" customHeight="1">
      <c r="A63" s="16"/>
      <c r="B63" s="94"/>
      <c r="C63" s="38"/>
      <c r="D63" s="38">
        <v>720020</v>
      </c>
    </row>
    <row r="64" spans="1:4" hidden="1">
      <c r="A64" s="16"/>
      <c r="B64" s="94"/>
      <c r="C64" s="38"/>
      <c r="D64" s="38"/>
    </row>
    <row r="65" spans="1:4">
      <c r="A65" s="40" t="s">
        <v>16</v>
      </c>
      <c r="B65" s="40"/>
      <c r="C65" s="95" t="s">
        <v>75</v>
      </c>
      <c r="D65" s="21"/>
    </row>
    <row r="66" spans="1:4" ht="21.75" customHeight="1">
      <c r="A66" s="40" t="s">
        <v>17</v>
      </c>
      <c r="B66" s="40"/>
      <c r="C66" s="95" t="s">
        <v>125</v>
      </c>
      <c r="D66" s="95"/>
    </row>
    <row r="67" spans="1:4" ht="12.75" customHeight="1">
      <c r="A67" s="40"/>
      <c r="B67" s="40"/>
      <c r="C67" s="95"/>
      <c r="D67" s="95"/>
    </row>
    <row r="68" spans="1:4" ht="12.75" customHeight="1">
      <c r="D68" s="95"/>
    </row>
  </sheetData>
  <pageMargins left="0.59055118110236227" right="0.11811023622047245" top="0" bottom="0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ОИК</vt:lpstr>
      <vt:lpstr>ОДДС с изм.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BUH1@Local.network.kz</cp:lastModifiedBy>
  <cp:lastPrinted>2023-11-14T03:38:02Z</cp:lastPrinted>
  <dcterms:created xsi:type="dcterms:W3CDTF">2014-05-15T07:31:14Z</dcterms:created>
  <dcterms:modified xsi:type="dcterms:W3CDTF">2023-11-14T03:51:40Z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