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E18" i="4"/>
  <c r="E15"/>
  <c r="E16"/>
  <c r="E17"/>
  <c r="D18"/>
  <c r="D15"/>
  <c r="E14"/>
  <c r="E13"/>
  <c r="D13"/>
  <c r="C13"/>
  <c r="D17" i="5"/>
  <c r="C17"/>
  <c r="D51" l="1"/>
  <c r="C51"/>
  <c r="D27"/>
  <c r="D31" s="1"/>
  <c r="D43"/>
  <c r="C43"/>
  <c r="D9" i="2"/>
  <c r="C9"/>
  <c r="C16" s="1"/>
  <c r="D33" i="1"/>
  <c r="C33"/>
  <c r="D59"/>
  <c r="C59"/>
  <c r="D48"/>
  <c r="C48"/>
  <c r="C20"/>
  <c r="D20"/>
  <c r="D53" i="5" l="1"/>
  <c r="D56" s="1"/>
  <c r="D10" i="4"/>
  <c r="C10"/>
  <c r="C18" s="1"/>
  <c r="C25" s="1"/>
  <c r="C20"/>
  <c r="D20"/>
  <c r="C27" i="5"/>
  <c r="C31" s="1"/>
  <c r="E22" i="4"/>
  <c r="E19"/>
  <c r="E20" s="1"/>
  <c r="E8"/>
  <c r="E12"/>
  <c r="E9"/>
  <c r="E10" s="1"/>
  <c r="C39" i="1"/>
  <c r="D39"/>
  <c r="D34"/>
  <c r="D16" i="2"/>
  <c r="D20" s="1"/>
  <c r="D22" s="1"/>
  <c r="D24" s="1"/>
  <c r="D26" s="1"/>
  <c r="D25" i="4" l="1"/>
  <c r="E25"/>
  <c r="D60" i="1"/>
  <c r="D61" s="1"/>
  <c r="C60"/>
  <c r="C61" s="1"/>
  <c r="C20" i="2"/>
  <c r="C22" s="1"/>
  <c r="C24" s="1"/>
  <c r="C26" s="1"/>
  <c r="C53" i="5"/>
  <c r="C56" s="1"/>
  <c r="C34" i="1"/>
  <c r="C66" l="1"/>
</calcChain>
</file>

<file path=xl/sharedStrings.xml><?xml version="1.0" encoding="utf-8"?>
<sst xmlns="http://schemas.openxmlformats.org/spreadsheetml/2006/main" count="180" uniqueCount="140">
  <si>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</si>
  <si>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</si>
  <si>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</si>
  <si>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</si>
  <si>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</si>
  <si>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</si>
  <si>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</si>
  <si>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</si>
  <si>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</si>
  <si>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</si>
  <si>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</si>
  <si>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</si>
  <si>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</si>
  <si>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</si>
  <si>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</si>
  <si>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</si>
  <si>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</si>
  <si>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</si>
  <si>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</si>
  <si>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</si>
  <si>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</si>
  <si>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</si>
  <si>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</si>
  <si>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</si>
  <si>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</si>
  <si>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</si>
  <si>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</si>
  <si>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</si>
  <si>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</si>
  <si>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</si>
  <si>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</si>
  <si>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</si>
  <si>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</si>
  <si>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</si>
  <si>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</si>
  <si>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</si>
  <si>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</si>
  <si>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</si>
  <si>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</si>
  <si>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</si>
  <si>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</si>
  <si>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</si>
  <si>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</si>
  <si>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</si>
  <si>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</si>
  <si>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</si>
  <si>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</si>
  <si>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</si>
  <si>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</si>
  <si>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</si>
  <si>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</si>
  <si>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</si>
  <si>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</si>
  <si>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</si>
  <si>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</si>
  <si>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</si>
  <si>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</si>
  <si>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</si>
  <si>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</si>
  <si>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</si>
  <si>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</si>
  <si>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</si>
  <si>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</si>
  <si>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</si>
  <si>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</si>
  <si>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</si>
  <si>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</si>
  <si>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</si>
  <si>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</si>
  <si>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</si>
  <si>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</si>
  <si>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</si>
  <si>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Прочие поступления</t>
  </si>
  <si>
    <t>Доход от выбытия активов</t>
  </si>
  <si>
    <t>Прочие доходы</t>
  </si>
  <si>
    <t>Прочие расходы</t>
  </si>
  <si>
    <t>Краснянская Л.Н.</t>
  </si>
  <si>
    <t>Нагатаев М.С.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</si>
  <si>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</si>
  <si>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</si>
  <si>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</si>
  <si>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</si>
  <si>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</si>
  <si>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</si>
  <si>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</si>
  <si>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</si>
  <si>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</si>
  <si>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</si>
  <si>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r>
      <t xml:space="preserve">    </t>
    </r>
    <r>
      <rPr>
        <sz val="10"/>
        <color rgb="FF000000"/>
        <rFont val="Arial Narrow"/>
        <family val="2"/>
        <charset val="204"/>
      </rPr>
      <t>Обязательства по договору</t>
    </r>
  </si>
  <si>
    <t>Задолженность перед сотрудниками</t>
  </si>
  <si>
    <t>Прочие краткосрочные обязательства</t>
  </si>
  <si>
    <t>На 1 января 2021 года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</si>
  <si>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</si>
  <si>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</si>
  <si>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</si>
  <si>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</si>
  <si>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</si>
  <si>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</si>
  <si>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</si>
  <si>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</si>
  <si>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</si>
  <si>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</si>
  <si>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</si>
  <si>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</si>
  <si>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</si>
  <si>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</si>
  <si>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</si>
  <si>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</si>
  <si>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</si>
  <si>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</si>
  <si>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</si>
  <si>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</si>
  <si>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</si>
  <si>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</si>
  <si>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</si>
  <si>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</si>
  <si>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</si>
  <si>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</si>
  <si>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</si>
  <si>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</si>
  <si>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</si>
  <si>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</si>
  <si>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</si>
  <si>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</si>
  <si>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</si>
  <si>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</si>
  <si>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За 9 месяцев , закончивщийся 30 сентября  2022 года</t>
  </si>
  <si>
    <t>Начисление/Восстановление оценочного резерва под ожидаемые кредитные убытки</t>
  </si>
  <si>
    <t>За 9 месяцев , закончивщийся 30 сентября 2022 года</t>
  </si>
  <si>
    <t>На 30 сентября 2022  года</t>
  </si>
  <si>
    <t>На 31 декабря 2021 года</t>
  </si>
  <si>
    <t>Резерв ОКУ</t>
  </si>
  <si>
    <t>Выплаты займов</t>
  </si>
  <si>
    <t>за 9 месяцев, закончившихся  30 сентября 2022 г.</t>
  </si>
  <si>
    <t>за 9 месяцев, закончившихся 30 сентября  2021 г.</t>
  </si>
  <si>
    <t>за 9 месяцев, закончившихся 30 сентября 2022 г.</t>
  </si>
  <si>
    <t>за 9 месяцев, закончившихся 30 сентября 2021 г.</t>
  </si>
  <si>
    <t>за 9 месяцев, закрнчившихся 30 сентября 2022 г.</t>
  </si>
  <si>
    <t>На 30 сентября 2021 года</t>
  </si>
  <si>
    <t>за 12 месяцев, закончившихся 31 декабря 2021 г.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</si>
</sst>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[$$-409]#,##0_ ;[Red]\-[$$-409]#,##0\ "/>
    <numFmt numFmtId="178" formatCode="_ * #,##0_ ;_ * \-#,##0_ ;_ * &quot;-&quot;_ ;_ @_ "/>
    <numFmt numFmtId="179" formatCode="_-* #,##0\ _?_._-;\-* #,##0\ _?_._-;_-* &quot;-&quot;\ _?_._-;_-@_-"/>
    <numFmt numFmtId="180" formatCode="#"/>
    <numFmt numFmtId="181" formatCode="_-* #,##0.00\ _?_._-;\-* #,##0.00\ _?_._-;_-* &quot;-&quot;??\ _?_._-;_-@_-"/>
    <numFmt numFmtId="182" formatCode="0.000000"/>
    <numFmt numFmtId="183" formatCode="&quot;$&quot;#,##0.0_);[Red]\(&quot;$&quot;#,##0.0\)"/>
    <numFmt numFmtId="184" formatCode="&quot;р.&quot;#,##0.0_);[Red]\(&quot;р.&quot;#,##0.0\)"/>
    <numFmt numFmtId="185" formatCode="&quot;$&quot;\ \ #,##0_);[Red]\(&quot;$&quot;\ \ #,##0\)"/>
    <numFmt numFmtId="186" formatCode="&quot;р.&quot;\ \ #,##0_);[Red]\(&quot;р.&quot;\ \ #,##0\)"/>
    <numFmt numFmtId="187" formatCode="#,##0_);[Red]\(#,##0\);\-"/>
    <numFmt numFmtId="188" formatCode="#,##0.00000___;"/>
    <numFmt numFmtId="189" formatCode="&quot;$&quot;#,##0_);[Red]\(&quot;$&quot;#,##0\)"/>
    <numFmt numFmtId="190" formatCode="&quot;$&quot;#,##0.00;\-&quot;$&quot;#,##0.00"/>
    <numFmt numFmtId="191" formatCode="&quot;р.&quot;#,##0.00;\-&quot;р.&quot;#,##0.00"/>
    <numFmt numFmtId="192" formatCode="0.0_%;\(0.0\)%;\ \-\ \ \ "/>
    <numFmt numFmtId="193" formatCode="#,###.000000_);\(#,##0.000000\);\ \-\ _ "/>
    <numFmt numFmtId="194" formatCode="&quot;$&quot;\ \ #,##0.0_);[Red]\(&quot;$&quot;\ \ #,##0.0\)"/>
    <numFmt numFmtId="195" formatCode="&quot;р.&quot;\ \ #,##0.0_);[Red]\(&quot;р.&quot;\ \ #,##0.0\)"/>
    <numFmt numFmtId="196" formatCode="&quot;$&quot;\ \ #,##0.00_);[Red]\(&quot;$&quot;\ \ #,##0.00\)"/>
    <numFmt numFmtId="197" formatCode="&quot;р.&quot;\ \ #,##0.00_);[Red]\(&quot;р.&quot;\ \ #,##0.00\)"/>
    <numFmt numFmtId="198" formatCode="#,##0_);\(#,##0\);_ \-\ \ "/>
    <numFmt numFmtId="199" formatCode="&quot;$&quot;#,##0;[Red]\-&quot;$&quot;#,##0"/>
    <numFmt numFmtId="200" formatCode="&quot;р.&quot;#,##0;[Red]\-&quot;р.&quot;#,##0"/>
    <numFmt numFmtId="201" formatCode="&quot;$&quot;#,##0.00_);[Red]\(&quot;$&quot;#,##0.00\)"/>
    <numFmt numFmtId="202" formatCode="&quot;$&quot;#,##0.00;[Red]\-&quot;$&quot;#,##0.00"/>
    <numFmt numFmtId="203" formatCode="&quot;р.&quot;#,##0.00;[Red]\-&quot;р.&quot;#,##0.00"/>
    <numFmt numFmtId="204" formatCode="#,##0___);\(#,##0\);___-\ \ "/>
    <numFmt numFmtId="205" formatCode="#,##0.0_);\(#,##0.0\)"/>
    <numFmt numFmtId="206" formatCode="&quot;£&quot;_(#,##0.00_);&quot;£&quot;\(#,##0.00\)"/>
    <numFmt numFmtId="207" formatCode="&quot;$&quot;_(#,##0.00_);&quot;$&quot;\(#,##0.00\)"/>
    <numFmt numFmtId="208" formatCode="&quot;р.&quot;_(#,##0.00_);&quot;р.&quot;\(#,##0.00\)"/>
    <numFmt numFmtId="209" formatCode="#,##0.0_)\x;\(#,##0.0\)\x"/>
    <numFmt numFmtId="210" formatCode="#,##0.0_)_x;\(#,##0.0\)_x"/>
    <numFmt numFmtId="211" formatCode="#,##0_);\(#,##0\);0_)"/>
    <numFmt numFmtId="212" formatCode="0.0_)\%;\(0.0\)\%"/>
    <numFmt numFmtId="213" formatCode="#,##0.0_)_%;\(#,##0.0\)_%"/>
    <numFmt numFmtId="214" formatCode="#,##0;\(#,##0\)"/>
    <numFmt numFmtId="215" formatCode="_(&quot;$&quot;* #,##0.00_);_(&quot;$&quot;* \(#,##0.00\);_(&quot;$&quot;* &quot;-&quot;??_);_(@_)"/>
    <numFmt numFmtId="216" formatCode="\£\ #,##0_);[Red]\(\£\ #,##0\)"/>
    <numFmt numFmtId="217" formatCode="\¥\ #,##0_);[Red]\(\¥\ #,##0\)"/>
    <numFmt numFmtId="218" formatCode="_-* #,##0\ &quot;р.&quot;_-;\-* #,##0\ &quot;р.&quot;_-;_-* &quot;-&quot;\ &quot;р.&quot;_-;_-@_-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7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79" fontId="9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0" fontId="14" fillId="0" borderId="0">
      <protection locked="0"/>
    </xf>
    <xf numFmtId="180" fontId="14" fillId="0" borderId="0">
      <protection locked="0"/>
    </xf>
    <xf numFmtId="0" fontId="9" fillId="0" borderId="0"/>
    <xf numFmtId="181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2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5" fillId="0" borderId="0"/>
    <xf numFmtId="188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5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2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0" fillId="0" borderId="0">
      <alignment horizontal="left" wrapText="1"/>
    </xf>
    <xf numFmtId="0" fontId="7" fillId="0" borderId="0"/>
    <xf numFmtId="182" fontId="2" fillId="0" borderId="0">
      <alignment horizontal="left" wrapText="1"/>
    </xf>
    <xf numFmtId="0" fontId="29" fillId="0" borderId="0"/>
    <xf numFmtId="0" fontId="29" fillId="0" borderId="0"/>
    <xf numFmtId="205" fontId="2" fillId="0" borderId="0" applyFont="0" applyFill="0" applyBorder="0" applyAlignment="0" applyProtection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2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2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2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2" fontId="2" fillId="0" borderId="0">
      <alignment horizontal="left" wrapText="1"/>
    </xf>
    <xf numFmtId="0" fontId="29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8" fontId="43" fillId="0" borderId="0">
      <alignment horizontal="center"/>
    </xf>
    <xf numFmtId="219" fontId="43" fillId="0" borderId="0">
      <alignment horizontal="center"/>
    </xf>
    <xf numFmtId="218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30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205" fontId="71" fillId="0" borderId="0" applyFill="0" applyBorder="0" applyAlignment="0"/>
    <xf numFmtId="205" fontId="37" fillId="0" borderId="0" applyFill="0" applyBorder="0" applyAlignment="0"/>
    <xf numFmtId="205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164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4" fontId="95" fillId="7" borderId="9" applyBorder="0"/>
    <xf numFmtId="253" fontId="95" fillId="7" borderId="9" applyBorder="0"/>
    <xf numFmtId="9" fontId="95" fillId="7" borderId="11" applyBorder="0"/>
    <xf numFmtId="215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80" fillId="0" borderId="0" applyFont="0" applyFill="0" applyBorder="0" applyAlignment="0"/>
    <xf numFmtId="184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5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6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0" fontId="9" fillId="0" borderId="0"/>
    <xf numFmtId="0" fontId="136" fillId="0" borderId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09" fontId="43" fillId="0" borderId="0" applyFont="0" applyFill="0" applyBorder="0" applyAlignment="0" applyProtection="0"/>
    <xf numFmtId="180" fontId="14" fillId="0" borderId="0">
      <protection locked="0"/>
    </xf>
    <xf numFmtId="310" fontId="166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11" fontId="43" fillId="0" borderId="0" applyFont="0" applyFill="0" applyBorder="0" applyAlignment="0" applyProtection="0"/>
    <xf numFmtId="180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5" fontId="67" fillId="0" borderId="0" applyFill="0" applyBorder="0"/>
    <xf numFmtId="250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2" fontId="20" fillId="0" borderId="0">
      <alignment horizontal="left" wrapText="1"/>
    </xf>
    <xf numFmtId="0" fontId="29" fillId="0" borderId="0"/>
    <xf numFmtId="182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5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7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3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3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6" fontId="38" fillId="5" borderId="0" xfId="0" applyNumberFormat="1" applyFont="1" applyFill="1" applyAlignment="1">
      <alignment vertical="center" wrapText="1"/>
    </xf>
    <xf numFmtId="176" fontId="38" fillId="0" borderId="0" xfId="0" applyNumberFormat="1" applyFont="1" applyAlignment="1">
      <alignment vertical="center" wrapText="1"/>
    </xf>
    <xf numFmtId="176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6" fontId="38" fillId="5" borderId="52" xfId="0" applyNumberFormat="1" applyFont="1" applyFill="1" applyBorder="1" applyAlignment="1">
      <alignment vertical="center" wrapText="1"/>
    </xf>
    <xf numFmtId="176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6" fontId="250" fillId="5" borderId="52" xfId="0" applyNumberFormat="1" applyFont="1" applyFill="1" applyBorder="1" applyAlignment="1">
      <alignment vertical="center" wrapText="1"/>
    </xf>
    <xf numFmtId="176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6" fontId="250" fillId="5" borderId="0" xfId="0" applyNumberFormat="1" applyFont="1" applyFill="1" applyAlignment="1">
      <alignment vertical="center" wrapText="1"/>
    </xf>
    <xf numFmtId="176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6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6" fontId="38" fillId="5" borderId="51" xfId="0" applyNumberFormat="1" applyFont="1" applyFill="1" applyBorder="1" applyAlignment="1">
      <alignment horizontal="right" vertical="center" wrapText="1"/>
    </xf>
    <xf numFmtId="176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6" fontId="250" fillId="5" borderId="52" xfId="0" applyNumberFormat="1" applyFont="1" applyFill="1" applyBorder="1" applyAlignment="1">
      <alignment horizontal="right" vertical="center" wrapText="1"/>
    </xf>
    <xf numFmtId="176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60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43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6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6" fontId="38" fillId="5" borderId="53" xfId="0" applyNumberFormat="1" applyFont="1" applyFill="1" applyBorder="1" applyAlignment="1">
      <alignment vertical="center"/>
    </xf>
    <xf numFmtId="176" fontId="38" fillId="5" borderId="51" xfId="0" applyNumberFormat="1" applyFont="1" applyFill="1" applyBorder="1" applyAlignment="1">
      <alignment vertical="center"/>
    </xf>
    <xf numFmtId="176" fontId="250" fillId="5" borderId="0" xfId="0" applyNumberFormat="1" applyFont="1" applyFill="1" applyAlignment="1">
      <alignment vertical="center"/>
    </xf>
    <xf numFmtId="174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6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6" fontId="250" fillId="0" borderId="53" xfId="0" applyNumberFormat="1" applyFont="1" applyBorder="1" applyAlignment="1">
      <alignment vertical="center" wrapText="1"/>
    </xf>
    <xf numFmtId="176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6" fontId="38" fillId="0" borderId="0" xfId="0" applyNumberFormat="1" applyFont="1" applyFill="1" applyAlignment="1">
      <alignment vertical="center" wrapText="1"/>
    </xf>
    <xf numFmtId="176" fontId="255" fillId="0" borderId="0" xfId="0" applyNumberFormat="1" applyFont="1" applyAlignment="1">
      <alignment vertical="center" wrapText="1"/>
    </xf>
    <xf numFmtId="176" fontId="38" fillId="0" borderId="0" xfId="0" applyNumberFormat="1" applyFont="1" applyAlignment="1">
      <alignment horizontal="center" vertical="center" wrapText="1"/>
    </xf>
    <xf numFmtId="176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6" fontId="250" fillId="5" borderId="51" xfId="0" applyNumberFormat="1" applyFont="1" applyFill="1" applyBorder="1" applyAlignment="1">
      <alignment vertical="center" wrapText="1"/>
    </xf>
    <xf numFmtId="0" fontId="38" fillId="5" borderId="0" xfId="0" applyFont="1" applyFill="1" applyBorder="1" applyAlignment="1">
      <alignment vertical="center" wrapText="1"/>
    </xf>
    <xf numFmtId="176" fontId="38" fillId="5" borderId="0" xfId="0" applyNumberFormat="1" applyFont="1" applyFill="1" applyBorder="1" applyAlignment="1">
      <alignment vertical="center"/>
    </xf>
    <xf numFmtId="0" fontId="250" fillId="5" borderId="0" xfId="0" applyFont="1" applyFill="1" applyBorder="1" applyAlignment="1">
      <alignment vertical="center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5"/>
  <sheetViews>
    <sheetView showGridLines="0" zoomScaleNormal="100" workbookViewId="0">
      <selection activeCell="A30" sqref="A30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43</v>
      </c>
      <c r="B1" s="40"/>
      <c r="C1" s="40"/>
      <c r="D1" s="40"/>
    </row>
    <row r="2" spans="1:4">
      <c r="A2" s="47" t="s">
        <v>44</v>
      </c>
      <c r="B2" s="40"/>
      <c r="C2" s="40"/>
      <c r="D2" s="40"/>
    </row>
    <row r="3" spans="1:4">
      <c r="A3" s="48" t="s">
        <v>126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 ht="51">
      <c r="A6" s="14" t="s">
        <v>0</v>
      </c>
      <c r="B6" s="9" t="s">
        <v>32</v>
      </c>
      <c r="C6" s="11" t="s">
        <v>135</v>
      </c>
      <c r="D6" s="13" t="s">
        <v>136</v>
      </c>
    </row>
    <row r="7" spans="1:4" ht="14.1" customHeight="1">
      <c r="A7" s="19" t="s">
        <v>39</v>
      </c>
      <c r="B7" s="17">
        <v>11</v>
      </c>
      <c r="C7" s="53">
        <v>39923306</v>
      </c>
      <c r="D7" s="53">
        <v>31412866</v>
      </c>
    </row>
    <row r="8" spans="1:4" ht="14.1" customHeight="1">
      <c r="A8" s="54" t="s">
        <v>45</v>
      </c>
      <c r="B8" s="55">
        <v>12</v>
      </c>
      <c r="C8" s="56">
        <v>-23018073</v>
      </c>
      <c r="D8" s="56">
        <v>-20445367</v>
      </c>
    </row>
    <row r="9" spans="1:4" ht="14.1" customHeight="1">
      <c r="A9" s="16" t="s">
        <v>46</v>
      </c>
      <c r="B9" s="36"/>
      <c r="C9" s="57">
        <f>SUM(C7:C8)</f>
        <v>16905233</v>
      </c>
      <c r="D9" s="57">
        <f>SUM(D7:D8)</f>
        <v>10967499</v>
      </c>
    </row>
    <row r="10" spans="1:4" ht="14.1" customHeight="1">
      <c r="A10" s="19" t="s">
        <v>47</v>
      </c>
      <c r="B10" s="17">
        <v>13</v>
      </c>
      <c r="C10" s="53">
        <v>-2037608</v>
      </c>
      <c r="D10" s="53">
        <v>-750776</v>
      </c>
    </row>
    <row r="11" spans="1:4" ht="14.1" customHeight="1">
      <c r="A11" s="19" t="s">
        <v>18</v>
      </c>
      <c r="B11" s="17">
        <v>14</v>
      </c>
      <c r="C11" s="53">
        <v>-2142640</v>
      </c>
      <c r="D11" s="53">
        <v>-911445</v>
      </c>
    </row>
    <row r="12" spans="1:4" ht="20.25" customHeight="1">
      <c r="A12" s="19" t="s">
        <v>127</v>
      </c>
      <c r="B12" s="17"/>
      <c r="C12" s="53">
        <v>132459</v>
      </c>
      <c r="D12" s="53"/>
    </row>
    <row r="13" spans="1:4" ht="14.1" customHeight="1">
      <c r="A13" s="19" t="s">
        <v>73</v>
      </c>
      <c r="B13" s="17"/>
      <c r="C13" s="53">
        <v>1810</v>
      </c>
      <c r="D13" s="53"/>
    </row>
    <row r="14" spans="1:4" ht="14.1" customHeight="1">
      <c r="A14" s="19" t="s">
        <v>74</v>
      </c>
      <c r="B14" s="17">
        <v>15</v>
      </c>
      <c r="C14" s="53">
        <v>3357440</v>
      </c>
      <c r="D14" s="53">
        <v>2597514</v>
      </c>
    </row>
    <row r="15" spans="1:4" ht="14.1" customHeight="1">
      <c r="A15" s="54" t="s">
        <v>75</v>
      </c>
      <c r="B15" s="55">
        <v>15</v>
      </c>
      <c r="C15" s="56">
        <v>-2859094</v>
      </c>
      <c r="D15" s="56">
        <v>-2856145</v>
      </c>
    </row>
    <row r="16" spans="1:4" ht="14.1" customHeight="1">
      <c r="A16" s="16" t="s">
        <v>48</v>
      </c>
      <c r="B16" s="17"/>
      <c r="C16" s="57">
        <f>C9+C10+C11+C13+C14+C15+C12</f>
        <v>13357600</v>
      </c>
      <c r="D16" s="57">
        <f>D9+D10+D11+D13+D14+D15</f>
        <v>9046647</v>
      </c>
    </row>
    <row r="17" spans="1:4" ht="14.1" customHeight="1">
      <c r="A17" s="19" t="s">
        <v>35</v>
      </c>
      <c r="B17" s="17">
        <v>16</v>
      </c>
      <c r="C17" s="53">
        <v>479647</v>
      </c>
      <c r="D17" s="53">
        <v>202139</v>
      </c>
    </row>
    <row r="18" spans="1:4" ht="14.1" customHeight="1">
      <c r="A18" s="19" t="s">
        <v>36</v>
      </c>
      <c r="B18" s="17">
        <v>17</v>
      </c>
      <c r="C18" s="53">
        <v>-2569531</v>
      </c>
      <c r="D18" s="53">
        <v>-112207</v>
      </c>
    </row>
    <row r="19" spans="1:4" ht="14.1" customHeight="1">
      <c r="A19" s="58" t="s">
        <v>19</v>
      </c>
      <c r="B19" s="9"/>
      <c r="C19" s="56">
        <v>1216249</v>
      </c>
      <c r="D19" s="56">
        <v>46699</v>
      </c>
    </row>
    <row r="20" spans="1:4" ht="14.1" customHeight="1">
      <c r="A20" s="16" t="s">
        <v>49</v>
      </c>
      <c r="B20" s="36"/>
      <c r="C20" s="57">
        <f>C16+C17+C18+C19</f>
        <v>12483965</v>
      </c>
      <c r="D20" s="57">
        <f>D16+D17+D18+D19</f>
        <v>9183278</v>
      </c>
    </row>
    <row r="21" spans="1:4" ht="14.1" customHeight="1">
      <c r="A21" s="19" t="s">
        <v>34</v>
      </c>
      <c r="B21" s="17"/>
      <c r="C21" s="53">
        <v>-2877739</v>
      </c>
      <c r="D21" s="53">
        <v>-1320272</v>
      </c>
    </row>
    <row r="22" spans="1:4" ht="14.1" customHeight="1">
      <c r="A22" s="35" t="s">
        <v>50</v>
      </c>
      <c r="B22" s="31"/>
      <c r="C22" s="59">
        <f>C20+C21</f>
        <v>9606226</v>
      </c>
      <c r="D22" s="59">
        <f>D20+D21</f>
        <v>7863006</v>
      </c>
    </row>
    <row r="23" spans="1:4" ht="14.1" customHeight="1">
      <c r="A23" s="39" t="s">
        <v>51</v>
      </c>
      <c r="B23" s="17"/>
      <c r="C23" s="53">
        <v>0</v>
      </c>
      <c r="D23" s="53">
        <v>0</v>
      </c>
    </row>
    <row r="24" spans="1:4" ht="14.1" customHeight="1">
      <c r="A24" s="35" t="s">
        <v>52</v>
      </c>
      <c r="B24" s="31"/>
      <c r="C24" s="60">
        <f>C22</f>
        <v>9606226</v>
      </c>
      <c r="D24" s="60">
        <f>D22</f>
        <v>7863006</v>
      </c>
    </row>
    <row r="25" spans="1:4" ht="14.1" customHeight="1">
      <c r="A25" s="61"/>
      <c r="B25" s="40"/>
      <c r="C25" s="41"/>
      <c r="D25" s="41"/>
    </row>
    <row r="26" spans="1:4" ht="14.1" customHeight="1">
      <c r="A26" s="62" t="s">
        <v>40</v>
      </c>
      <c r="B26" s="62">
        <v>8</v>
      </c>
      <c r="C26" s="63">
        <f>C24/1000</f>
        <v>9606.2260000000006</v>
      </c>
      <c r="D26" s="63">
        <f>D24/1000</f>
        <v>7863.0060000000003</v>
      </c>
    </row>
    <row r="27" spans="1:4" ht="14.1" customHeight="1">
      <c r="A27" s="40"/>
      <c r="B27" s="40"/>
      <c r="C27" s="40"/>
      <c r="D27" s="40"/>
    </row>
    <row r="28" spans="1:4" ht="14.1" customHeight="1">
      <c r="A28" s="64" t="s">
        <v>20</v>
      </c>
      <c r="B28" s="40"/>
      <c r="C28" s="40"/>
      <c r="D28" s="40"/>
    </row>
    <row r="29" spans="1:4" ht="14.1" customHeight="1">
      <c r="A29" s="64"/>
      <c r="B29" s="40"/>
      <c r="C29" s="65"/>
      <c r="D29" s="40"/>
    </row>
    <row r="30" spans="1:4" ht="14.1" customHeight="1">
      <c r="A30" s="40" t="s">
        <v>16</v>
      </c>
      <c r="B30" s="40"/>
      <c r="C30" s="40" t="s">
        <v>76</v>
      </c>
      <c r="D30" s="40"/>
    </row>
    <row r="31" spans="1:4" ht="14.1" customHeight="1">
      <c r="A31" s="40"/>
      <c r="B31" s="40"/>
      <c r="C31" s="40"/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 t="s">
        <v>17</v>
      </c>
      <c r="B33" s="40"/>
      <c r="C33" s="40" t="s">
        <v>77</v>
      </c>
      <c r="D33" s="40"/>
    </row>
    <row r="34" spans="1:4" ht="15" customHeight="1"/>
    <row r="35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7"/>
  <sheetViews>
    <sheetView showGridLines="0" tabSelected="1" zoomScaleNormal="100" workbookViewId="0">
      <selection activeCell="A65" sqref="A65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126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63.75">
      <c r="A6" s="14" t="s">
        <v>0</v>
      </c>
      <c r="B6" s="9" t="s">
        <v>32</v>
      </c>
      <c r="C6" s="11" t="s">
        <v>137</v>
      </c>
      <c r="D6" s="13" t="s">
        <v>139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25747996</v>
      </c>
      <c r="D9" s="21">
        <v>21407402</v>
      </c>
      <c r="E9" s="15"/>
      <c r="F9" s="15"/>
      <c r="G9" s="15"/>
    </row>
    <row r="10" spans="1:7" ht="14.1" customHeight="1">
      <c r="A10" s="19" t="s">
        <v>78</v>
      </c>
      <c r="B10" s="17"/>
      <c r="C10" s="20">
        <v>2714675</v>
      </c>
      <c r="D10" s="21">
        <v>2714675</v>
      </c>
      <c r="E10" s="15"/>
      <c r="F10" s="15"/>
      <c r="G10" s="15"/>
    </row>
    <row r="11" spans="1:7" ht="14.1" customHeight="1">
      <c r="A11" s="19" t="s">
        <v>108</v>
      </c>
      <c r="B11" s="17">
        <v>5</v>
      </c>
      <c r="C11" s="20">
        <v>2739967</v>
      </c>
      <c r="D11" s="21">
        <v>2303685</v>
      </c>
      <c r="E11" s="15"/>
      <c r="F11" s="15"/>
      <c r="G11" s="15"/>
    </row>
    <row r="12" spans="1:7" ht="14.1" customHeight="1">
      <c r="A12" s="19" t="s">
        <v>85</v>
      </c>
      <c r="B12" s="17"/>
      <c r="C12" s="20">
        <v>5969704</v>
      </c>
      <c r="D12" s="21">
        <v>3072056</v>
      </c>
      <c r="E12" s="15"/>
      <c r="F12" s="15"/>
      <c r="G12" s="15"/>
    </row>
    <row r="13" spans="1:7" ht="14.1" customHeight="1">
      <c r="A13" s="19" t="s">
        <v>109</v>
      </c>
      <c r="B13" s="17"/>
      <c r="C13" s="20">
        <v>266970</v>
      </c>
      <c r="D13" s="21">
        <v>554970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46266</v>
      </c>
      <c r="D14" s="21">
        <v>50118</v>
      </c>
      <c r="E14" s="15"/>
      <c r="F14" s="15"/>
      <c r="G14" s="15"/>
    </row>
    <row r="15" spans="1:7" ht="14.1" customHeight="1">
      <c r="A15" s="19" t="s">
        <v>79</v>
      </c>
      <c r="B15" s="17">
        <v>6</v>
      </c>
      <c r="C15" s="20">
        <v>46306</v>
      </c>
      <c r="D15" s="21">
        <v>48377</v>
      </c>
      <c r="E15" s="15"/>
      <c r="F15" s="15"/>
      <c r="G15" s="15"/>
    </row>
    <row r="16" spans="1:7" ht="14.1" customHeight="1">
      <c r="A16" s="19" t="s">
        <v>82</v>
      </c>
      <c r="B16" s="17"/>
      <c r="C16" s="20"/>
      <c r="D16" s="21"/>
      <c r="E16" s="15"/>
      <c r="F16" s="15"/>
      <c r="G16" s="15"/>
    </row>
    <row r="17" spans="1:7" ht="14.1" customHeight="1">
      <c r="A17" s="19" t="s">
        <v>98</v>
      </c>
      <c r="B17" s="17"/>
      <c r="C17" s="20">
        <v>1300017</v>
      </c>
      <c r="D17" s="21">
        <v>1344885</v>
      </c>
      <c r="E17" s="15"/>
      <c r="F17" s="15"/>
      <c r="G17" s="15"/>
    </row>
    <row r="18" spans="1:7" ht="25.5">
      <c r="A18" s="19" t="s">
        <v>80</v>
      </c>
      <c r="B18" s="17"/>
      <c r="C18" s="20">
        <v>1643592</v>
      </c>
      <c r="D18" s="21">
        <v>1638896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0</v>
      </c>
      <c r="D19" s="21">
        <v>430</v>
      </c>
      <c r="E19" s="15"/>
      <c r="F19" s="15"/>
      <c r="G19" s="15"/>
    </row>
    <row r="20" spans="1:7" ht="14.1" customHeight="1">
      <c r="A20" s="23"/>
      <c r="B20" s="24"/>
      <c r="C20" s="25">
        <f>SUM(C9:C19)</f>
        <v>40475493</v>
      </c>
      <c r="D20" s="26">
        <f>SUM(D9:D19)</f>
        <v>33135494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105</v>
      </c>
      <c r="B22" s="29">
        <v>7</v>
      </c>
      <c r="C22" s="21">
        <v>3682956</v>
      </c>
      <c r="D22" s="21">
        <v>2454060</v>
      </c>
      <c r="E22" s="15"/>
      <c r="F22" s="15"/>
      <c r="G22" s="15"/>
    </row>
    <row r="23" spans="1:7" ht="14.1" customHeight="1">
      <c r="A23" s="28" t="s">
        <v>106</v>
      </c>
      <c r="B23" s="29">
        <v>10</v>
      </c>
      <c r="C23" s="20">
        <v>9235725</v>
      </c>
      <c r="D23" s="21">
        <v>5080706</v>
      </c>
      <c r="E23" s="15"/>
      <c r="F23" s="15"/>
      <c r="G23" s="15"/>
    </row>
    <row r="24" spans="1:7" ht="14.1" customHeight="1">
      <c r="A24" s="28" t="s">
        <v>83</v>
      </c>
      <c r="B24" s="29">
        <v>6</v>
      </c>
      <c r="C24" s="21">
        <v>1521835</v>
      </c>
      <c r="D24" s="21">
        <v>1330071</v>
      </c>
      <c r="E24" s="15"/>
      <c r="F24" s="15"/>
      <c r="G24" s="15"/>
    </row>
    <row r="25" spans="1:7" ht="14.1" customHeight="1">
      <c r="A25" s="19" t="s">
        <v>79</v>
      </c>
      <c r="B25" s="17">
        <v>6</v>
      </c>
      <c r="C25" s="20">
        <v>7101424</v>
      </c>
      <c r="D25" s="21">
        <v>4810386</v>
      </c>
      <c r="E25" s="15"/>
      <c r="F25" s="15"/>
      <c r="G25" s="15"/>
    </row>
    <row r="26" spans="1:7" ht="14.1" customHeight="1">
      <c r="A26" s="19" t="s">
        <v>85</v>
      </c>
      <c r="B26" s="17">
        <v>10</v>
      </c>
      <c r="C26" s="20">
        <v>3354574</v>
      </c>
      <c r="D26" s="21">
        <v>1860581</v>
      </c>
      <c r="E26" s="15"/>
      <c r="F26" s="15"/>
      <c r="G26" s="15"/>
    </row>
    <row r="27" spans="1:7" ht="14.1" customHeight="1">
      <c r="A27" s="19" t="s">
        <v>107</v>
      </c>
      <c r="B27" s="17">
        <v>10</v>
      </c>
      <c r="C27" s="20">
        <v>139645</v>
      </c>
      <c r="D27" s="21">
        <v>736252</v>
      </c>
      <c r="E27" s="15"/>
      <c r="F27" s="15"/>
      <c r="G27" s="15"/>
    </row>
    <row r="28" spans="1:7" ht="14.1" customHeight="1">
      <c r="A28" s="19" t="s">
        <v>81</v>
      </c>
      <c r="B28" s="17"/>
      <c r="C28" s="20">
        <v>3704769</v>
      </c>
      <c r="D28" s="21">
        <v>358789</v>
      </c>
      <c r="E28" s="15"/>
      <c r="F28" s="15"/>
      <c r="G28" s="15"/>
    </row>
    <row r="29" spans="1:7" ht="14.1" customHeight="1">
      <c r="A29" s="19" t="s">
        <v>82</v>
      </c>
      <c r="B29" s="17"/>
      <c r="C29" s="20">
        <v>35387</v>
      </c>
      <c r="D29" s="21">
        <v>33287</v>
      </c>
      <c r="E29" s="15"/>
      <c r="F29" s="15"/>
      <c r="G29" s="15"/>
    </row>
    <row r="30" spans="1:7" ht="14.1" customHeight="1">
      <c r="A30" s="19" t="s">
        <v>84</v>
      </c>
      <c r="B30" s="17"/>
      <c r="C30" s="20">
        <v>24892</v>
      </c>
      <c r="D30" s="21">
        <v>16102</v>
      </c>
      <c r="E30" s="15"/>
      <c r="F30" s="15"/>
      <c r="G30" s="15"/>
    </row>
    <row r="31" spans="1:7" ht="14.1" customHeight="1">
      <c r="A31" s="19" t="s">
        <v>99</v>
      </c>
      <c r="B31" s="17"/>
      <c r="C31" s="20">
        <v>5069083</v>
      </c>
      <c r="D31" s="21">
        <v>1862259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528444</v>
      </c>
      <c r="D32" s="21">
        <v>263776</v>
      </c>
      <c r="E32" s="15"/>
      <c r="F32" s="15"/>
      <c r="G32" s="15"/>
    </row>
    <row r="33" spans="1:7" ht="14.1" customHeight="1">
      <c r="A33" s="30"/>
      <c r="B33" s="24"/>
      <c r="C33" s="25">
        <f>SUM(C22:C32)</f>
        <v>34398734</v>
      </c>
      <c r="D33" s="26">
        <f>SUM(D22:D32)</f>
        <v>18806269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74874227</v>
      </c>
      <c r="D34" s="33">
        <f>D20+D33</f>
        <v>51941763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103</v>
      </c>
      <c r="B37" s="17">
        <v>8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18379938</v>
      </c>
      <c r="D38" s="21">
        <v>9973712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22253718</v>
      </c>
      <c r="D39" s="33">
        <f>D37+D38</f>
        <v>13847492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101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86</v>
      </c>
      <c r="B43" s="29"/>
      <c r="C43" s="21">
        <v>3519725</v>
      </c>
      <c r="D43" s="21">
        <v>3519725</v>
      </c>
      <c r="E43" s="15"/>
      <c r="F43" s="15"/>
      <c r="G43" s="15"/>
    </row>
    <row r="44" spans="1:7" ht="14.1" customHeight="1">
      <c r="A44" s="28" t="s">
        <v>87</v>
      </c>
      <c r="B44" s="29"/>
      <c r="C44" s="21">
        <v>93221</v>
      </c>
      <c r="D44" s="21">
        <v>93221</v>
      </c>
      <c r="E44" s="15"/>
      <c r="F44" s="15"/>
      <c r="G44" s="15"/>
    </row>
    <row r="45" spans="1:7" ht="14.1" customHeight="1">
      <c r="A45" s="28" t="s">
        <v>100</v>
      </c>
      <c r="B45" s="29"/>
      <c r="C45" s="21">
        <v>1342451</v>
      </c>
      <c r="D45" s="21">
        <v>2304866</v>
      </c>
      <c r="E45" s="15"/>
      <c r="F45" s="15"/>
      <c r="G45" s="15"/>
    </row>
    <row r="46" spans="1:7" ht="14.1" customHeight="1">
      <c r="A46" s="28" t="s">
        <v>102</v>
      </c>
      <c r="B46" s="29"/>
      <c r="C46" s="21"/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>
        <v>2490099</v>
      </c>
      <c r="D47" s="21">
        <v>2490099</v>
      </c>
      <c r="E47" s="15"/>
      <c r="F47" s="15"/>
      <c r="G47" s="15"/>
    </row>
    <row r="48" spans="1:7" ht="14.1" customHeight="1">
      <c r="A48" s="35"/>
      <c r="B48" s="24"/>
      <c r="C48" s="25">
        <f>SUM(C42:C47)</f>
        <v>27445496</v>
      </c>
      <c r="D48" s="26">
        <f>SUM(D42:D47)</f>
        <v>28407911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100</v>
      </c>
      <c r="B50" s="17">
        <v>10</v>
      </c>
      <c r="C50" s="21">
        <v>10505810</v>
      </c>
      <c r="D50" s="21">
        <v>4221262</v>
      </c>
      <c r="E50" s="15"/>
      <c r="F50" s="15"/>
      <c r="G50" s="15"/>
    </row>
    <row r="51" spans="1:7" ht="14.1" customHeight="1">
      <c r="A51" s="39" t="s">
        <v>102</v>
      </c>
      <c r="B51" s="17">
        <v>10</v>
      </c>
      <c r="C51" s="21">
        <v>8279164</v>
      </c>
      <c r="D51" s="21">
        <v>2838930</v>
      </c>
      <c r="E51" s="15"/>
      <c r="F51" s="15"/>
      <c r="G51" s="15"/>
    </row>
    <row r="52" spans="1:7" ht="14.1" customHeight="1">
      <c r="A52" s="16" t="s">
        <v>88</v>
      </c>
      <c r="B52" s="17">
        <v>10</v>
      </c>
      <c r="C52" s="21">
        <v>1679268</v>
      </c>
      <c r="D52" s="21">
        <v>1262633</v>
      </c>
      <c r="E52" s="15"/>
      <c r="F52" s="15"/>
      <c r="G52" s="15"/>
    </row>
    <row r="53" spans="1:7" ht="14.1" customHeight="1">
      <c r="A53" s="28" t="s">
        <v>101</v>
      </c>
      <c r="B53" s="29">
        <v>10</v>
      </c>
      <c r="C53" s="21">
        <v>1337778</v>
      </c>
      <c r="D53" s="21">
        <v>637778</v>
      </c>
      <c r="E53" s="15"/>
      <c r="F53" s="15"/>
      <c r="G53" s="15"/>
    </row>
    <row r="54" spans="1:7" ht="14.1" customHeight="1">
      <c r="A54" s="28" t="s">
        <v>89</v>
      </c>
      <c r="B54" s="29">
        <v>10</v>
      </c>
      <c r="C54" s="21">
        <v>279075</v>
      </c>
      <c r="D54" s="21">
        <v>293382</v>
      </c>
      <c r="E54" s="15"/>
      <c r="F54" s="15"/>
      <c r="G54" s="15"/>
    </row>
    <row r="55" spans="1:7" ht="14.1" customHeight="1">
      <c r="A55" s="19" t="s">
        <v>104</v>
      </c>
      <c r="B55" s="17">
        <v>10</v>
      </c>
      <c r="C55" s="21">
        <v>3026073</v>
      </c>
      <c r="D55" s="21">
        <v>200353</v>
      </c>
      <c r="E55" s="15"/>
      <c r="F55" s="15"/>
      <c r="G55" s="15"/>
    </row>
    <row r="56" spans="1:7" ht="14.1" customHeight="1">
      <c r="A56" s="19" t="s">
        <v>87</v>
      </c>
      <c r="B56" s="17">
        <v>10</v>
      </c>
      <c r="C56" s="21">
        <v>3341</v>
      </c>
      <c r="D56" s="21">
        <v>3341</v>
      </c>
      <c r="E56" s="15"/>
      <c r="F56" s="15"/>
      <c r="G56" s="15"/>
    </row>
    <row r="57" spans="1:7" ht="14.1" customHeight="1">
      <c r="A57" s="19" t="s">
        <v>11</v>
      </c>
      <c r="B57" s="17">
        <v>10</v>
      </c>
      <c r="C57" s="21">
        <v>448</v>
      </c>
      <c r="D57" s="20">
        <v>2000</v>
      </c>
      <c r="E57" s="15"/>
      <c r="F57" s="15"/>
      <c r="G57" s="15"/>
    </row>
    <row r="58" spans="1:7" ht="24.75" customHeight="1">
      <c r="A58" s="19" t="s">
        <v>90</v>
      </c>
      <c r="B58" s="17">
        <v>10</v>
      </c>
      <c r="C58" s="21">
        <v>64056</v>
      </c>
      <c r="D58" s="21">
        <v>226681</v>
      </c>
      <c r="E58" s="15"/>
      <c r="F58" s="15"/>
      <c r="G58" s="15"/>
    </row>
    <row r="59" spans="1:7" ht="14.1" customHeight="1">
      <c r="A59" s="35"/>
      <c r="B59" s="24"/>
      <c r="C59" s="26">
        <f>SUM(C50:C58)</f>
        <v>25175013</v>
      </c>
      <c r="D59" s="25">
        <f>SUM(D50:D58)</f>
        <v>9686360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52620509</v>
      </c>
      <c r="D60" s="32">
        <f>D48+D59</f>
        <v>38094271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74874227</v>
      </c>
      <c r="D61" s="32">
        <f>D39+D60</f>
        <v>51941763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/>
      <c r="C64" s="99">
        <v>22207</v>
      </c>
      <c r="D64" s="99">
        <v>13797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76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77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topLeftCell="A25" workbookViewId="0">
      <selection activeCell="E19" sqref="E19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43</v>
      </c>
      <c r="B1" s="47"/>
      <c r="C1" s="47"/>
      <c r="D1" s="47"/>
      <c r="E1" s="47"/>
    </row>
    <row r="2" spans="1:5">
      <c r="A2" s="47" t="s">
        <v>67</v>
      </c>
      <c r="B2" s="47"/>
      <c r="C2" s="47"/>
      <c r="D2" s="47"/>
      <c r="E2" s="47"/>
    </row>
    <row r="3" spans="1:5">
      <c r="A3" s="48" t="s">
        <v>128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91</v>
      </c>
      <c r="B8" s="35"/>
      <c r="C8" s="71">
        <v>3873780</v>
      </c>
      <c r="D8" s="71">
        <v>10731181</v>
      </c>
      <c r="E8" s="71">
        <f>C8+D8</f>
        <v>14604961</v>
      </c>
    </row>
    <row r="9" spans="1:5">
      <c r="A9" s="34" t="s">
        <v>33</v>
      </c>
      <c r="B9" s="34"/>
      <c r="C9" s="41">
        <v>0</v>
      </c>
      <c r="D9" s="41">
        <v>7478200</v>
      </c>
      <c r="E9" s="41">
        <f>D9</f>
        <v>7478200</v>
      </c>
    </row>
    <row r="10" spans="1:5" ht="14.1" customHeight="1">
      <c r="A10" s="72" t="s">
        <v>92</v>
      </c>
      <c r="B10" s="73"/>
      <c r="C10" s="74">
        <f>SUM(C9)</f>
        <v>0</v>
      </c>
      <c r="D10" s="74">
        <f>SUM(D9)</f>
        <v>7478200</v>
      </c>
      <c r="E10" s="74">
        <f>SUM(E9)</f>
        <v>7478200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5">
        <v>0</v>
      </c>
      <c r="D12" s="75">
        <v>-9500000</v>
      </c>
      <c r="E12" s="75">
        <f>D12</f>
        <v>-9500000</v>
      </c>
    </row>
    <row r="13" spans="1:5" ht="14.1" customHeight="1">
      <c r="A13" s="102" t="s">
        <v>138</v>
      </c>
      <c r="B13" s="100"/>
      <c r="C13" s="101">
        <f>C8+C10-C12</f>
        <v>3873780</v>
      </c>
      <c r="D13" s="101">
        <f>D8+D10+D12</f>
        <v>8709381</v>
      </c>
      <c r="E13" s="101">
        <f>E8+E10+E12</f>
        <v>12583161</v>
      </c>
    </row>
    <row r="14" spans="1:5" ht="14.1" customHeight="1">
      <c r="A14" s="34" t="s">
        <v>33</v>
      </c>
      <c r="B14" s="100"/>
      <c r="C14" s="101"/>
      <c r="D14" s="101">
        <v>1264331</v>
      </c>
      <c r="E14" s="101">
        <f>D14</f>
        <v>1264331</v>
      </c>
    </row>
    <row r="15" spans="1:5" ht="14.1" customHeight="1">
      <c r="A15" s="72" t="s">
        <v>31</v>
      </c>
      <c r="B15" s="100"/>
      <c r="C15" s="101"/>
      <c r="D15" s="101">
        <f>D13+D14</f>
        <v>9973712</v>
      </c>
      <c r="E15" s="101">
        <f t="shared" ref="E15:E17" si="0">D15</f>
        <v>9973712</v>
      </c>
    </row>
    <row r="16" spans="1:5" ht="14.1" customHeight="1">
      <c r="A16" s="34" t="s">
        <v>70</v>
      </c>
      <c r="B16" s="100"/>
      <c r="C16" s="101"/>
      <c r="D16" s="101"/>
      <c r="E16" s="101">
        <f t="shared" si="0"/>
        <v>0</v>
      </c>
    </row>
    <row r="17" spans="1:5" ht="14.1" customHeight="1">
      <c r="A17" s="34" t="s">
        <v>69</v>
      </c>
      <c r="B17" s="34"/>
      <c r="C17" s="41"/>
      <c r="D17" s="41"/>
      <c r="E17" s="101">
        <f t="shared" si="0"/>
        <v>0</v>
      </c>
    </row>
    <row r="18" spans="1:5" ht="14.1" customHeight="1">
      <c r="A18" s="35" t="s">
        <v>130</v>
      </c>
      <c r="B18" s="35"/>
      <c r="C18" s="71">
        <f>SUM(C8,C10:C12)</f>
        <v>3873780</v>
      </c>
      <c r="D18" s="71">
        <f>D15+D17</f>
        <v>9973712</v>
      </c>
      <c r="E18" s="71">
        <f>C18+D18</f>
        <v>13847492</v>
      </c>
    </row>
    <row r="19" spans="1:5" ht="14.1" customHeight="1">
      <c r="A19" s="34" t="s">
        <v>33</v>
      </c>
      <c r="B19" s="34"/>
      <c r="C19" s="41"/>
      <c r="D19" s="41">
        <v>9606226</v>
      </c>
      <c r="E19" s="41">
        <f>C19+D19</f>
        <v>9606226</v>
      </c>
    </row>
    <row r="20" spans="1:5" ht="14.1" customHeight="1">
      <c r="A20" s="72" t="s">
        <v>31</v>
      </c>
      <c r="B20" s="72"/>
      <c r="C20" s="74">
        <f>SUM(C19)</f>
        <v>0</v>
      </c>
      <c r="D20" s="74">
        <f>SUM(D19)</f>
        <v>9606226</v>
      </c>
      <c r="E20" s="74">
        <f>SUM(E19)</f>
        <v>9606226</v>
      </c>
    </row>
    <row r="21" spans="1:5" ht="14.1" customHeight="1">
      <c r="A21" s="34" t="s">
        <v>70</v>
      </c>
      <c r="B21" s="34"/>
      <c r="C21" s="41"/>
      <c r="D21" s="41"/>
      <c r="E21" s="41">
        <v>0</v>
      </c>
    </row>
    <row r="22" spans="1:5" ht="14.1" customHeight="1">
      <c r="A22" s="34" t="s">
        <v>69</v>
      </c>
      <c r="B22" s="34"/>
      <c r="C22" s="41">
        <v>0</v>
      </c>
      <c r="D22" s="41">
        <v>-1200000</v>
      </c>
      <c r="E22" s="41">
        <f>D22</f>
        <v>-1200000</v>
      </c>
    </row>
    <row r="23" spans="1:5" ht="14.1" customHeight="1">
      <c r="A23" s="14" t="s">
        <v>30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129</v>
      </c>
      <c r="B25" s="35"/>
      <c r="C25" s="71">
        <f>C18</f>
        <v>3873780</v>
      </c>
      <c r="D25" s="71">
        <f>D18+D20+D22</f>
        <v>18379938</v>
      </c>
      <c r="E25" s="71">
        <f>E18+E20+E22</f>
        <v>22253718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16</v>
      </c>
      <c r="B28" s="40"/>
      <c r="C28" s="77"/>
      <c r="D28" s="40" t="s">
        <v>76</v>
      </c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17</v>
      </c>
      <c r="B31" s="40"/>
      <c r="C31" s="40"/>
      <c r="D31" s="40" t="s">
        <v>77</v>
      </c>
      <c r="E31" s="76"/>
    </row>
    <row r="32" spans="1:5" ht="14.1" customHeight="1">
      <c r="A32" s="16"/>
      <c r="B32" s="16"/>
      <c r="C32" s="78"/>
      <c r="D32" s="78"/>
      <c r="E32" s="78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workbookViewId="0">
      <selection activeCell="D6" sqref="D6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4" width="11.7109375" style="97" customWidth="1"/>
    <col min="5" max="16384" width="9.140625" style="80"/>
  </cols>
  <sheetData>
    <row r="1" spans="1:4">
      <c r="A1" s="47" t="s">
        <v>43</v>
      </c>
      <c r="B1" s="40"/>
      <c r="C1" s="79"/>
      <c r="D1" s="79"/>
    </row>
    <row r="2" spans="1:4">
      <c r="A2" s="47" t="s">
        <v>58</v>
      </c>
      <c r="B2" s="40"/>
      <c r="C2" s="79"/>
      <c r="D2" s="79"/>
    </row>
    <row r="3" spans="1:4">
      <c r="A3" s="48" t="s">
        <v>126</v>
      </c>
      <c r="B3" s="66"/>
      <c r="C3" s="81"/>
      <c r="D3" s="81"/>
    </row>
    <row r="4" spans="1:4" ht="6.6" customHeight="1" thickBot="1">
      <c r="A4" s="67"/>
      <c r="B4" s="51"/>
      <c r="C4" s="82"/>
      <c r="D4" s="82"/>
    </row>
    <row r="5" spans="1:4">
      <c r="A5" s="83"/>
      <c r="B5" s="83"/>
      <c r="C5" s="79"/>
      <c r="D5" s="79"/>
    </row>
    <row r="6" spans="1:4" ht="63.75">
      <c r="A6" s="14" t="s">
        <v>0</v>
      </c>
      <c r="B6" s="9" t="s">
        <v>32</v>
      </c>
      <c r="C6" s="13" t="s">
        <v>133</v>
      </c>
      <c r="D6" s="13" t="s">
        <v>134</v>
      </c>
    </row>
    <row r="7" spans="1:4">
      <c r="A7" s="27" t="s">
        <v>21</v>
      </c>
      <c r="B7" s="36"/>
      <c r="C7" s="84"/>
      <c r="D7" s="84"/>
    </row>
    <row r="8" spans="1:4">
      <c r="A8" s="19" t="s">
        <v>59</v>
      </c>
      <c r="B8" s="17"/>
      <c r="C8" s="21">
        <v>12483965</v>
      </c>
      <c r="D8" s="20">
        <v>9183278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2452725</v>
      </c>
      <c r="D10" s="20">
        <v>538121</v>
      </c>
    </row>
    <row r="11" spans="1:4">
      <c r="A11" s="19" t="s">
        <v>112</v>
      </c>
      <c r="B11" s="17"/>
      <c r="C11" s="21">
        <v>-479648</v>
      </c>
      <c r="D11" s="20">
        <v>-202139</v>
      </c>
    </row>
    <row r="12" spans="1:4">
      <c r="A12" s="19" t="s">
        <v>111</v>
      </c>
      <c r="B12" s="17"/>
      <c r="C12" s="21">
        <v>2569487</v>
      </c>
      <c r="D12" s="20">
        <v>112207</v>
      </c>
    </row>
    <row r="13" spans="1:4">
      <c r="A13" s="19" t="s">
        <v>113</v>
      </c>
      <c r="B13" s="17"/>
      <c r="C13" s="21">
        <v>-1216250</v>
      </c>
      <c r="D13" s="20">
        <v>-17486</v>
      </c>
    </row>
    <row r="14" spans="1:4">
      <c r="A14" s="19" t="s">
        <v>93</v>
      </c>
      <c r="B14" s="17"/>
      <c r="C14" s="21">
        <v>2089</v>
      </c>
      <c r="D14" s="20"/>
    </row>
    <row r="15" spans="1:4">
      <c r="A15" s="19" t="s">
        <v>114</v>
      </c>
      <c r="B15" s="17"/>
      <c r="C15" s="21">
        <v>2071</v>
      </c>
      <c r="D15" s="20"/>
    </row>
    <row r="16" spans="1:4">
      <c r="A16" s="19" t="s">
        <v>131</v>
      </c>
      <c r="B16" s="17"/>
      <c r="C16" s="21">
        <v>-132459</v>
      </c>
      <c r="D16" s="20">
        <v>-46884</v>
      </c>
    </row>
    <row r="17" spans="1:4" ht="25.5">
      <c r="A17" s="85" t="s">
        <v>23</v>
      </c>
      <c r="B17" s="86"/>
      <c r="C17" s="87">
        <f>SUM(C8:C16)</f>
        <v>15681980</v>
      </c>
      <c r="D17" s="87">
        <f>SUM(D8:D16)</f>
        <v>9567097</v>
      </c>
    </row>
    <row r="18" spans="1:4">
      <c r="A18" s="19" t="s">
        <v>24</v>
      </c>
      <c r="B18" s="17"/>
      <c r="C18" s="21">
        <v>-1228896</v>
      </c>
      <c r="D18" s="20">
        <v>-29327</v>
      </c>
    </row>
    <row r="19" spans="1:4">
      <c r="A19" s="19" t="s">
        <v>61</v>
      </c>
      <c r="B19" s="17"/>
      <c r="C19" s="21">
        <v>-3198994</v>
      </c>
      <c r="D19" s="20">
        <v>2740206</v>
      </c>
    </row>
    <row r="20" spans="1:4">
      <c r="A20" s="19" t="s">
        <v>94</v>
      </c>
      <c r="B20" s="17"/>
      <c r="C20" s="21">
        <v>-2299398</v>
      </c>
      <c r="D20" s="20"/>
    </row>
    <row r="21" spans="1:4">
      <c r="A21" s="19" t="s">
        <v>117</v>
      </c>
      <c r="B21" s="17"/>
      <c r="C21" s="21">
        <v>-146896</v>
      </c>
      <c r="D21" s="20">
        <v>-2631957</v>
      </c>
    </row>
    <row r="22" spans="1:4">
      <c r="A22" s="19" t="s">
        <v>95</v>
      </c>
      <c r="B22" s="17"/>
      <c r="C22" s="21">
        <v>5254047</v>
      </c>
      <c r="D22" s="20">
        <v>-3983708</v>
      </c>
    </row>
    <row r="23" spans="1:4">
      <c r="A23" s="19" t="s">
        <v>96</v>
      </c>
      <c r="B23" s="17"/>
      <c r="C23" s="21">
        <v>2825720</v>
      </c>
      <c r="D23" s="20">
        <v>93938</v>
      </c>
    </row>
    <row r="24" spans="1:4">
      <c r="A24" s="19" t="s">
        <v>97</v>
      </c>
      <c r="B24" s="17"/>
      <c r="C24" s="21">
        <v>-3345980</v>
      </c>
      <c r="D24" s="20">
        <v>-407368</v>
      </c>
    </row>
    <row r="25" spans="1:4">
      <c r="A25" s="19" t="s">
        <v>115</v>
      </c>
      <c r="B25" s="17"/>
      <c r="C25" s="21">
        <v>416635</v>
      </c>
      <c r="D25" s="20">
        <v>12725</v>
      </c>
    </row>
    <row r="26" spans="1:4">
      <c r="A26" s="19" t="s">
        <v>116</v>
      </c>
      <c r="B26" s="17"/>
      <c r="C26" s="21">
        <v>-150865</v>
      </c>
      <c r="D26" s="21">
        <v>247506</v>
      </c>
    </row>
    <row r="27" spans="1:4" ht="25.5">
      <c r="A27" s="85" t="s">
        <v>25</v>
      </c>
      <c r="B27" s="86"/>
      <c r="C27" s="88">
        <f>SUM(C17:C26)</f>
        <v>13807353</v>
      </c>
      <c r="D27" s="88">
        <f>SUM(D17:D26)</f>
        <v>5609112</v>
      </c>
    </row>
    <row r="28" spans="1:4">
      <c r="A28" s="19" t="s">
        <v>62</v>
      </c>
      <c r="B28" s="17"/>
      <c r="C28" s="21"/>
      <c r="D28" s="20"/>
    </row>
    <row r="29" spans="1:4">
      <c r="A29" s="19" t="s">
        <v>26</v>
      </c>
      <c r="B29" s="17"/>
      <c r="C29" s="21">
        <v>-2236855</v>
      </c>
      <c r="D29" s="20">
        <v>-1773980</v>
      </c>
    </row>
    <row r="30" spans="1:4">
      <c r="A30" s="19" t="s">
        <v>71</v>
      </c>
      <c r="B30" s="17"/>
      <c r="C30" s="21">
        <v>-399796</v>
      </c>
      <c r="D30" s="20">
        <v>-112207</v>
      </c>
    </row>
    <row r="31" spans="1:4" ht="25.5">
      <c r="A31" s="35" t="s">
        <v>27</v>
      </c>
      <c r="B31" s="89"/>
      <c r="C31" s="33">
        <f>SUM(C27:C30)</f>
        <v>11170702</v>
      </c>
      <c r="D31" s="32">
        <f>SUM(D27:D30)</f>
        <v>3722925</v>
      </c>
    </row>
    <row r="32" spans="1:4">
      <c r="A32" s="34"/>
      <c r="B32" s="17"/>
      <c r="C32" s="21"/>
      <c r="D32" s="20"/>
    </row>
    <row r="33" spans="1:4">
      <c r="A33" s="27" t="s">
        <v>28</v>
      </c>
      <c r="B33" s="90"/>
      <c r="C33" s="21"/>
      <c r="D33" s="20"/>
    </row>
    <row r="34" spans="1:4">
      <c r="A34" s="19" t="s">
        <v>63</v>
      </c>
      <c r="B34" s="17"/>
      <c r="C34" s="21">
        <v>-7227642</v>
      </c>
      <c r="D34" s="20"/>
    </row>
    <row r="35" spans="1:4">
      <c r="A35" s="19" t="s">
        <v>64</v>
      </c>
      <c r="B35" s="17"/>
      <c r="C35" s="21">
        <v>352000</v>
      </c>
      <c r="D35" s="20"/>
    </row>
    <row r="36" spans="1:4">
      <c r="A36" s="19" t="s">
        <v>65</v>
      </c>
      <c r="B36" s="17"/>
      <c r="C36" s="91">
        <v>-3380456</v>
      </c>
      <c r="D36" s="20">
        <v>-3010934</v>
      </c>
    </row>
    <row r="37" spans="1:4">
      <c r="A37" s="19" t="s">
        <v>85</v>
      </c>
      <c r="B37" s="17"/>
      <c r="C37" s="91">
        <v>-3621480</v>
      </c>
      <c r="D37" s="20"/>
    </row>
    <row r="38" spans="1:4">
      <c r="A38" s="19" t="s">
        <v>120</v>
      </c>
      <c r="B38" s="17"/>
      <c r="C38" s="91"/>
      <c r="D38" s="20">
        <v>1799427</v>
      </c>
    </row>
    <row r="39" spans="1:4">
      <c r="A39" s="19" t="s">
        <v>118</v>
      </c>
      <c r="B39" s="17"/>
      <c r="C39" s="21">
        <v>-23845</v>
      </c>
      <c r="D39" s="20">
        <v>-24153</v>
      </c>
    </row>
    <row r="40" spans="1:4">
      <c r="A40" s="19" t="s">
        <v>41</v>
      </c>
      <c r="B40" s="17"/>
      <c r="C40" s="92">
        <v>543238</v>
      </c>
      <c r="D40" s="20">
        <v>139805</v>
      </c>
    </row>
    <row r="41" spans="1:4">
      <c r="A41" s="19" t="s">
        <v>72</v>
      </c>
      <c r="B41" s="17"/>
      <c r="C41" s="21"/>
      <c r="D41" s="20"/>
    </row>
    <row r="42" spans="1:4">
      <c r="A42" s="19" t="s">
        <v>119</v>
      </c>
      <c r="B42" s="17"/>
      <c r="C42" s="21">
        <v>1647</v>
      </c>
      <c r="D42" s="20"/>
    </row>
    <row r="43" spans="1:4" ht="25.5">
      <c r="A43" s="35" t="s">
        <v>37</v>
      </c>
      <c r="B43" s="89"/>
      <c r="C43" s="33">
        <f>SUM(C34:C42)</f>
        <v>-13356538</v>
      </c>
      <c r="D43" s="32">
        <f>SUM(D34:D42)</f>
        <v>-1095855</v>
      </c>
    </row>
    <row r="44" spans="1:4">
      <c r="A44" s="34"/>
      <c r="B44" s="17"/>
      <c r="C44" s="21"/>
      <c r="D44" s="20"/>
    </row>
    <row r="45" spans="1:4">
      <c r="A45" s="27" t="s">
        <v>29</v>
      </c>
      <c r="B45" s="36"/>
      <c r="C45" s="38"/>
      <c r="D45" s="37"/>
    </row>
    <row r="46" spans="1:4">
      <c r="A46" s="19" t="s">
        <v>121</v>
      </c>
      <c r="B46" s="17"/>
      <c r="C46" s="21">
        <v>18874670</v>
      </c>
      <c r="D46" s="21">
        <v>7400970</v>
      </c>
    </row>
    <row r="47" spans="1:4">
      <c r="A47" s="19" t="s">
        <v>132</v>
      </c>
      <c r="B47" s="17"/>
      <c r="C47" s="21">
        <v>-13656890</v>
      </c>
      <c r="D47" s="20">
        <v>-165998</v>
      </c>
    </row>
    <row r="48" spans="1:4">
      <c r="A48" s="19" t="s">
        <v>66</v>
      </c>
      <c r="B48" s="17"/>
      <c r="C48" s="93">
        <v>-1200000</v>
      </c>
      <c r="D48" s="94">
        <v>-9500000</v>
      </c>
    </row>
    <row r="49" spans="1:4">
      <c r="A49" s="19" t="s">
        <v>122</v>
      </c>
      <c r="B49" s="17"/>
      <c r="C49" s="93">
        <v>-1400000</v>
      </c>
      <c r="D49" s="94"/>
    </row>
    <row r="50" spans="1:4">
      <c r="A50" s="19" t="s">
        <v>123</v>
      </c>
      <c r="B50" s="17"/>
      <c r="C50" s="93">
        <v>-67562</v>
      </c>
      <c r="D50" s="94"/>
    </row>
    <row r="51" spans="1:4">
      <c r="A51" s="98" t="s">
        <v>38</v>
      </c>
      <c r="B51" s="31"/>
      <c r="C51" s="33">
        <f>SUM(C46:C50)</f>
        <v>2550218</v>
      </c>
      <c r="D51" s="32">
        <f>SUM(D46:D50)</f>
        <v>-2265028</v>
      </c>
    </row>
    <row r="52" spans="1:4">
      <c r="A52" s="16"/>
      <c r="B52" s="36"/>
      <c r="C52" s="38"/>
      <c r="D52" s="37"/>
    </row>
    <row r="53" spans="1:4">
      <c r="A53" s="19" t="s">
        <v>124</v>
      </c>
      <c r="B53" s="17"/>
      <c r="C53" s="21">
        <f>C31+C43+C51</f>
        <v>364382</v>
      </c>
      <c r="D53" s="20">
        <f>D31+D43+D51</f>
        <v>362042</v>
      </c>
    </row>
    <row r="54" spans="1:4" ht="25.5">
      <c r="A54" s="19" t="s">
        <v>125</v>
      </c>
      <c r="B54" s="17"/>
      <c r="C54" s="21">
        <v>-99714</v>
      </c>
      <c r="D54" s="20">
        <v>15317</v>
      </c>
    </row>
    <row r="55" spans="1:4">
      <c r="A55" s="34" t="s">
        <v>110</v>
      </c>
      <c r="B55" s="17"/>
      <c r="C55" s="21">
        <v>263776</v>
      </c>
      <c r="D55" s="20">
        <v>143111</v>
      </c>
    </row>
    <row r="56" spans="1:4" ht="19.5" customHeight="1">
      <c r="A56" s="35" t="s">
        <v>42</v>
      </c>
      <c r="B56" s="89"/>
      <c r="C56" s="33">
        <f>SUM(C53:C55)</f>
        <v>528444</v>
      </c>
      <c r="D56" s="32">
        <f>SUM(D53:D55)</f>
        <v>520470</v>
      </c>
    </row>
    <row r="57" spans="1:4" ht="23.25" hidden="1" customHeight="1">
      <c r="A57" s="16"/>
      <c r="B57" s="95"/>
      <c r="C57" s="38"/>
      <c r="D57" s="38">
        <v>720020</v>
      </c>
    </row>
    <row r="58" spans="1:4" hidden="1">
      <c r="A58" s="16"/>
      <c r="B58" s="95"/>
      <c r="C58" s="38"/>
      <c r="D58" s="38"/>
    </row>
    <row r="59" spans="1:4">
      <c r="A59" s="40" t="s">
        <v>16</v>
      </c>
      <c r="B59" s="40"/>
      <c r="C59" s="96" t="s">
        <v>76</v>
      </c>
      <c r="D59" s="21"/>
    </row>
    <row r="60" spans="1:4" ht="21.75" customHeight="1">
      <c r="A60" s="40" t="s">
        <v>17</v>
      </c>
      <c r="B60" s="40"/>
      <c r="C60" s="96" t="s">
        <v>77</v>
      </c>
      <c r="D60" s="96"/>
    </row>
    <row r="61" spans="1:4" ht="12.75" customHeight="1">
      <c r="A61" s="40"/>
      <c r="B61" s="40"/>
      <c r="C61" s="96"/>
      <c r="D61" s="96"/>
    </row>
    <row r="62" spans="1:4" ht="12.75" customHeight="1">
      <c r="D62" s="96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2022-11-18T06:27:16Z</cp:lastPrinted>
  <dcterms:created xsi:type="dcterms:W3CDTF">2014-05-15T07:31:14Z</dcterms:created>
  <dcterms:modified xsi:type="dcterms:W3CDTF">2022-11-22T10:29:34Z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