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1\Desktop\КАСЕ\Касе 2024 г\"/>
    </mc:Choice>
  </mc:AlternateContent>
  <xr:revisionPtr revIDLastSave="0" documentId="13_ncr:1_{60FD25F9-39D4-4F3C-BD87-CF5B18EBE4D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ПУ" sheetId="2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1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1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1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1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1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1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1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1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1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1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1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1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1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1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1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1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1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0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1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1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1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1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1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1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1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1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1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1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1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1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1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1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1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1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1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1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1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1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1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1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1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1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1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1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1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C14" i="5"/>
  <c r="C13" i="5"/>
  <c r="C12" i="5"/>
  <c r="C8" i="5"/>
  <c r="C21" i="5" l="1"/>
  <c r="E20" i="4" l="1"/>
  <c r="D24" i="4"/>
  <c r="C48" i="1"/>
  <c r="C27" i="1"/>
  <c r="C17" i="1"/>
  <c r="D17" i="1" l="1"/>
  <c r="E19" i="4" l="1"/>
  <c r="C20" i="4"/>
  <c r="E22" i="4"/>
  <c r="D9" i="2"/>
  <c r="D17" i="2" s="1"/>
  <c r="D21" i="2" s="1"/>
  <c r="D48" i="5"/>
  <c r="E16" i="4" l="1"/>
  <c r="E17" i="4"/>
  <c r="E14" i="4"/>
  <c r="D21" i="5"/>
  <c r="D31" i="5" s="1"/>
  <c r="D35" i="5" s="1"/>
  <c r="D57" i="5" l="1"/>
  <c r="C57" i="5"/>
  <c r="C59" i="5" s="1"/>
  <c r="C62" i="5" s="1"/>
  <c r="C48" i="5"/>
  <c r="C9" i="2"/>
  <c r="C17" i="2" s="1"/>
  <c r="D27" i="1"/>
  <c r="D48" i="1"/>
  <c r="D39" i="1"/>
  <c r="C39" i="1"/>
  <c r="C49" i="1" s="1"/>
  <c r="D62" i="5" l="1"/>
  <c r="C10" i="4"/>
  <c r="C31" i="5"/>
  <c r="C35" i="5" s="1"/>
  <c r="E8" i="4"/>
  <c r="E12" i="4"/>
  <c r="E9" i="4"/>
  <c r="E10" i="4" s="1"/>
  <c r="C33" i="1"/>
  <c r="D33" i="1"/>
  <c r="D28" i="1"/>
  <c r="D23" i="2"/>
  <c r="D25" i="2" s="1"/>
  <c r="D27" i="2" s="1"/>
  <c r="C50" i="1" l="1"/>
  <c r="D13" i="4"/>
  <c r="D18" i="4" s="1"/>
  <c r="C13" i="4"/>
  <c r="C18" i="4"/>
  <c r="E13" i="4"/>
  <c r="E15" i="4"/>
  <c r="D49" i="1"/>
  <c r="D50" i="1" s="1"/>
  <c r="C21" i="2"/>
  <c r="C23" i="2" s="1"/>
  <c r="C25" i="2" s="1"/>
  <c r="C27" i="2" s="1"/>
  <c r="C28" i="1"/>
  <c r="D25" i="4" l="1"/>
  <c r="E25" i="4" s="1"/>
  <c r="E18" i="4"/>
  <c r="C25" i="4"/>
  <c r="C55" i="1"/>
</calcChain>
</file>

<file path=xl/sharedStrings.xml><?xml version="1.0" encoding="utf-8"?>
<sst xmlns="http://schemas.openxmlformats.org/spreadsheetml/2006/main" count="175" uniqueCount="139">
  <si>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</si>
  <si>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</si>
  <si>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</si>
  <si>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</si>
  <si>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</si>
  <si>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</si>
  <si>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</si>
  <si>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</si>
  <si>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</si>
  <si>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</si>
  <si>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</si>
  <si>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</si>
  <si>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</si>
  <si>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</si>
  <si>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</si>
  <si>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</si>
  <si>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</si>
  <si>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</si>
  <si>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</si>
  <si>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</si>
  <si>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</si>
  <si>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</si>
  <si>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</si>
  <si>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</si>
  <si>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</si>
  <si>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</si>
  <si>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</si>
  <si>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</si>
  <si>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</si>
  <si>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</si>
  <si>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</si>
  <si>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</si>
  <si>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</si>
  <si>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</si>
  <si>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</si>
  <si>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</si>
  <si>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</si>
  <si>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</si>
  <si>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</si>
  <si>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</si>
  <si>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</si>
  <si>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</si>
  <si>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</si>
  <si>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</si>
  <si>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</si>
  <si>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</si>
  <si>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</si>
  <si>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</si>
  <si>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</si>
  <si>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</si>
  <si>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</si>
  <si>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</si>
  <si>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</si>
  <si>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</si>
  <si>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</si>
  <si>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</si>
  <si>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</si>
  <si>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</si>
  <si>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</si>
  <si>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</si>
  <si>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</si>
  <si>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</si>
  <si>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</si>
  <si>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</si>
  <si>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</si>
  <si>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</si>
  <si>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</si>
  <si>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</si>
  <si>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</si>
  <si>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Доход от выбытия активов</t>
  </si>
  <si>
    <t>Прочие доходы</t>
  </si>
  <si>
    <t>Прочие расходы</t>
  </si>
  <si>
    <t>Горнорудные активы</t>
  </si>
  <si>
    <t xml:space="preserve">Авансы выданные </t>
  </si>
  <si>
    <t>Займы выданные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</si>
  <si>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</si>
  <si>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</si>
  <si>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</si>
  <si>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</si>
  <si>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</si>
  <si>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</si>
  <si>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Авансы выплаченные за внеоборотные активы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</si>
  <si>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</si>
  <si>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</si>
  <si>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</si>
  <si>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</si>
  <si>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</si>
  <si>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</si>
  <si>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</si>
  <si>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</si>
  <si>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</si>
  <si>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</si>
  <si>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</si>
  <si>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</si>
  <si>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</si>
  <si>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</si>
  <si>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</si>
  <si>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</si>
  <si>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</si>
  <si>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</si>
  <si>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</si>
  <si>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</si>
  <si>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</si>
  <si>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</si>
  <si>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</si>
  <si>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</si>
  <si>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</si>
  <si>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Начисление/Восстановление оценочного резерва под ожидаемые кредитные убытки</t>
  </si>
  <si>
    <t>Резерв ОКУ</t>
  </si>
  <si>
    <t>Выплаты займов</t>
  </si>
  <si>
    <t>Отложенные налоговые активы</t>
  </si>
  <si>
    <t>Задолжнность по облигациям</t>
  </si>
  <si>
    <t>Обесценение гудвилла</t>
  </si>
  <si>
    <t>Резерв по устаревшим и неликвидным запасам</t>
  </si>
  <si>
    <t>Начисление оценочного резерва под ожидаемые кредитные убытки</t>
  </si>
  <si>
    <t>Изменения в обязательствах по вознаграждению работникам</t>
  </si>
  <si>
    <t>Приобретение дочерних организаций, за вычетом полученных денежных средств</t>
  </si>
  <si>
    <t>Изменение во вклады</t>
  </si>
  <si>
    <t>Поступления от выпущенных облигаций</t>
  </si>
  <si>
    <t>Займы выданные связанным сторонам</t>
  </si>
  <si>
    <t>Иманкулова А.У.</t>
  </si>
  <si>
    <t>Финансовый директор</t>
  </si>
  <si>
    <t>Оспанов А.С.</t>
  </si>
  <si>
    <t>И.О. Главный бухгалтера</t>
  </si>
  <si>
    <t>На 31 декабря 2023 года</t>
  </si>
  <si>
    <t>31 декабря 2023 г</t>
  </si>
  <si>
    <t>Банковские вклады</t>
  </si>
  <si>
    <t>30 июня 2024 г.</t>
  </si>
  <si>
    <t>Прочие краткосрочные активы</t>
  </si>
  <si>
    <t>За 1 полугодие , закончивщийся 30 июня 2024 года</t>
  </si>
  <si>
    <t>30 июня 2023 г</t>
  </si>
  <si>
    <t>За 6 месяцев , закончивщийся 30 июня 2024 года</t>
  </si>
  <si>
    <t>30 июня 2024 г</t>
  </si>
  <si>
    <t>На 1 января 2023 года</t>
  </si>
  <si>
    <t>На 30 июня 2024  года</t>
  </si>
  <si>
    <t>Подоходный налог к уплате</t>
  </si>
  <si>
    <t>Прочие долгосрочные обязательства</t>
  </si>
  <si>
    <t>Прочие краткосрочные обязательства</t>
  </si>
  <si>
    <t>Дисконтирование займов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</si>
</sst>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8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  <numFmt numFmtId="359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01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2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5" fontId="38" fillId="5" borderId="0" xfId="0" applyNumberFormat="1" applyFont="1" applyFill="1" applyAlignment="1">
      <alignment vertical="center" wrapText="1"/>
    </xf>
    <xf numFmtId="175" fontId="38" fillId="0" borderId="0" xfId="0" applyNumberFormat="1" applyFont="1" applyAlignment="1">
      <alignment vertical="center" wrapText="1"/>
    </xf>
    <xf numFmtId="175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5" fontId="38" fillId="5" borderId="52" xfId="0" applyNumberFormat="1" applyFont="1" applyFill="1" applyBorder="1" applyAlignment="1">
      <alignment vertical="center" wrapText="1"/>
    </xf>
    <xf numFmtId="175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5" fontId="250" fillId="5" borderId="52" xfId="0" applyNumberFormat="1" applyFont="1" applyFill="1" applyBorder="1" applyAlignment="1">
      <alignment vertical="center" wrapText="1"/>
    </xf>
    <xf numFmtId="175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5" fontId="250" fillId="5" borderId="0" xfId="0" applyNumberFormat="1" applyFont="1" applyFill="1" applyAlignment="1">
      <alignment vertical="center" wrapText="1"/>
    </xf>
    <xf numFmtId="175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5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249" fillId="5" borderId="5" xfId="0" applyFont="1" applyFill="1" applyBorder="1" applyAlignment="1">
      <alignment vertical="center"/>
    </xf>
    <xf numFmtId="0" fontId="38" fillId="5" borderId="5" xfId="0" applyFont="1" applyFill="1" applyBorder="1" applyAlignment="1">
      <alignment vertical="center"/>
    </xf>
    <xf numFmtId="0" fontId="249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horizontal="right" vertical="center" wrapText="1"/>
    </xf>
    <xf numFmtId="0" fontId="38" fillId="5" borderId="51" xfId="0" applyFont="1" applyFill="1" applyBorder="1" applyAlignment="1">
      <alignment horizontal="left" vertical="center" wrapText="1"/>
    </xf>
    <xf numFmtId="0" fontId="38" fillId="5" borderId="51" xfId="0" applyFont="1" applyFill="1" applyBorder="1" applyAlignment="1">
      <alignment horizontal="center" vertical="center" wrapText="1"/>
    </xf>
    <xf numFmtId="175" fontId="38" fillId="5" borderId="51" xfId="0" applyNumberFormat="1" applyFont="1" applyFill="1" applyBorder="1" applyAlignment="1">
      <alignment horizontal="right" vertical="center" wrapText="1"/>
    </xf>
    <xf numFmtId="175" fontId="250" fillId="5" borderId="0" xfId="0" applyNumberFormat="1" applyFont="1" applyFill="1" applyAlignment="1">
      <alignment horizontal="right" vertical="center" wrapText="1"/>
    </xf>
    <xf numFmtId="37" fontId="38" fillId="5" borderId="51" xfId="5178" applyNumberFormat="1" applyFont="1" applyFill="1" applyBorder="1" applyAlignment="1">
      <alignment horizontal="left" vertical="center"/>
    </xf>
    <xf numFmtId="175" fontId="250" fillId="5" borderId="52" xfId="0" applyNumberFormat="1" applyFont="1" applyFill="1" applyBorder="1" applyAlignment="1">
      <alignment horizontal="right" vertical="center" wrapText="1"/>
    </xf>
    <xf numFmtId="175" fontId="250" fillId="5" borderId="52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/>
    </xf>
    <xf numFmtId="0" fontId="250" fillId="5" borderId="52" xfId="0" applyFont="1" applyFill="1" applyBorder="1" applyAlignment="1">
      <alignment vertical="center"/>
    </xf>
    <xf numFmtId="359" fontId="250" fillId="5" borderId="52" xfId="0" applyNumberFormat="1" applyFont="1" applyFill="1" applyBorder="1" applyAlignment="1">
      <alignment vertical="center"/>
    </xf>
    <xf numFmtId="0" fontId="253" fillId="5" borderId="0" xfId="0" applyFont="1" applyFill="1" applyAlignment="1">
      <alignment vertical="center"/>
    </xf>
    <xf numFmtId="164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5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5" fontId="38" fillId="5" borderId="53" xfId="0" applyNumberFormat="1" applyFont="1" applyFill="1" applyBorder="1" applyAlignment="1">
      <alignment vertical="center"/>
    </xf>
    <xf numFmtId="175" fontId="38" fillId="5" borderId="51" xfId="0" applyNumberFormat="1" applyFont="1" applyFill="1" applyBorder="1" applyAlignment="1">
      <alignment vertical="center"/>
    </xf>
    <xf numFmtId="175" fontId="250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175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5" fontId="250" fillId="0" borderId="53" xfId="0" applyNumberFormat="1" applyFont="1" applyBorder="1" applyAlignment="1">
      <alignment vertical="center" wrapText="1"/>
    </xf>
    <xf numFmtId="175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5" fontId="255" fillId="0" borderId="0" xfId="0" applyNumberFormat="1" applyFont="1" applyAlignment="1">
      <alignment vertical="center" wrapText="1"/>
    </xf>
    <xf numFmtId="175" fontId="38" fillId="0" borderId="0" xfId="0" applyNumberFormat="1" applyFont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  <xf numFmtId="175" fontId="250" fillId="5" borderId="51" xfId="0" applyNumberFormat="1" applyFont="1" applyFill="1" applyBorder="1" applyAlignment="1">
      <alignment vertical="center" wrapText="1"/>
    </xf>
    <xf numFmtId="37" fontId="38" fillId="5" borderId="0" xfId="5178" applyNumberFormat="1" applyFont="1" applyFill="1" applyAlignment="1">
      <alignment vertical="top"/>
    </xf>
    <xf numFmtId="37" fontId="38" fillId="0" borderId="0" xfId="5178" applyNumberFormat="1" applyFont="1" applyAlignment="1">
      <alignment vertical="top"/>
    </xf>
    <xf numFmtId="0" fontId="38" fillId="5" borderId="51" xfId="0" applyFont="1" applyFill="1" applyBorder="1" applyAlignment="1">
      <alignment vertical="top" wrapText="1"/>
    </xf>
    <xf numFmtId="0" fontId="250" fillId="5" borderId="51" xfId="0" applyFont="1" applyFill="1" applyBorder="1" applyAlignment="1">
      <alignment horizontal="center" vertical="top" wrapText="1"/>
    </xf>
    <xf numFmtId="14" fontId="250" fillId="0" borderId="51" xfId="0" applyNumberFormat="1" applyFont="1" applyBorder="1" applyAlignment="1">
      <alignment horizontal="center" vertical="top" wrapText="1"/>
    </xf>
    <xf numFmtId="0" fontId="252" fillId="5" borderId="0" xfId="0" applyFont="1" applyFill="1" applyAlignment="1">
      <alignment vertic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156"/>
  <sheetViews>
    <sheetView showGridLines="0" topLeftCell="A50" zoomScaleNormal="100" workbookViewId="0">
      <selection sqref="A1:E61"/>
    </sheetView>
  </sheetViews>
  <sheetFormatPr defaultColWidth="9.140625" defaultRowHeight="12.75"/>
  <cols>
    <col min="1" max="1" width="42.5703125" style="10" customWidth="1"/>
    <col min="2" max="2" width="6.85546875" style="10" customWidth="1"/>
    <col min="3" max="3" width="13.42578125" style="10" customWidth="1"/>
    <col min="4" max="4" width="14.85546875" style="10" customWidth="1"/>
    <col min="5" max="5" width="9.140625" style="1" customWidth="1"/>
    <col min="6" max="6" width="9.140625" style="1"/>
    <col min="7" max="7" width="10.28515625" style="1" bestFit="1" customWidth="1"/>
    <col min="8" max="16384" width="9.140625" style="1"/>
  </cols>
  <sheetData>
    <row r="1" spans="1:7">
      <c r="A1" s="8" t="s">
        <v>40</v>
      </c>
      <c r="B1" s="2"/>
      <c r="C1" s="2"/>
      <c r="D1" s="2"/>
    </row>
    <row r="2" spans="1:7">
      <c r="A2" s="8" t="s">
        <v>50</v>
      </c>
      <c r="B2" s="2"/>
      <c r="C2" s="2"/>
      <c r="D2" s="2"/>
    </row>
    <row r="3" spans="1:7">
      <c r="A3" s="12" t="s">
        <v>129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>
      <c r="A6" s="14" t="s">
        <v>0</v>
      </c>
      <c r="B6" s="9" t="s">
        <v>29</v>
      </c>
      <c r="C6" s="11" t="s">
        <v>127</v>
      </c>
      <c r="D6" s="13" t="s">
        <v>125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51</v>
      </c>
      <c r="B9" s="17">
        <v>4</v>
      </c>
      <c r="C9" s="20">
        <v>21432319</v>
      </c>
      <c r="D9" s="20">
        <v>28571414</v>
      </c>
      <c r="E9" s="15"/>
      <c r="G9" s="15"/>
    </row>
    <row r="10" spans="1:7" ht="14.1" customHeight="1">
      <c r="A10" s="19" t="s">
        <v>72</v>
      </c>
      <c r="B10" s="17"/>
      <c r="C10" s="20">
        <v>5052173</v>
      </c>
      <c r="D10" s="20">
        <v>5052173</v>
      </c>
      <c r="E10" s="15"/>
      <c r="G10" s="15"/>
    </row>
    <row r="11" spans="1:7" ht="14.1" customHeight="1">
      <c r="A11" s="19" t="s">
        <v>90</v>
      </c>
      <c r="B11" s="17">
        <v>5</v>
      </c>
      <c r="C11" s="20">
        <v>464383</v>
      </c>
      <c r="D11" s="20">
        <v>2035232</v>
      </c>
      <c r="E11" s="15"/>
      <c r="G11" s="15"/>
    </row>
    <row r="12" spans="1:7" ht="14.1" customHeight="1">
      <c r="A12" s="19" t="s">
        <v>3</v>
      </c>
      <c r="B12" s="17"/>
      <c r="C12" s="20">
        <v>259165</v>
      </c>
      <c r="D12" s="20">
        <v>1103702</v>
      </c>
      <c r="E12" s="15"/>
      <c r="G12" s="15"/>
    </row>
    <row r="13" spans="1:7" ht="14.1" customHeight="1">
      <c r="A13" s="19" t="s">
        <v>110</v>
      </c>
      <c r="B13" s="17"/>
      <c r="C13" s="20">
        <v>0</v>
      </c>
      <c r="D13" s="20">
        <v>1162596</v>
      </c>
      <c r="E13" s="15"/>
      <c r="G13" s="15"/>
    </row>
    <row r="14" spans="1:7" ht="14.1" customHeight="1">
      <c r="A14" s="19" t="s">
        <v>81</v>
      </c>
      <c r="B14" s="17">
        <v>6</v>
      </c>
      <c r="C14" s="20">
        <v>3852458</v>
      </c>
      <c r="D14" s="20">
        <v>778203</v>
      </c>
      <c r="E14" s="15"/>
      <c r="G14" s="15"/>
    </row>
    <row r="15" spans="1:7">
      <c r="A15" s="19" t="s">
        <v>126</v>
      </c>
      <c r="B15" s="17"/>
      <c r="C15" s="20">
        <v>2385800</v>
      </c>
      <c r="D15" s="20">
        <v>2499997</v>
      </c>
      <c r="E15" s="15"/>
      <c r="G15" s="15"/>
    </row>
    <row r="16" spans="1:7" ht="14.1" customHeight="1">
      <c r="A16" s="19" t="s">
        <v>52</v>
      </c>
      <c r="B16" s="17"/>
      <c r="C16" s="20">
        <v>13583376</v>
      </c>
      <c r="D16" s="20">
        <v>675094</v>
      </c>
      <c r="E16" s="15"/>
      <c r="G16" s="15"/>
    </row>
    <row r="17" spans="1:7" ht="14.1" customHeight="1">
      <c r="A17" s="23"/>
      <c r="B17" s="24"/>
      <c r="C17" s="25">
        <f>SUM(C9:C16)</f>
        <v>47029674</v>
      </c>
      <c r="D17" s="26">
        <f>SUM(D9:D16)</f>
        <v>41878411</v>
      </c>
      <c r="E17" s="15"/>
      <c r="F17" s="15"/>
      <c r="G17" s="22"/>
    </row>
    <row r="18" spans="1:7" ht="14.1" customHeight="1">
      <c r="A18" s="27" t="s">
        <v>4</v>
      </c>
      <c r="B18" s="17"/>
      <c r="C18" s="20"/>
      <c r="D18" s="21"/>
      <c r="E18" s="15"/>
      <c r="F18" s="15"/>
      <c r="G18" s="15"/>
    </row>
    <row r="19" spans="1:7" ht="14.1" customHeight="1">
      <c r="A19" s="28" t="s">
        <v>87</v>
      </c>
      <c r="B19" s="29">
        <v>7</v>
      </c>
      <c r="C19" s="21">
        <v>6840710</v>
      </c>
      <c r="D19" s="21">
        <v>3328687</v>
      </c>
      <c r="E19" s="15"/>
      <c r="F19" s="15"/>
      <c r="G19" s="15"/>
    </row>
    <row r="20" spans="1:7" ht="14.1" customHeight="1">
      <c r="A20" s="28" t="s">
        <v>88</v>
      </c>
      <c r="B20" s="29">
        <v>10</v>
      </c>
      <c r="C20" s="20">
        <v>2224316</v>
      </c>
      <c r="D20" s="20">
        <v>7257694</v>
      </c>
      <c r="E20" s="15"/>
      <c r="F20" s="15"/>
      <c r="G20" s="15"/>
    </row>
    <row r="21" spans="1:7" ht="14.1" customHeight="1">
      <c r="A21" s="28" t="s">
        <v>73</v>
      </c>
      <c r="B21" s="29">
        <v>6</v>
      </c>
      <c r="C21" s="21">
        <v>3700961</v>
      </c>
      <c r="D21" s="21">
        <v>3307286</v>
      </c>
      <c r="E21" s="15"/>
      <c r="F21" s="15"/>
      <c r="G21" s="15"/>
    </row>
    <row r="22" spans="1:7" ht="14.1" customHeight="1">
      <c r="A22" s="19" t="s">
        <v>74</v>
      </c>
      <c r="B22" s="17">
        <v>10</v>
      </c>
      <c r="C22" s="20">
        <v>9923326</v>
      </c>
      <c r="D22" s="20">
        <v>9200289</v>
      </c>
      <c r="E22" s="15"/>
      <c r="F22" s="15"/>
      <c r="G22" s="15"/>
    </row>
    <row r="23" spans="1:7" ht="14.1" customHeight="1">
      <c r="A23" s="19" t="s">
        <v>89</v>
      </c>
      <c r="B23" s="17">
        <v>10</v>
      </c>
      <c r="C23" s="20">
        <v>2218975</v>
      </c>
      <c r="D23" s="20">
        <v>1933061</v>
      </c>
      <c r="E23" s="15"/>
      <c r="F23" s="15"/>
      <c r="G23" s="15"/>
    </row>
    <row r="24" spans="1:7" ht="14.1" customHeight="1">
      <c r="A24" s="19" t="s">
        <v>126</v>
      </c>
      <c r="B24" s="17"/>
      <c r="C24" s="20">
        <v>155831</v>
      </c>
      <c r="D24" s="20">
        <v>857229</v>
      </c>
      <c r="E24" s="15"/>
      <c r="F24" s="15"/>
      <c r="G24" s="15"/>
    </row>
    <row r="25" spans="1:7" ht="14.1" customHeight="1">
      <c r="A25" s="19" t="s">
        <v>5</v>
      </c>
      <c r="B25" s="17"/>
      <c r="C25" s="20">
        <v>98529</v>
      </c>
      <c r="D25" s="20">
        <v>49412</v>
      </c>
      <c r="E25" s="15"/>
      <c r="F25" s="15"/>
      <c r="G25" s="15"/>
    </row>
    <row r="26" spans="1:7" ht="14.1" customHeight="1">
      <c r="A26" s="19" t="s">
        <v>128</v>
      </c>
      <c r="B26" s="17"/>
      <c r="C26" s="20">
        <v>2817997</v>
      </c>
      <c r="D26" s="20"/>
      <c r="E26" s="15"/>
      <c r="F26" s="15"/>
      <c r="G26" s="15"/>
    </row>
    <row r="27" spans="1:7" ht="14.1" customHeight="1">
      <c r="A27" s="30"/>
      <c r="B27" s="24"/>
      <c r="C27" s="25">
        <f>SUM(C19:C26)</f>
        <v>27980645</v>
      </c>
      <c r="D27" s="26">
        <f>SUM(D19:D25)</f>
        <v>25933658</v>
      </c>
      <c r="E27" s="15"/>
      <c r="F27" s="15"/>
      <c r="G27" s="15"/>
    </row>
    <row r="28" spans="1:7" ht="14.1" customHeight="1">
      <c r="A28" s="23" t="s">
        <v>6</v>
      </c>
      <c r="B28" s="31"/>
      <c r="C28" s="32">
        <f>C17+C27</f>
        <v>75010319</v>
      </c>
      <c r="D28" s="33">
        <f>D17+D27</f>
        <v>67812069</v>
      </c>
      <c r="E28" s="15"/>
      <c r="F28" s="15"/>
      <c r="G28" s="15"/>
    </row>
    <row r="29" spans="1:7" ht="14.1" customHeight="1">
      <c r="A29" s="16"/>
      <c r="B29" s="34"/>
      <c r="C29" s="20"/>
      <c r="D29" s="21"/>
      <c r="E29" s="15"/>
      <c r="F29" s="15"/>
      <c r="G29" s="15"/>
    </row>
    <row r="30" spans="1:7" ht="14.1" customHeight="1">
      <c r="A30" s="16" t="s">
        <v>7</v>
      </c>
      <c r="B30" s="34"/>
      <c r="C30" s="20"/>
      <c r="D30" s="21"/>
      <c r="E30" s="15"/>
      <c r="F30" s="15"/>
      <c r="G30" s="15"/>
    </row>
    <row r="31" spans="1:7" ht="14.1" customHeight="1">
      <c r="A31" s="19" t="s">
        <v>85</v>
      </c>
      <c r="B31" s="17">
        <v>8</v>
      </c>
      <c r="C31" s="20">
        <v>3873780</v>
      </c>
      <c r="D31" s="20">
        <v>3873780</v>
      </c>
      <c r="E31" s="15"/>
      <c r="F31" s="15"/>
      <c r="G31" s="15"/>
    </row>
    <row r="32" spans="1:7" ht="14.1" customHeight="1">
      <c r="A32" s="19" t="s">
        <v>53</v>
      </c>
      <c r="B32" s="17"/>
      <c r="C32" s="20">
        <v>21683032</v>
      </c>
      <c r="D32" s="20">
        <v>14095120</v>
      </c>
      <c r="E32" s="15"/>
      <c r="F32" s="15"/>
      <c r="G32" s="15"/>
    </row>
    <row r="33" spans="1:7" ht="14.1" customHeight="1">
      <c r="A33" s="35" t="s">
        <v>8</v>
      </c>
      <c r="B33" s="31"/>
      <c r="C33" s="32">
        <f>C31+C32</f>
        <v>25556812</v>
      </c>
      <c r="D33" s="33">
        <f>D31+D32</f>
        <v>17968900</v>
      </c>
      <c r="E33" s="15"/>
      <c r="F33" s="15"/>
      <c r="G33" s="15"/>
    </row>
    <row r="34" spans="1:7" ht="14.1" customHeight="1">
      <c r="A34" s="16"/>
      <c r="B34" s="36"/>
      <c r="C34" s="37"/>
      <c r="D34" s="38"/>
      <c r="E34" s="15"/>
      <c r="F34" s="15"/>
      <c r="G34" s="15"/>
    </row>
    <row r="35" spans="1:7" ht="14.1" customHeight="1">
      <c r="A35" s="16" t="s">
        <v>9</v>
      </c>
      <c r="B35" s="17"/>
      <c r="C35" s="20"/>
      <c r="D35" s="21"/>
      <c r="E35" s="15"/>
      <c r="F35" s="15"/>
      <c r="G35" s="15"/>
    </row>
    <row r="36" spans="1:7" ht="14.1" customHeight="1">
      <c r="A36" s="28" t="s">
        <v>83</v>
      </c>
      <c r="B36" s="29"/>
      <c r="C36" s="21">
        <v>20000000</v>
      </c>
      <c r="D36" s="21">
        <v>20000000</v>
      </c>
      <c r="E36" s="15"/>
      <c r="F36" s="15"/>
      <c r="G36" s="15"/>
    </row>
    <row r="37" spans="1:7" ht="14.1" customHeight="1">
      <c r="A37" s="28" t="s">
        <v>136</v>
      </c>
      <c r="B37" s="29"/>
      <c r="C37" s="21">
        <v>8048538</v>
      </c>
      <c r="D37" s="21">
        <v>3441870</v>
      </c>
      <c r="E37" s="15"/>
      <c r="F37" s="15"/>
      <c r="G37" s="15"/>
    </row>
    <row r="38" spans="1:7" ht="14.1" customHeight="1">
      <c r="A38" s="28" t="s">
        <v>54</v>
      </c>
      <c r="B38" s="29"/>
      <c r="C38" s="21">
        <v>436821</v>
      </c>
      <c r="D38" s="21">
        <v>2237273</v>
      </c>
      <c r="E38" s="15"/>
      <c r="F38" s="15"/>
      <c r="G38" s="15"/>
    </row>
    <row r="39" spans="1:7" ht="14.1" customHeight="1">
      <c r="A39" s="35"/>
      <c r="B39" s="24"/>
      <c r="C39" s="25">
        <f>SUM(C36:C38)</f>
        <v>28485359</v>
      </c>
      <c r="D39" s="26">
        <f>SUM(D36:D38)</f>
        <v>25679143</v>
      </c>
      <c r="E39" s="15"/>
      <c r="F39" s="15"/>
      <c r="G39" s="15"/>
    </row>
    <row r="40" spans="1:7" ht="14.1" customHeight="1">
      <c r="A40" s="16" t="s">
        <v>10</v>
      </c>
      <c r="B40" s="17"/>
      <c r="C40" s="21"/>
      <c r="D40" s="21"/>
      <c r="E40" s="15"/>
      <c r="F40" s="15"/>
      <c r="G40" s="15"/>
    </row>
    <row r="41" spans="1:7" ht="14.1" customHeight="1">
      <c r="A41" s="100"/>
      <c r="B41" s="17"/>
      <c r="C41" s="21"/>
      <c r="D41" s="21"/>
      <c r="E41" s="15"/>
      <c r="F41" s="15"/>
      <c r="G41" s="15"/>
    </row>
    <row r="42" spans="1:7" ht="14.1" customHeight="1">
      <c r="A42" s="39" t="s">
        <v>82</v>
      </c>
      <c r="B42" s="17">
        <v>10</v>
      </c>
      <c r="C42" s="21">
        <v>9239356</v>
      </c>
      <c r="D42" s="21">
        <v>12858123</v>
      </c>
      <c r="E42" s="15"/>
      <c r="F42" s="15"/>
      <c r="G42" s="15"/>
    </row>
    <row r="43" spans="1:7" ht="14.1" customHeight="1">
      <c r="A43" s="39" t="s">
        <v>84</v>
      </c>
      <c r="B43" s="17">
        <v>10</v>
      </c>
      <c r="C43" s="21">
        <v>7723560</v>
      </c>
      <c r="D43" s="21">
        <v>9828020</v>
      </c>
      <c r="E43" s="15"/>
      <c r="F43" s="15"/>
      <c r="G43" s="15"/>
    </row>
    <row r="44" spans="1:7" ht="14.1" customHeight="1">
      <c r="A44" s="28" t="s">
        <v>111</v>
      </c>
      <c r="B44" s="29">
        <v>10</v>
      </c>
      <c r="C44" s="21">
        <v>637778</v>
      </c>
      <c r="D44" s="21">
        <v>637778</v>
      </c>
      <c r="E44" s="15"/>
      <c r="F44" s="15"/>
      <c r="G44" s="15"/>
    </row>
    <row r="45" spans="1:7" ht="14.1" customHeight="1">
      <c r="A45" s="19" t="s">
        <v>86</v>
      </c>
      <c r="B45" s="17">
        <v>10</v>
      </c>
      <c r="C45" s="21">
        <v>244</v>
      </c>
      <c r="D45" s="21">
        <v>534267</v>
      </c>
      <c r="E45" s="15"/>
      <c r="F45" s="15"/>
      <c r="G45" s="15"/>
    </row>
    <row r="46" spans="1:7" ht="14.1" customHeight="1">
      <c r="A46" s="19" t="s">
        <v>135</v>
      </c>
      <c r="B46" s="17">
        <v>10</v>
      </c>
      <c r="C46" s="21">
        <v>1557812</v>
      </c>
      <c r="D46" s="21">
        <v>270697</v>
      </c>
      <c r="E46" s="15"/>
      <c r="F46" s="15"/>
      <c r="G46" s="15"/>
    </row>
    <row r="47" spans="1:7" ht="24.75" customHeight="1">
      <c r="A47" s="19" t="s">
        <v>137</v>
      </c>
      <c r="B47" s="17">
        <v>10</v>
      </c>
      <c r="C47" s="21">
        <v>1809398</v>
      </c>
      <c r="D47" s="21">
        <v>35141</v>
      </c>
      <c r="E47" s="15"/>
      <c r="F47" s="15"/>
      <c r="G47" s="15"/>
    </row>
    <row r="48" spans="1:7" ht="14.1" customHeight="1">
      <c r="A48" s="35"/>
      <c r="B48" s="24"/>
      <c r="C48" s="26">
        <f>SUM(C42:C47)</f>
        <v>20968148</v>
      </c>
      <c r="D48" s="25">
        <f>SUM(D42:D47)</f>
        <v>24164026</v>
      </c>
      <c r="E48" s="15"/>
      <c r="F48" s="15"/>
      <c r="G48" s="15"/>
    </row>
    <row r="49" spans="1:7" ht="14.1" customHeight="1">
      <c r="A49" s="35" t="s">
        <v>11</v>
      </c>
      <c r="B49" s="31"/>
      <c r="C49" s="32">
        <f>C39+C48</f>
        <v>49453507</v>
      </c>
      <c r="D49" s="32">
        <f>D39+D48</f>
        <v>49843169</v>
      </c>
      <c r="E49" s="15"/>
      <c r="F49" s="15"/>
      <c r="G49" s="15"/>
    </row>
    <row r="50" spans="1:7" ht="14.1" customHeight="1">
      <c r="A50" s="35" t="s">
        <v>12</v>
      </c>
      <c r="B50" s="31"/>
      <c r="C50" s="32">
        <f>C33+C49</f>
        <v>75010319</v>
      </c>
      <c r="D50" s="32">
        <f>D33+D49</f>
        <v>67812069</v>
      </c>
      <c r="E50" s="15"/>
      <c r="F50" s="15"/>
      <c r="G50" s="15"/>
    </row>
    <row r="51" spans="1:7" ht="14.1" customHeight="1">
      <c r="A51" s="40"/>
      <c r="B51" s="40"/>
      <c r="C51" s="41"/>
      <c r="D51" s="41"/>
      <c r="E51" s="15"/>
      <c r="F51" s="15"/>
      <c r="G51" s="15"/>
    </row>
    <row r="52" spans="1:7" ht="14.1" customHeight="1">
      <c r="A52" s="42" t="s">
        <v>13</v>
      </c>
      <c r="B52" s="43"/>
      <c r="C52" s="44">
        <v>1000000</v>
      </c>
      <c r="D52" s="44">
        <v>1000000</v>
      </c>
      <c r="E52" s="15"/>
      <c r="F52" s="15"/>
      <c r="G52" s="15"/>
    </row>
    <row r="53" spans="1:7" ht="14.1" customHeight="1">
      <c r="A53" s="45" t="s">
        <v>14</v>
      </c>
      <c r="B53" s="7">
        <v>8</v>
      </c>
      <c r="C53" s="94">
        <f>C33/C52*1000</f>
        <v>25556.812000000002</v>
      </c>
      <c r="D53" s="94">
        <v>16243</v>
      </c>
      <c r="E53" s="15"/>
      <c r="F53" s="15"/>
      <c r="G53" s="15"/>
    </row>
    <row r="54" spans="1:7" ht="14.1" customHeight="1">
      <c r="A54" s="40"/>
      <c r="B54" s="40"/>
      <c r="C54" s="40"/>
      <c r="D54" s="40"/>
      <c r="E54" s="15"/>
      <c r="F54" s="15"/>
      <c r="G54" s="15"/>
    </row>
    <row r="55" spans="1:7" ht="14.1" customHeight="1">
      <c r="A55" s="40"/>
      <c r="B55" s="40"/>
      <c r="C55" s="41">
        <f>C28-C50</f>
        <v>0</v>
      </c>
      <c r="D55" s="40"/>
      <c r="E55" s="15"/>
      <c r="F55" s="15"/>
      <c r="G55" s="15"/>
    </row>
    <row r="56" spans="1:7" ht="14.1" customHeight="1">
      <c r="A56" s="40" t="s">
        <v>123</v>
      </c>
      <c r="B56" s="40"/>
      <c r="C56" s="40" t="s">
        <v>120</v>
      </c>
      <c r="D56" s="40"/>
      <c r="E56" s="15"/>
      <c r="F56" s="15"/>
      <c r="G56" s="15"/>
    </row>
    <row r="57" spans="1:7" ht="14.1" customHeight="1">
      <c r="A57" s="40"/>
      <c r="B57" s="40"/>
      <c r="C57" s="40"/>
      <c r="D57" s="40"/>
      <c r="E57" s="15"/>
      <c r="F57" s="15"/>
      <c r="G57" s="15"/>
    </row>
    <row r="58" spans="1:7" ht="14.1" customHeight="1">
      <c r="A58" s="40"/>
      <c r="B58" s="40"/>
      <c r="C58" s="40"/>
      <c r="D58" s="40"/>
      <c r="E58" s="15"/>
      <c r="F58" s="15"/>
      <c r="G58" s="15"/>
    </row>
    <row r="59" spans="1:7" ht="14.1" customHeight="1">
      <c r="A59" s="40" t="s">
        <v>121</v>
      </c>
      <c r="B59" s="40"/>
      <c r="C59" s="40" t="s">
        <v>122</v>
      </c>
      <c r="D59" s="40"/>
      <c r="E59" s="15"/>
      <c r="F59" s="15"/>
      <c r="G59" s="15"/>
    </row>
    <row r="60" spans="1:7" ht="12" customHeight="1">
      <c r="A60" s="46"/>
      <c r="B60" s="46"/>
      <c r="C60" s="46"/>
      <c r="D60" s="46"/>
      <c r="E60" s="15"/>
      <c r="F60" s="15"/>
      <c r="G60" s="15"/>
    </row>
    <row r="61" spans="1:7" ht="12" customHeight="1">
      <c r="A61" s="46"/>
      <c r="B61" s="46"/>
      <c r="C61" s="46"/>
      <c r="D61" s="46"/>
      <c r="E61" s="15"/>
      <c r="F61" s="15"/>
      <c r="G61" s="15"/>
    </row>
    <row r="62" spans="1:7" ht="12" customHeight="1">
      <c r="A62" s="46"/>
      <c r="B62" s="46"/>
      <c r="C62" s="46"/>
      <c r="D62" s="46"/>
      <c r="E62" s="15"/>
      <c r="F62" s="15"/>
      <c r="G62" s="15"/>
    </row>
    <row r="63" spans="1:7" ht="12" customHeight="1">
      <c r="A63" s="46"/>
      <c r="B63" s="46"/>
      <c r="C63" s="46"/>
      <c r="D63" s="46"/>
      <c r="E63" s="15"/>
      <c r="F63" s="15"/>
      <c r="G63" s="15"/>
    </row>
    <row r="64" spans="1:7" ht="12" customHeight="1">
      <c r="A64" s="46"/>
      <c r="B64" s="46"/>
      <c r="C64" s="46"/>
      <c r="D64" s="46"/>
      <c r="E64" s="15"/>
      <c r="F64" s="15"/>
      <c r="G64" s="15"/>
    </row>
    <row r="65" spans="1:7" ht="12" customHeight="1">
      <c r="A65" s="46"/>
      <c r="B65" s="46"/>
      <c r="C65" s="46"/>
      <c r="D65" s="46"/>
      <c r="E65" s="15"/>
      <c r="F65" s="15"/>
      <c r="G65" s="15"/>
    </row>
    <row r="66" spans="1:7" ht="12" customHeight="1">
      <c r="A66" s="46"/>
      <c r="B66" s="46"/>
      <c r="C66" s="46"/>
      <c r="D66" s="46"/>
      <c r="E66" s="15"/>
      <c r="F66" s="15"/>
      <c r="G66" s="15"/>
    </row>
    <row r="67" spans="1:7" ht="12" customHeight="1">
      <c r="A67" s="46"/>
      <c r="B67" s="46"/>
      <c r="C67" s="46"/>
      <c r="D67" s="46"/>
      <c r="E67" s="15"/>
      <c r="F67" s="15"/>
      <c r="G67" s="15"/>
    </row>
    <row r="68" spans="1:7" ht="12" customHeight="1">
      <c r="A68" s="46"/>
      <c r="B68" s="46"/>
      <c r="C68" s="46"/>
      <c r="D68" s="46"/>
      <c r="E68" s="15"/>
      <c r="F68" s="15"/>
      <c r="G68" s="15"/>
    </row>
    <row r="69" spans="1:7" ht="12" customHeight="1">
      <c r="A69" s="46"/>
      <c r="B69" s="46"/>
      <c r="C69" s="46"/>
      <c r="D69" s="46"/>
      <c r="E69" s="15"/>
      <c r="F69" s="15"/>
      <c r="G69" s="15"/>
    </row>
    <row r="70" spans="1:7" ht="12" customHeight="1">
      <c r="A70" s="46"/>
      <c r="B70" s="46"/>
      <c r="C70" s="46"/>
      <c r="D70" s="46"/>
      <c r="E70" s="15"/>
      <c r="F70" s="15"/>
      <c r="G70" s="15"/>
    </row>
    <row r="71" spans="1:7" ht="12" customHeight="1">
      <c r="A71" s="46"/>
      <c r="B71" s="46"/>
      <c r="C71" s="46"/>
      <c r="D71" s="46"/>
      <c r="E71" s="15"/>
      <c r="F71" s="15"/>
      <c r="G71" s="15"/>
    </row>
    <row r="72" spans="1:7" ht="12" customHeight="1">
      <c r="A72" s="46"/>
      <c r="B72" s="46"/>
      <c r="C72" s="46"/>
      <c r="D72" s="46"/>
      <c r="E72" s="15"/>
      <c r="F72" s="15"/>
      <c r="G72" s="15"/>
    </row>
    <row r="73" spans="1:7" ht="12" customHeight="1">
      <c r="A73" s="46"/>
      <c r="B73" s="46"/>
      <c r="C73" s="46"/>
      <c r="D73" s="46"/>
      <c r="E73" s="15"/>
      <c r="F73" s="15"/>
      <c r="G73" s="15"/>
    </row>
    <row r="74" spans="1:7" ht="12" customHeight="1">
      <c r="A74" s="46"/>
      <c r="B74" s="46"/>
      <c r="C74" s="46"/>
      <c r="D74" s="46"/>
      <c r="E74" s="15"/>
      <c r="F74" s="15"/>
      <c r="G74" s="15"/>
    </row>
    <row r="75" spans="1:7" ht="12" customHeight="1">
      <c r="A75" s="46"/>
      <c r="B75" s="46"/>
      <c r="C75" s="46"/>
      <c r="D75" s="46"/>
      <c r="E75" s="15"/>
      <c r="F75" s="15"/>
      <c r="G75" s="15"/>
    </row>
    <row r="76" spans="1:7" ht="12" customHeight="1">
      <c r="A76" s="46"/>
      <c r="B76" s="46"/>
      <c r="C76" s="46"/>
      <c r="D76" s="46"/>
      <c r="E76" s="15"/>
      <c r="F76" s="15"/>
      <c r="G76" s="15"/>
    </row>
    <row r="77" spans="1:7" ht="12" customHeight="1">
      <c r="A77" s="46"/>
      <c r="B77" s="46"/>
      <c r="C77" s="46"/>
      <c r="D77" s="46"/>
      <c r="E77" s="15"/>
      <c r="F77" s="15"/>
      <c r="G77" s="15"/>
    </row>
    <row r="78" spans="1:7" ht="12" customHeight="1">
      <c r="A78" s="46"/>
      <c r="B78" s="46"/>
      <c r="C78" s="46"/>
      <c r="D78" s="46"/>
      <c r="E78" s="15"/>
      <c r="F78" s="15"/>
      <c r="G78" s="15"/>
    </row>
    <row r="79" spans="1:7" ht="12" customHeight="1">
      <c r="A79" s="46"/>
      <c r="B79" s="46"/>
      <c r="C79" s="46"/>
      <c r="D79" s="46"/>
      <c r="E79" s="15"/>
      <c r="F79" s="15"/>
      <c r="G79" s="15"/>
    </row>
    <row r="80" spans="1:7" ht="12" customHeight="1">
      <c r="A80" s="46"/>
      <c r="B80" s="46"/>
      <c r="C80" s="46"/>
      <c r="D80" s="46"/>
      <c r="E80" s="15"/>
      <c r="F80" s="15"/>
      <c r="G80" s="15"/>
    </row>
    <row r="81" spans="1:7" ht="12" customHeight="1">
      <c r="A81" s="46"/>
      <c r="B81" s="46"/>
      <c r="C81" s="46"/>
      <c r="D81" s="46"/>
      <c r="E81" s="15"/>
      <c r="F81" s="15"/>
      <c r="G81" s="15"/>
    </row>
    <row r="82" spans="1:7" ht="12" customHeight="1">
      <c r="A82" s="46"/>
      <c r="B82" s="46"/>
      <c r="C82" s="46"/>
      <c r="D82" s="46"/>
      <c r="E82" s="15"/>
      <c r="F82" s="15"/>
      <c r="G82" s="15"/>
    </row>
    <row r="83" spans="1:7" ht="12" customHeight="1">
      <c r="A83" s="46"/>
      <c r="B83" s="46"/>
      <c r="C83" s="46"/>
      <c r="D83" s="46"/>
      <c r="E83" s="15"/>
      <c r="F83" s="15"/>
      <c r="G83" s="15"/>
    </row>
    <row r="84" spans="1:7" ht="12" customHeight="1">
      <c r="A84" s="46"/>
      <c r="B84" s="46"/>
      <c r="C84" s="46"/>
      <c r="D84" s="46"/>
      <c r="E84" s="15"/>
      <c r="F84" s="15"/>
      <c r="G84" s="15"/>
    </row>
    <row r="85" spans="1:7" ht="12" customHeight="1">
      <c r="A85" s="46"/>
      <c r="B85" s="46"/>
      <c r="C85" s="46"/>
      <c r="D85" s="46"/>
      <c r="E85" s="15"/>
      <c r="F85" s="15"/>
      <c r="G85" s="15"/>
    </row>
    <row r="86" spans="1:7" ht="12" customHeight="1">
      <c r="A86" s="46"/>
      <c r="B86" s="46"/>
      <c r="C86" s="46"/>
      <c r="D86" s="46"/>
      <c r="E86" s="15"/>
      <c r="F86" s="15"/>
      <c r="G86" s="15"/>
    </row>
    <row r="87" spans="1:7" ht="12" customHeight="1">
      <c r="A87" s="46"/>
      <c r="B87" s="46"/>
      <c r="C87" s="46"/>
      <c r="D87" s="46"/>
      <c r="E87" s="15"/>
      <c r="F87" s="15"/>
      <c r="G87" s="15"/>
    </row>
    <row r="88" spans="1:7" ht="12" customHeight="1">
      <c r="A88" s="46"/>
      <c r="B88" s="46"/>
      <c r="C88" s="46"/>
      <c r="D88" s="46"/>
      <c r="E88" s="15"/>
      <c r="F88" s="15"/>
      <c r="G88" s="15"/>
    </row>
    <row r="89" spans="1:7" ht="12" customHeight="1">
      <c r="A89" s="46"/>
      <c r="B89" s="46"/>
      <c r="C89" s="46"/>
      <c r="D89" s="46"/>
      <c r="E89" s="15"/>
      <c r="F89" s="15"/>
      <c r="G89" s="15"/>
    </row>
    <row r="90" spans="1:7" ht="12" customHeight="1">
      <c r="A90" s="46"/>
      <c r="B90" s="46"/>
      <c r="C90" s="46"/>
      <c r="D90" s="46"/>
      <c r="E90" s="15"/>
      <c r="F90" s="15"/>
      <c r="G90" s="15"/>
    </row>
    <row r="91" spans="1:7" ht="12" customHeight="1">
      <c r="A91" s="46"/>
      <c r="B91" s="46"/>
      <c r="C91" s="46"/>
      <c r="D91" s="46"/>
      <c r="E91" s="15"/>
      <c r="F91" s="15"/>
      <c r="G91" s="15"/>
    </row>
    <row r="92" spans="1:7" ht="12" customHeight="1">
      <c r="A92" s="46"/>
      <c r="B92" s="46"/>
      <c r="C92" s="46"/>
      <c r="D92" s="46"/>
      <c r="E92" s="15"/>
      <c r="F92" s="15"/>
      <c r="G92" s="15"/>
    </row>
    <row r="93" spans="1:7" ht="12" customHeight="1">
      <c r="A93" s="46"/>
      <c r="B93" s="46"/>
      <c r="C93" s="46"/>
      <c r="D93" s="46"/>
      <c r="E93" s="15"/>
      <c r="F93" s="15"/>
      <c r="G93" s="15"/>
    </row>
    <row r="94" spans="1:7" ht="12" customHeight="1">
      <c r="A94" s="46"/>
      <c r="B94" s="46"/>
      <c r="C94" s="46"/>
      <c r="D94" s="46"/>
      <c r="E94" s="15"/>
      <c r="F94" s="15"/>
      <c r="G94" s="15"/>
    </row>
    <row r="95" spans="1:7" ht="12" customHeight="1">
      <c r="A95" s="46"/>
      <c r="B95" s="46"/>
      <c r="C95" s="46"/>
      <c r="D95" s="46"/>
      <c r="E95" s="15"/>
      <c r="F95" s="15"/>
      <c r="G95" s="15"/>
    </row>
    <row r="96" spans="1:7" ht="12" customHeight="1">
      <c r="A96" s="46"/>
      <c r="B96" s="46"/>
      <c r="C96" s="46"/>
      <c r="D96" s="46"/>
      <c r="E96" s="15"/>
      <c r="F96" s="15"/>
      <c r="G96" s="15"/>
    </row>
    <row r="97" spans="1:7" ht="12" customHeight="1">
      <c r="A97" s="46"/>
      <c r="B97" s="46"/>
      <c r="C97" s="46"/>
      <c r="D97" s="46"/>
      <c r="E97" s="15"/>
      <c r="F97" s="15"/>
      <c r="G97" s="15"/>
    </row>
    <row r="98" spans="1:7" ht="12" customHeight="1">
      <c r="A98" s="46"/>
      <c r="B98" s="46"/>
      <c r="C98" s="46"/>
      <c r="D98" s="46"/>
      <c r="E98" s="15"/>
      <c r="F98" s="15"/>
      <c r="G98" s="15"/>
    </row>
    <row r="99" spans="1:7" ht="12" customHeight="1">
      <c r="A99" s="46"/>
      <c r="B99" s="46"/>
      <c r="C99" s="46"/>
      <c r="D99" s="46"/>
      <c r="E99" s="15"/>
      <c r="F99" s="15"/>
      <c r="G99" s="15"/>
    </row>
    <row r="100" spans="1:7" ht="12" customHeight="1">
      <c r="A100" s="46"/>
      <c r="B100" s="46"/>
      <c r="C100" s="46"/>
      <c r="D100" s="46"/>
      <c r="E100" s="15"/>
      <c r="F100" s="15"/>
      <c r="G100" s="15"/>
    </row>
    <row r="101" spans="1:7" ht="12" customHeight="1">
      <c r="A101" s="46"/>
      <c r="B101" s="46"/>
      <c r="C101" s="46"/>
      <c r="D101" s="46"/>
      <c r="E101" s="15"/>
      <c r="F101" s="15"/>
      <c r="G101" s="15"/>
    </row>
    <row r="102" spans="1:7" ht="12" customHeight="1">
      <c r="A102" s="46"/>
      <c r="B102" s="46"/>
      <c r="C102" s="46"/>
      <c r="D102" s="46"/>
      <c r="E102" s="15"/>
      <c r="F102" s="15"/>
      <c r="G102" s="15"/>
    </row>
    <row r="103" spans="1:7" ht="12" customHeight="1">
      <c r="A103" s="46"/>
      <c r="B103" s="46"/>
      <c r="C103" s="46"/>
      <c r="D103" s="46"/>
      <c r="E103" s="15"/>
      <c r="F103" s="15"/>
      <c r="G103" s="15"/>
    </row>
    <row r="104" spans="1:7" ht="12" customHeight="1">
      <c r="A104" s="46"/>
      <c r="B104" s="46"/>
      <c r="C104" s="46"/>
      <c r="D104" s="46"/>
      <c r="E104" s="15"/>
      <c r="F104" s="15"/>
      <c r="G104" s="15"/>
    </row>
    <row r="105" spans="1:7" ht="12" customHeight="1">
      <c r="A105" s="46"/>
      <c r="B105" s="46"/>
      <c r="C105" s="46"/>
      <c r="D105" s="46"/>
      <c r="E105" s="15"/>
      <c r="F105" s="15"/>
      <c r="G105" s="15"/>
    </row>
    <row r="106" spans="1:7" ht="12" customHeight="1">
      <c r="A106" s="46"/>
      <c r="B106" s="46"/>
      <c r="C106" s="46"/>
      <c r="D106" s="46"/>
      <c r="E106" s="15"/>
      <c r="F106" s="15"/>
      <c r="G106" s="15"/>
    </row>
    <row r="107" spans="1:7" ht="12" customHeight="1">
      <c r="A107" s="46"/>
      <c r="B107" s="46"/>
      <c r="C107" s="46"/>
      <c r="D107" s="46"/>
      <c r="E107" s="15"/>
      <c r="F107" s="15"/>
      <c r="G107" s="15"/>
    </row>
    <row r="108" spans="1:7" ht="12" customHeight="1">
      <c r="A108" s="46"/>
      <c r="B108" s="46"/>
      <c r="C108" s="46"/>
      <c r="D108" s="46"/>
      <c r="E108" s="15"/>
      <c r="F108" s="15"/>
      <c r="G108" s="15"/>
    </row>
    <row r="109" spans="1:7" ht="12" customHeight="1">
      <c r="A109" s="46"/>
      <c r="B109" s="46"/>
      <c r="C109" s="46"/>
      <c r="D109" s="46"/>
      <c r="E109" s="15"/>
      <c r="F109" s="15"/>
      <c r="G109" s="15"/>
    </row>
    <row r="110" spans="1:7" ht="12" customHeight="1">
      <c r="A110" s="46"/>
      <c r="B110" s="46"/>
      <c r="C110" s="46"/>
      <c r="D110" s="46"/>
      <c r="E110" s="15"/>
      <c r="F110" s="15"/>
      <c r="G110" s="15"/>
    </row>
    <row r="111" spans="1:7" ht="12" customHeight="1">
      <c r="A111" s="46"/>
      <c r="B111" s="46"/>
      <c r="C111" s="46"/>
      <c r="D111" s="46"/>
      <c r="E111" s="15"/>
      <c r="F111" s="15"/>
      <c r="G111" s="15"/>
    </row>
    <row r="112" spans="1:7" ht="12" customHeight="1">
      <c r="A112" s="46"/>
      <c r="B112" s="46"/>
      <c r="C112" s="46"/>
      <c r="D112" s="46"/>
      <c r="E112" s="15"/>
      <c r="F112" s="15"/>
      <c r="G112" s="15"/>
    </row>
    <row r="113" spans="1:7" ht="12" customHeight="1">
      <c r="A113" s="46"/>
      <c r="B113" s="46"/>
      <c r="C113" s="46"/>
      <c r="D113" s="46"/>
      <c r="E113" s="15"/>
      <c r="F113" s="15"/>
      <c r="G113" s="15"/>
    </row>
    <row r="114" spans="1:7" ht="12" customHeight="1">
      <c r="A114" s="46"/>
      <c r="B114" s="46"/>
      <c r="C114" s="46"/>
      <c r="D114" s="46"/>
      <c r="E114" s="15"/>
      <c r="F114" s="15"/>
      <c r="G114" s="15"/>
    </row>
    <row r="115" spans="1:7" ht="12" customHeight="1">
      <c r="A115" s="46"/>
      <c r="B115" s="46"/>
      <c r="C115" s="46"/>
      <c r="D115" s="46"/>
      <c r="E115" s="15"/>
      <c r="F115" s="15"/>
      <c r="G115" s="15"/>
    </row>
    <row r="116" spans="1:7" ht="12" customHeight="1">
      <c r="A116" s="46"/>
      <c r="B116" s="46"/>
      <c r="C116" s="46"/>
      <c r="D116" s="46"/>
      <c r="E116" s="15"/>
      <c r="F116" s="15"/>
      <c r="G116" s="15"/>
    </row>
    <row r="117" spans="1:7" ht="12" customHeight="1">
      <c r="A117" s="46"/>
      <c r="B117" s="46"/>
      <c r="C117" s="46"/>
      <c r="D117" s="46"/>
      <c r="E117" s="15"/>
      <c r="F117" s="15"/>
      <c r="G117" s="15"/>
    </row>
    <row r="118" spans="1:7" ht="12" customHeight="1">
      <c r="A118" s="46"/>
      <c r="B118" s="46"/>
      <c r="C118" s="46"/>
      <c r="D118" s="46"/>
      <c r="E118" s="15"/>
      <c r="F118" s="15"/>
      <c r="G118" s="15"/>
    </row>
    <row r="119" spans="1:7" ht="12" customHeight="1">
      <c r="A119" s="46"/>
      <c r="B119" s="46"/>
      <c r="C119" s="46"/>
      <c r="D119" s="46"/>
      <c r="E119" s="15"/>
      <c r="F119" s="15"/>
      <c r="G119" s="15"/>
    </row>
    <row r="120" spans="1:7" ht="12" customHeight="1">
      <c r="A120" s="46"/>
      <c r="B120" s="46"/>
      <c r="C120" s="46"/>
      <c r="D120" s="46"/>
      <c r="E120" s="15"/>
      <c r="F120" s="15"/>
      <c r="G120" s="15"/>
    </row>
    <row r="121" spans="1:7" ht="12" customHeight="1">
      <c r="A121" s="46"/>
      <c r="B121" s="46"/>
      <c r="C121" s="46"/>
      <c r="D121" s="46"/>
      <c r="E121" s="15"/>
      <c r="F121" s="15"/>
      <c r="G121" s="15"/>
    </row>
    <row r="122" spans="1:7" ht="12" customHeight="1">
      <c r="A122" s="46"/>
      <c r="B122" s="46"/>
      <c r="C122" s="46"/>
      <c r="D122" s="46"/>
      <c r="E122" s="15"/>
      <c r="F122" s="15"/>
      <c r="G122" s="15"/>
    </row>
    <row r="123" spans="1:7" ht="12" customHeight="1">
      <c r="A123" s="46"/>
      <c r="B123" s="46"/>
      <c r="C123" s="46"/>
      <c r="D123" s="46"/>
      <c r="E123" s="15"/>
      <c r="F123" s="15"/>
      <c r="G123" s="15"/>
    </row>
    <row r="124" spans="1:7" ht="12" customHeight="1">
      <c r="A124" s="46"/>
      <c r="B124" s="46"/>
      <c r="C124" s="46"/>
      <c r="D124" s="46"/>
      <c r="E124" s="15"/>
      <c r="F124" s="15"/>
      <c r="G124" s="15"/>
    </row>
    <row r="125" spans="1:7" ht="12" customHeight="1">
      <c r="A125" s="46"/>
      <c r="B125" s="46"/>
      <c r="C125" s="46"/>
      <c r="D125" s="46"/>
      <c r="E125" s="15"/>
      <c r="F125" s="15"/>
      <c r="G125" s="15"/>
    </row>
    <row r="126" spans="1:7" ht="12" customHeight="1">
      <c r="A126" s="46"/>
      <c r="B126" s="46"/>
      <c r="C126" s="46"/>
      <c r="D126" s="46"/>
      <c r="E126" s="15"/>
      <c r="F126" s="15"/>
      <c r="G126" s="15"/>
    </row>
    <row r="127" spans="1:7" ht="12" customHeight="1">
      <c r="A127" s="46"/>
      <c r="B127" s="46"/>
      <c r="C127" s="46"/>
      <c r="D127" s="46"/>
      <c r="E127" s="15"/>
      <c r="F127" s="15"/>
      <c r="G127" s="15"/>
    </row>
    <row r="128" spans="1:7" ht="12" customHeight="1">
      <c r="A128" s="46"/>
      <c r="B128" s="46"/>
      <c r="C128" s="46"/>
      <c r="D128" s="46"/>
      <c r="E128" s="15"/>
      <c r="F128" s="15"/>
      <c r="G128" s="15"/>
    </row>
    <row r="129" spans="1:7" ht="12" customHeight="1">
      <c r="A129" s="46"/>
      <c r="B129" s="46"/>
      <c r="C129" s="46"/>
      <c r="D129" s="46"/>
      <c r="E129" s="15"/>
      <c r="F129" s="15"/>
      <c r="G129" s="15"/>
    </row>
    <row r="130" spans="1:7" ht="12" customHeight="1">
      <c r="A130" s="46"/>
      <c r="B130" s="46"/>
      <c r="C130" s="46"/>
      <c r="D130" s="46"/>
      <c r="E130" s="15"/>
      <c r="F130" s="15"/>
      <c r="G130" s="15"/>
    </row>
    <row r="131" spans="1:7" ht="12" customHeight="1">
      <c r="A131" s="46"/>
      <c r="B131" s="46"/>
      <c r="C131" s="46"/>
      <c r="D131" s="46"/>
      <c r="E131" s="15"/>
      <c r="F131" s="15"/>
      <c r="G131" s="15"/>
    </row>
    <row r="132" spans="1:7" ht="12" customHeight="1">
      <c r="A132" s="46"/>
      <c r="B132" s="46"/>
      <c r="C132" s="46"/>
      <c r="D132" s="46"/>
      <c r="E132" s="15"/>
      <c r="F132" s="15"/>
      <c r="G132" s="15"/>
    </row>
    <row r="133" spans="1:7" ht="12" customHeight="1">
      <c r="A133" s="46"/>
      <c r="B133" s="46"/>
      <c r="C133" s="46"/>
      <c r="D133" s="46"/>
      <c r="E133" s="15"/>
      <c r="F133" s="15"/>
      <c r="G133" s="15"/>
    </row>
    <row r="134" spans="1:7" ht="12" customHeight="1">
      <c r="A134" s="46"/>
      <c r="B134" s="46"/>
      <c r="C134" s="46"/>
      <c r="D134" s="46"/>
      <c r="E134" s="15"/>
      <c r="F134" s="15"/>
      <c r="G134" s="15"/>
    </row>
    <row r="135" spans="1:7" ht="12" customHeight="1">
      <c r="A135" s="46"/>
      <c r="B135" s="46"/>
      <c r="C135" s="46"/>
      <c r="D135" s="46"/>
      <c r="E135" s="15"/>
      <c r="F135" s="15"/>
      <c r="G135" s="15"/>
    </row>
    <row r="136" spans="1:7" ht="12" customHeight="1">
      <c r="A136" s="46"/>
      <c r="B136" s="46"/>
      <c r="C136" s="46"/>
      <c r="D136" s="46"/>
      <c r="E136" s="15"/>
      <c r="F136" s="15"/>
      <c r="G136" s="15"/>
    </row>
    <row r="137" spans="1:7" ht="12" customHeight="1">
      <c r="A137" s="46"/>
      <c r="B137" s="46"/>
      <c r="C137" s="46"/>
      <c r="D137" s="46"/>
      <c r="E137" s="15"/>
      <c r="F137" s="15"/>
      <c r="G137" s="15"/>
    </row>
    <row r="138" spans="1:7" ht="12" customHeight="1">
      <c r="A138" s="46"/>
      <c r="B138" s="46"/>
      <c r="C138" s="46"/>
      <c r="D138" s="46"/>
      <c r="E138" s="15"/>
      <c r="F138" s="15"/>
      <c r="G138" s="15"/>
    </row>
    <row r="139" spans="1:7" ht="12" customHeight="1">
      <c r="A139" s="46"/>
      <c r="B139" s="46"/>
      <c r="C139" s="46"/>
      <c r="D139" s="46"/>
      <c r="E139" s="15"/>
      <c r="F139" s="15"/>
      <c r="G139" s="15"/>
    </row>
    <row r="140" spans="1:7" ht="12" customHeight="1">
      <c r="A140" s="46"/>
      <c r="B140" s="46"/>
      <c r="C140" s="46"/>
      <c r="D140" s="46"/>
      <c r="E140" s="15"/>
      <c r="F140" s="15"/>
      <c r="G140" s="15"/>
    </row>
    <row r="141" spans="1:7" ht="12" customHeight="1">
      <c r="A141" s="46"/>
      <c r="B141" s="46"/>
      <c r="C141" s="46"/>
      <c r="D141" s="46"/>
      <c r="E141" s="15"/>
      <c r="F141" s="15"/>
      <c r="G141" s="15"/>
    </row>
    <row r="142" spans="1:7" ht="12" customHeight="1">
      <c r="A142" s="46"/>
      <c r="B142" s="46"/>
      <c r="C142" s="46"/>
      <c r="D142" s="46"/>
      <c r="E142" s="15"/>
      <c r="F142" s="15"/>
      <c r="G142" s="15"/>
    </row>
    <row r="143" spans="1:7" ht="12" customHeight="1">
      <c r="A143" s="46"/>
      <c r="B143" s="46"/>
      <c r="C143" s="46"/>
      <c r="D143" s="46"/>
      <c r="E143" s="15"/>
      <c r="F143" s="15"/>
      <c r="G143" s="15"/>
    </row>
    <row r="144" spans="1:7" ht="12" customHeight="1">
      <c r="A144" s="46"/>
      <c r="B144" s="46"/>
      <c r="C144" s="46"/>
      <c r="D144" s="46"/>
      <c r="E144" s="15"/>
      <c r="F144" s="15"/>
      <c r="G144" s="15"/>
    </row>
    <row r="145" spans="1:7" ht="12" customHeight="1">
      <c r="A145" s="46"/>
      <c r="B145" s="46"/>
      <c r="C145" s="46"/>
      <c r="D145" s="46"/>
      <c r="E145" s="15"/>
      <c r="F145" s="15"/>
      <c r="G145" s="15"/>
    </row>
    <row r="146" spans="1:7" ht="12" customHeight="1">
      <c r="A146" s="46"/>
      <c r="B146" s="46"/>
      <c r="C146" s="46"/>
      <c r="D146" s="46"/>
      <c r="E146" s="15"/>
      <c r="F146" s="15"/>
      <c r="G146" s="15"/>
    </row>
    <row r="147" spans="1:7" ht="12" customHeight="1">
      <c r="A147" s="46"/>
      <c r="B147" s="46"/>
      <c r="C147" s="46"/>
      <c r="D147" s="46"/>
      <c r="E147" s="15"/>
      <c r="F147" s="15"/>
      <c r="G147" s="15"/>
    </row>
    <row r="148" spans="1:7" ht="12" customHeight="1">
      <c r="A148" s="46"/>
      <c r="B148" s="46"/>
      <c r="C148" s="46"/>
      <c r="D148" s="46"/>
      <c r="E148" s="15"/>
      <c r="F148" s="15"/>
      <c r="G148" s="15"/>
    </row>
    <row r="149" spans="1:7" ht="12" customHeight="1">
      <c r="A149" s="46"/>
      <c r="B149" s="46"/>
      <c r="C149" s="46"/>
      <c r="D149" s="46"/>
      <c r="E149" s="15"/>
      <c r="F149" s="15"/>
      <c r="G149" s="15"/>
    </row>
    <row r="150" spans="1:7" ht="12" customHeight="1">
      <c r="A150" s="46"/>
      <c r="B150" s="46"/>
      <c r="C150" s="46"/>
      <c r="D150" s="46"/>
      <c r="E150" s="15"/>
      <c r="F150" s="15"/>
      <c r="G150" s="15"/>
    </row>
    <row r="151" spans="1:7" ht="12" customHeight="1">
      <c r="A151" s="46"/>
      <c r="B151" s="46"/>
      <c r="C151" s="46"/>
      <c r="D151" s="46"/>
      <c r="E151" s="15"/>
      <c r="F151" s="15"/>
      <c r="G151" s="15"/>
    </row>
    <row r="152" spans="1:7" ht="12" customHeight="1">
      <c r="A152" s="46"/>
      <c r="B152" s="46"/>
      <c r="C152" s="46"/>
      <c r="D152" s="46"/>
      <c r="E152" s="15"/>
      <c r="F152" s="15"/>
      <c r="G152" s="15"/>
    </row>
    <row r="153" spans="1:7" ht="33.75" customHeight="1">
      <c r="A153" s="46"/>
      <c r="B153" s="46"/>
      <c r="C153" s="46"/>
      <c r="D153" s="46"/>
      <c r="E153" s="15"/>
      <c r="F153" s="15"/>
      <c r="G153" s="15"/>
    </row>
    <row r="154" spans="1:7">
      <c r="A154" s="46"/>
      <c r="B154" s="46"/>
      <c r="C154" s="46"/>
      <c r="D154" s="46"/>
      <c r="E154" s="15"/>
      <c r="F154" s="15"/>
      <c r="G154" s="15"/>
    </row>
    <row r="155" spans="1:7">
      <c r="A155" s="46"/>
      <c r="B155" s="46"/>
      <c r="C155" s="46"/>
      <c r="D155" s="46"/>
      <c r="E155" s="15"/>
      <c r="F155" s="15"/>
      <c r="G155" s="15"/>
    </row>
    <row r="156" spans="1:7" ht="12.75" customHeight="1">
      <c r="A156" s="46"/>
      <c r="B156" s="46"/>
      <c r="C156" s="46"/>
      <c r="D156" s="46"/>
      <c r="E156" s="15"/>
      <c r="F156" s="15"/>
      <c r="G156" s="15"/>
    </row>
  </sheetData>
  <pageMargins left="0.78740157480314965" right="0.39370078740157483" top="0.39370078740157483" bottom="0.19685039370078741" header="0.51181102362204722" footer="0.31496062992125984"/>
  <pageSetup paperSize="9" scale="9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36"/>
  <sheetViews>
    <sheetView showGridLines="0" zoomScaleNormal="100" workbookViewId="0">
      <selection sqref="A1:D34"/>
    </sheetView>
  </sheetViews>
  <sheetFormatPr defaultColWidth="9.140625" defaultRowHeight="12.75"/>
  <cols>
    <col min="1" max="1" width="57.7109375" style="46" customWidth="1"/>
    <col min="2" max="2" width="7.7109375" style="46" customWidth="1"/>
    <col min="3" max="4" width="12.7109375" style="46" customWidth="1"/>
    <col min="5" max="16384" width="9.140625" style="15"/>
  </cols>
  <sheetData>
    <row r="1" spans="1:4">
      <c r="A1" s="47" t="s">
        <v>40</v>
      </c>
      <c r="B1" s="40"/>
      <c r="C1" s="40"/>
      <c r="D1" s="40"/>
    </row>
    <row r="2" spans="1:4">
      <c r="A2" s="47" t="s">
        <v>41</v>
      </c>
      <c r="B2" s="40"/>
      <c r="C2" s="40"/>
      <c r="D2" s="40"/>
    </row>
    <row r="3" spans="1:4">
      <c r="A3" s="48" t="s">
        <v>131</v>
      </c>
      <c r="B3" s="49"/>
      <c r="C3" s="49"/>
      <c r="D3" s="49"/>
    </row>
    <row r="4" spans="1:4" ht="13.5" thickBot="1">
      <c r="A4" s="50"/>
      <c r="B4" s="51"/>
      <c r="C4" s="51"/>
      <c r="D4" s="51"/>
    </row>
    <row r="5" spans="1:4">
      <c r="A5" s="52"/>
      <c r="B5" s="40"/>
      <c r="C5" s="40"/>
      <c r="D5" s="40"/>
    </row>
    <row r="6" spans="1:4">
      <c r="A6" s="14" t="s">
        <v>0</v>
      </c>
      <c r="B6" s="9" t="s">
        <v>29</v>
      </c>
      <c r="C6" s="11" t="s">
        <v>132</v>
      </c>
      <c r="D6" s="13" t="s">
        <v>130</v>
      </c>
    </row>
    <row r="7" spans="1:4" ht="14.1" customHeight="1">
      <c r="A7" s="19" t="s">
        <v>36</v>
      </c>
      <c r="B7" s="17">
        <v>11</v>
      </c>
      <c r="C7" s="53">
        <v>22646766</v>
      </c>
      <c r="D7" s="53">
        <v>29300256</v>
      </c>
    </row>
    <row r="8" spans="1:4" ht="14.1" customHeight="1">
      <c r="A8" s="54" t="s">
        <v>42</v>
      </c>
      <c r="B8" s="55">
        <v>12</v>
      </c>
      <c r="C8" s="56">
        <v>-16915915</v>
      </c>
      <c r="D8" s="56">
        <v>-16314028</v>
      </c>
    </row>
    <row r="9" spans="1:4" ht="14.1" customHeight="1">
      <c r="A9" s="16" t="s">
        <v>43</v>
      </c>
      <c r="B9" s="36"/>
      <c r="C9" s="57">
        <f>SUM(C7:C8)</f>
        <v>5730851</v>
      </c>
      <c r="D9" s="57">
        <f>SUM(D7:D8)</f>
        <v>12986228</v>
      </c>
    </row>
    <row r="10" spans="1:4" ht="14.1" customHeight="1">
      <c r="A10" s="19" t="s">
        <v>44</v>
      </c>
      <c r="B10" s="17">
        <v>13</v>
      </c>
      <c r="C10" s="53">
        <v>-1005037</v>
      </c>
      <c r="D10" s="53">
        <v>-1266552</v>
      </c>
    </row>
    <row r="11" spans="1:4" ht="14.1" customHeight="1">
      <c r="A11" s="19" t="s">
        <v>15</v>
      </c>
      <c r="B11" s="17">
        <v>14</v>
      </c>
      <c r="C11" s="53">
        <v>-1292558</v>
      </c>
      <c r="D11" s="53">
        <v>-849714</v>
      </c>
    </row>
    <row r="12" spans="1:4" ht="33" customHeight="1">
      <c r="A12" s="19" t="s">
        <v>107</v>
      </c>
      <c r="B12" s="17"/>
      <c r="C12" s="53"/>
      <c r="D12" s="53"/>
    </row>
    <row r="13" spans="1:4" ht="18" customHeight="1">
      <c r="A13" s="19" t="s">
        <v>112</v>
      </c>
      <c r="B13" s="17"/>
      <c r="C13" s="53"/>
      <c r="D13" s="53"/>
    </row>
    <row r="14" spans="1:4" ht="14.1" customHeight="1">
      <c r="A14" s="19" t="s">
        <v>69</v>
      </c>
      <c r="B14" s="17"/>
      <c r="C14" s="53"/>
      <c r="D14" s="53">
        <v>2139</v>
      </c>
    </row>
    <row r="15" spans="1:4" ht="14.1" customHeight="1">
      <c r="A15" s="19" t="s">
        <v>70</v>
      </c>
      <c r="B15" s="17">
        <v>15</v>
      </c>
      <c r="C15" s="53">
        <v>8058834</v>
      </c>
      <c r="D15" s="53">
        <v>3153662</v>
      </c>
    </row>
    <row r="16" spans="1:4" ht="14.1" customHeight="1">
      <c r="A16" s="54" t="s">
        <v>71</v>
      </c>
      <c r="B16" s="55">
        <v>15</v>
      </c>
      <c r="C16" s="56">
        <v>-3655252</v>
      </c>
      <c r="D16" s="56">
        <v>-3031095</v>
      </c>
    </row>
    <row r="17" spans="1:4" ht="14.1" customHeight="1">
      <c r="A17" s="16" t="s">
        <v>45</v>
      </c>
      <c r="B17" s="17"/>
      <c r="C17" s="57">
        <f>C9+C10+C11+C14+C15+C16+C12</f>
        <v>7836838</v>
      </c>
      <c r="D17" s="57">
        <f>D9+D10+D11+D14+D15+D16+D12</f>
        <v>10994668</v>
      </c>
    </row>
    <row r="18" spans="1:4" ht="14.1" customHeight="1">
      <c r="A18" s="19" t="s">
        <v>32</v>
      </c>
      <c r="B18" s="17">
        <v>16</v>
      </c>
      <c r="C18" s="53">
        <v>525301</v>
      </c>
      <c r="D18" s="53">
        <v>455138</v>
      </c>
    </row>
    <row r="19" spans="1:4" ht="14.1" customHeight="1">
      <c r="A19" s="19" t="s">
        <v>33</v>
      </c>
      <c r="B19" s="17">
        <v>17</v>
      </c>
      <c r="C19" s="53">
        <v>-2064463</v>
      </c>
      <c r="D19" s="53">
        <v>-1976888</v>
      </c>
    </row>
    <row r="20" spans="1:4" ht="14.1" customHeight="1">
      <c r="A20" s="58" t="s">
        <v>16</v>
      </c>
      <c r="B20" s="9"/>
      <c r="C20" s="56">
        <v>-844247</v>
      </c>
      <c r="D20" s="56">
        <v>-219900</v>
      </c>
    </row>
    <row r="21" spans="1:4" ht="14.1" customHeight="1">
      <c r="A21" s="16" t="s">
        <v>46</v>
      </c>
      <c r="B21" s="36"/>
      <c r="C21" s="57">
        <f>C17+C18+C19+C20</f>
        <v>5453429</v>
      </c>
      <c r="D21" s="57">
        <f>D17+D18+D19+D20</f>
        <v>9253018</v>
      </c>
    </row>
    <row r="22" spans="1:4" ht="14.1" customHeight="1">
      <c r="A22" s="19" t="s">
        <v>31</v>
      </c>
      <c r="B22" s="17"/>
      <c r="C22" s="53">
        <v>-1739297</v>
      </c>
      <c r="D22" s="53">
        <v>-1829880</v>
      </c>
    </row>
    <row r="23" spans="1:4" ht="14.1" customHeight="1">
      <c r="A23" s="35" t="s">
        <v>47</v>
      </c>
      <c r="B23" s="31"/>
      <c r="C23" s="59">
        <f>C21+C22</f>
        <v>3714132</v>
      </c>
      <c r="D23" s="59">
        <f>D21+D22</f>
        <v>7423138</v>
      </c>
    </row>
    <row r="24" spans="1:4" ht="14.1" customHeight="1">
      <c r="A24" s="39" t="s">
        <v>48</v>
      </c>
      <c r="B24" s="17"/>
      <c r="C24" s="53">
        <v>0</v>
      </c>
      <c r="D24" s="53">
        <v>0</v>
      </c>
    </row>
    <row r="25" spans="1:4" ht="14.1" customHeight="1">
      <c r="A25" s="35" t="s">
        <v>49</v>
      </c>
      <c r="B25" s="31"/>
      <c r="C25" s="60">
        <f>C23</f>
        <v>3714132</v>
      </c>
      <c r="D25" s="60">
        <f>D23</f>
        <v>7423138</v>
      </c>
    </row>
    <row r="26" spans="1:4" ht="14.1" customHeight="1">
      <c r="A26" s="61"/>
      <c r="B26" s="40"/>
      <c r="C26" s="41"/>
      <c r="D26" s="41"/>
    </row>
    <row r="27" spans="1:4" ht="14.1" customHeight="1">
      <c r="A27" s="62" t="s">
        <v>37</v>
      </c>
      <c r="B27" s="62">
        <v>8</v>
      </c>
      <c r="C27" s="63">
        <f>C25/1000</f>
        <v>3714.1320000000001</v>
      </c>
      <c r="D27" s="63">
        <f>D25/1000</f>
        <v>7423.1379999999999</v>
      </c>
    </row>
    <row r="28" spans="1:4" ht="14.1" customHeight="1">
      <c r="A28" s="40"/>
      <c r="B28" s="40"/>
      <c r="C28" s="40"/>
      <c r="D28" s="40"/>
    </row>
    <row r="29" spans="1:4" ht="14.1" customHeight="1">
      <c r="A29" s="64" t="s">
        <v>17</v>
      </c>
      <c r="B29" s="40"/>
      <c r="C29" s="40"/>
      <c r="D29" s="40"/>
    </row>
    <row r="30" spans="1:4" ht="14.1" customHeight="1">
      <c r="A30" s="64"/>
      <c r="B30" s="40"/>
      <c r="C30" s="65"/>
      <c r="D30" s="40"/>
    </row>
    <row r="31" spans="1:4" ht="14.1" customHeight="1">
      <c r="A31" s="40" t="s">
        <v>123</v>
      </c>
      <c r="B31" s="40"/>
      <c r="C31" s="40" t="s">
        <v>120</v>
      </c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/>
      <c r="B33" s="40"/>
      <c r="C33" s="40"/>
      <c r="D33" s="40"/>
    </row>
    <row r="34" spans="1:4" ht="14.1" customHeight="1">
      <c r="A34" s="40" t="s">
        <v>121</v>
      </c>
      <c r="B34" s="40"/>
      <c r="C34" s="40" t="s">
        <v>122</v>
      </c>
      <c r="D34" s="40"/>
    </row>
    <row r="35" spans="1:4" ht="15" customHeight="1"/>
    <row r="36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E35"/>
  <sheetViews>
    <sheetView showGridLines="0" workbookViewId="0">
      <selection sqref="A1:E32"/>
    </sheetView>
  </sheetViews>
  <sheetFormatPr defaultColWidth="9.140625" defaultRowHeight="12.75"/>
  <cols>
    <col min="1" max="1" width="45.7109375" style="46" customWidth="1"/>
    <col min="2" max="2" width="5.7109375" style="46" customWidth="1"/>
    <col min="3" max="3" width="12.7109375" style="46" customWidth="1"/>
    <col min="4" max="4" width="15.7109375" style="46" customWidth="1"/>
    <col min="5" max="5" width="11.7109375" style="46" customWidth="1"/>
    <col min="6" max="8" width="12.5703125" style="15" customWidth="1"/>
    <col min="9" max="16384" width="9.140625" style="15"/>
  </cols>
  <sheetData>
    <row r="1" spans="1:5">
      <c r="A1" s="47" t="s">
        <v>40</v>
      </c>
      <c r="B1" s="47"/>
      <c r="C1" s="47"/>
      <c r="D1" s="47"/>
      <c r="E1" s="47"/>
    </row>
    <row r="2" spans="1:5">
      <c r="A2" s="47" t="s">
        <v>64</v>
      </c>
      <c r="B2" s="47"/>
      <c r="C2" s="47"/>
      <c r="D2" s="47"/>
      <c r="E2" s="47"/>
    </row>
    <row r="3" spans="1:5">
      <c r="A3" s="48" t="s">
        <v>131</v>
      </c>
      <c r="B3" s="66"/>
      <c r="C3" s="66"/>
      <c r="D3" s="49"/>
      <c r="E3" s="49"/>
    </row>
    <row r="4" spans="1:5" ht="13.5" thickBot="1">
      <c r="A4" s="67"/>
      <c r="B4" s="51"/>
      <c r="C4" s="51"/>
      <c r="D4" s="51"/>
      <c r="E4" s="51"/>
    </row>
    <row r="5" spans="1:5">
      <c r="A5" s="68"/>
      <c r="B5" s="68"/>
      <c r="C5" s="68"/>
      <c r="D5" s="68"/>
      <c r="E5" s="68"/>
    </row>
    <row r="6" spans="1:5" ht="25.5">
      <c r="A6" s="14" t="s">
        <v>0</v>
      </c>
      <c r="B6" s="9" t="s">
        <v>29</v>
      </c>
      <c r="C6" s="9" t="s">
        <v>7</v>
      </c>
      <c r="D6" s="9" t="s">
        <v>53</v>
      </c>
      <c r="E6" s="9" t="s">
        <v>65</v>
      </c>
    </row>
    <row r="7" spans="1:5" ht="14.1" customHeight="1">
      <c r="A7" s="69"/>
      <c r="B7" s="70"/>
      <c r="C7" s="36"/>
      <c r="D7" s="36"/>
      <c r="E7" s="36"/>
    </row>
    <row r="8" spans="1:5" ht="14.1" customHeight="1">
      <c r="A8" s="35" t="s">
        <v>133</v>
      </c>
      <c r="B8" s="35"/>
      <c r="C8" s="71">
        <v>3873780</v>
      </c>
      <c r="D8" s="71">
        <v>10734310</v>
      </c>
      <c r="E8" s="71">
        <f>C8+D8</f>
        <v>14608090</v>
      </c>
    </row>
    <row r="9" spans="1:5">
      <c r="A9" s="34" t="s">
        <v>30</v>
      </c>
      <c r="B9" s="34"/>
      <c r="C9" s="41">
        <v>0</v>
      </c>
      <c r="D9" s="41"/>
      <c r="E9" s="41">
        <f>D9</f>
        <v>0</v>
      </c>
    </row>
    <row r="10" spans="1:5" ht="14.1" customHeight="1">
      <c r="A10" s="72" t="s">
        <v>75</v>
      </c>
      <c r="B10" s="73"/>
      <c r="C10" s="74">
        <f>SUM(C9)</f>
        <v>0</v>
      </c>
      <c r="D10" s="74">
        <v>3086848</v>
      </c>
      <c r="E10" s="74">
        <f>SUM(E9)</f>
        <v>0</v>
      </c>
    </row>
    <row r="11" spans="1:5" ht="14.1" customHeight="1">
      <c r="A11" s="34" t="s">
        <v>67</v>
      </c>
      <c r="B11" s="34"/>
      <c r="C11" s="41"/>
      <c r="D11" s="41"/>
      <c r="E11" s="41"/>
    </row>
    <row r="12" spans="1:5" ht="14.1" customHeight="1">
      <c r="A12" s="14" t="s">
        <v>138</v>
      </c>
      <c r="B12" s="14"/>
      <c r="C12" s="75">
        <v>0</v>
      </c>
      <c r="D12" s="75">
        <v>273962</v>
      </c>
      <c r="E12" s="75">
        <f>D12</f>
        <v>273962</v>
      </c>
    </row>
    <row r="13" spans="1:5" ht="14.1" customHeight="1">
      <c r="A13" s="27" t="s">
        <v>124</v>
      </c>
      <c r="B13" s="34"/>
      <c r="C13" s="41">
        <f>C8+C10-C12</f>
        <v>3873780</v>
      </c>
      <c r="D13" s="41">
        <f>D8+D10+D12</f>
        <v>14095120</v>
      </c>
      <c r="E13" s="41">
        <f>E8+E10+E12</f>
        <v>14882052</v>
      </c>
    </row>
    <row r="14" spans="1:5" ht="14.1" customHeight="1">
      <c r="A14" s="34" t="s">
        <v>30</v>
      </c>
      <c r="B14" s="34"/>
      <c r="C14" s="41"/>
      <c r="D14" s="41"/>
      <c r="E14" s="41">
        <f>D14</f>
        <v>0</v>
      </c>
    </row>
    <row r="15" spans="1:5" ht="14.1" customHeight="1">
      <c r="A15" s="72" t="s">
        <v>28</v>
      </c>
      <c r="B15" s="34"/>
      <c r="C15" s="41"/>
      <c r="D15" s="41"/>
      <c r="E15" s="41">
        <f>D15</f>
        <v>0</v>
      </c>
    </row>
    <row r="16" spans="1:5" ht="14.1" customHeight="1">
      <c r="A16" s="34" t="s">
        <v>67</v>
      </c>
      <c r="B16" s="34"/>
      <c r="C16" s="41"/>
      <c r="D16" s="41"/>
      <c r="E16" s="41">
        <f>D16</f>
        <v>0</v>
      </c>
    </row>
    <row r="17" spans="1:5" ht="14.1" customHeight="1">
      <c r="A17" s="34" t="s">
        <v>66</v>
      </c>
      <c r="B17" s="34"/>
      <c r="C17" s="41"/>
      <c r="D17" s="41"/>
      <c r="E17" s="41">
        <f>D17</f>
        <v>0</v>
      </c>
    </row>
    <row r="18" spans="1:5" ht="14.1" customHeight="1">
      <c r="A18" s="35" t="s">
        <v>124</v>
      </c>
      <c r="B18" s="35"/>
      <c r="C18" s="71">
        <f>SUM(C8,C10:C12)</f>
        <v>3873780</v>
      </c>
      <c r="D18" s="71">
        <f>D13</f>
        <v>14095120</v>
      </c>
      <c r="E18" s="71">
        <f>C18+D18</f>
        <v>17968900</v>
      </c>
    </row>
    <row r="19" spans="1:5" ht="14.1" customHeight="1">
      <c r="A19" s="34" t="s">
        <v>30</v>
      </c>
      <c r="B19" s="34"/>
      <c r="C19" s="41"/>
      <c r="D19" s="41"/>
      <c r="E19" s="41">
        <f>C19+D19</f>
        <v>0</v>
      </c>
    </row>
    <row r="20" spans="1:5" ht="14.1" customHeight="1">
      <c r="A20" s="72" t="s">
        <v>28</v>
      </c>
      <c r="B20" s="72"/>
      <c r="C20" s="74">
        <f>SUM(C19)</f>
        <v>0</v>
      </c>
      <c r="D20" s="74">
        <v>3714132</v>
      </c>
      <c r="E20" s="74">
        <f>D20</f>
        <v>3714132</v>
      </c>
    </row>
    <row r="21" spans="1:5" ht="14.1" customHeight="1">
      <c r="A21" s="34" t="s">
        <v>67</v>
      </c>
      <c r="B21" s="34"/>
      <c r="C21" s="41"/>
      <c r="D21" s="41"/>
      <c r="E21" s="41">
        <v>0</v>
      </c>
    </row>
    <row r="22" spans="1:5" ht="14.1" customHeight="1">
      <c r="A22" s="34" t="s">
        <v>66</v>
      </c>
      <c r="B22" s="34"/>
      <c r="C22" s="41">
        <v>0</v>
      </c>
      <c r="D22" s="41"/>
      <c r="E22" s="41">
        <f>D22</f>
        <v>0</v>
      </c>
    </row>
    <row r="23" spans="1:5" ht="14.1" customHeight="1">
      <c r="A23" s="14" t="s">
        <v>27</v>
      </c>
      <c r="B23" s="55"/>
      <c r="C23" s="75">
        <v>0</v>
      </c>
      <c r="D23" s="75">
        <v>0</v>
      </c>
      <c r="E23" s="75">
        <v>0</v>
      </c>
    </row>
    <row r="24" spans="1:5" ht="14.1" customHeight="1">
      <c r="A24" s="34"/>
      <c r="B24" s="34"/>
      <c r="C24" s="41"/>
      <c r="D24" s="41">
        <f>D20</f>
        <v>3714132</v>
      </c>
      <c r="E24" s="41"/>
    </row>
    <row r="25" spans="1:5" ht="20.45" customHeight="1">
      <c r="A25" s="35" t="s">
        <v>134</v>
      </c>
      <c r="B25" s="35"/>
      <c r="C25" s="71">
        <f>C18</f>
        <v>3873780</v>
      </c>
      <c r="D25" s="71">
        <f>D18+D20</f>
        <v>17809252</v>
      </c>
      <c r="E25" s="71">
        <f>C25+D25</f>
        <v>21683032</v>
      </c>
    </row>
    <row r="26" spans="1:5" ht="14.1" customHeight="1">
      <c r="A26" s="16"/>
      <c r="B26" s="16"/>
      <c r="C26" s="76"/>
      <c r="D26" s="76"/>
      <c r="E26" s="76"/>
    </row>
    <row r="27" spans="1:5" ht="14.1" customHeight="1">
      <c r="A27" s="16"/>
      <c r="B27" s="16"/>
      <c r="C27" s="76"/>
      <c r="D27" s="76"/>
      <c r="E27" s="76"/>
    </row>
    <row r="28" spans="1:5" ht="14.1" customHeight="1">
      <c r="A28" s="40" t="s">
        <v>123</v>
      </c>
      <c r="B28" s="40"/>
      <c r="C28" s="40" t="s">
        <v>120</v>
      </c>
      <c r="D28" s="40"/>
      <c r="E28" s="76"/>
    </row>
    <row r="29" spans="1:5" ht="14.1" customHeight="1">
      <c r="A29" s="40"/>
      <c r="B29" s="40"/>
      <c r="C29" s="40"/>
      <c r="D29" s="40"/>
      <c r="E29" s="76"/>
    </row>
    <row r="30" spans="1:5" ht="14.1" customHeight="1">
      <c r="A30" s="40"/>
      <c r="B30" s="40"/>
      <c r="C30" s="40"/>
      <c r="D30" s="40"/>
      <c r="E30" s="76"/>
    </row>
    <row r="31" spans="1:5" ht="14.1" customHeight="1">
      <c r="A31" s="40" t="s">
        <v>121</v>
      </c>
      <c r="B31" s="40"/>
      <c r="C31" s="40" t="s">
        <v>122</v>
      </c>
      <c r="D31" s="40"/>
      <c r="E31" s="76"/>
    </row>
    <row r="32" spans="1:5" ht="14.1" customHeight="1">
      <c r="E32" s="77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showGridLines="0" tabSelected="1" topLeftCell="A34" workbookViewId="0">
      <selection sqref="A1:D71"/>
    </sheetView>
  </sheetViews>
  <sheetFormatPr defaultColWidth="9.140625" defaultRowHeight="12.75"/>
  <cols>
    <col min="1" max="1" width="59.5703125" style="46" customWidth="1"/>
    <col min="2" max="2" width="7.7109375" style="46" customWidth="1"/>
    <col min="3" max="3" width="12.7109375" style="92" customWidth="1"/>
    <col min="4" max="4" width="13.42578125" style="92" customWidth="1"/>
    <col min="5" max="16384" width="9.140625" style="79"/>
  </cols>
  <sheetData>
    <row r="1" spans="1:4">
      <c r="A1" s="47" t="s">
        <v>40</v>
      </c>
      <c r="B1" s="40"/>
      <c r="C1" s="78"/>
      <c r="D1" s="78"/>
    </row>
    <row r="2" spans="1:4">
      <c r="A2" s="47" t="s">
        <v>55</v>
      </c>
      <c r="B2" s="40"/>
      <c r="C2" s="78"/>
      <c r="D2" s="78"/>
    </row>
    <row r="3" spans="1:4">
      <c r="A3" s="48" t="s">
        <v>131</v>
      </c>
      <c r="B3" s="66"/>
      <c r="C3" s="80"/>
      <c r="D3" s="80"/>
    </row>
    <row r="4" spans="1:4" ht="14.25" customHeight="1" thickBot="1">
      <c r="A4" s="67"/>
      <c r="B4" s="51"/>
      <c r="C4" s="81"/>
      <c r="D4" s="81"/>
    </row>
    <row r="5" spans="1:4">
      <c r="A5" s="95"/>
      <c r="B5" s="95"/>
      <c r="C5" s="96"/>
      <c r="D5" s="96"/>
    </row>
    <row r="6" spans="1:4">
      <c r="A6" s="97" t="s">
        <v>0</v>
      </c>
      <c r="B6" s="98" t="s">
        <v>29</v>
      </c>
      <c r="C6" s="99" t="s">
        <v>132</v>
      </c>
      <c r="D6" s="99" t="s">
        <v>130</v>
      </c>
    </row>
    <row r="7" spans="1:4">
      <c r="A7" s="27" t="s">
        <v>18</v>
      </c>
      <c r="B7" s="36"/>
      <c r="C7" s="82"/>
      <c r="D7" s="82"/>
    </row>
    <row r="8" spans="1:4">
      <c r="A8" s="19" t="s">
        <v>56</v>
      </c>
      <c r="B8" s="17"/>
      <c r="C8" s="21">
        <f>ОПУ!C21</f>
        <v>5453429</v>
      </c>
      <c r="D8" s="21">
        <v>9253018</v>
      </c>
    </row>
    <row r="9" spans="1:4">
      <c r="A9" s="19" t="s">
        <v>19</v>
      </c>
      <c r="B9" s="17"/>
      <c r="C9" s="21"/>
      <c r="D9" s="21"/>
    </row>
    <row r="10" spans="1:4">
      <c r="A10" s="19" t="s">
        <v>57</v>
      </c>
      <c r="B10" s="17"/>
      <c r="C10" s="21">
        <v>-4331292</v>
      </c>
      <c r="D10" s="21">
        <v>5861794</v>
      </c>
    </row>
    <row r="11" spans="1:4">
      <c r="A11" s="19" t="s">
        <v>113</v>
      </c>
      <c r="B11" s="17"/>
      <c r="C11" s="21">
        <v>-106293</v>
      </c>
      <c r="D11" s="21">
        <v>-123062</v>
      </c>
    </row>
    <row r="12" spans="1:4">
      <c r="A12" s="19" t="s">
        <v>93</v>
      </c>
      <c r="B12" s="17"/>
      <c r="C12" s="21">
        <f>ОПУ!C18</f>
        <v>525301</v>
      </c>
      <c r="D12" s="21">
        <v>-455138</v>
      </c>
    </row>
    <row r="13" spans="1:4">
      <c r="A13" s="19" t="s">
        <v>92</v>
      </c>
      <c r="B13" s="17"/>
      <c r="C13" s="21">
        <f>ОПУ!C19</f>
        <v>-2064463</v>
      </c>
      <c r="D13" s="21">
        <v>1976888</v>
      </c>
    </row>
    <row r="14" spans="1:4">
      <c r="A14" s="19" t="s">
        <v>94</v>
      </c>
      <c r="B14" s="17"/>
      <c r="C14" s="21">
        <f>ОПУ!C20</f>
        <v>-844247</v>
      </c>
      <c r="D14" s="21">
        <v>-219900</v>
      </c>
    </row>
    <row r="15" spans="1:4">
      <c r="A15" s="19" t="s">
        <v>76</v>
      </c>
      <c r="B15" s="17"/>
      <c r="C15" s="21"/>
      <c r="D15" s="21">
        <v>2139</v>
      </c>
    </row>
    <row r="16" spans="1:4">
      <c r="A16" s="19" t="s">
        <v>95</v>
      </c>
      <c r="B16" s="17"/>
      <c r="C16" s="21"/>
      <c r="D16" s="21">
        <v>-19904</v>
      </c>
    </row>
    <row r="17" spans="1:4">
      <c r="A17" s="19" t="s">
        <v>112</v>
      </c>
      <c r="B17" s="17"/>
      <c r="C17" s="21"/>
      <c r="D17" s="21"/>
    </row>
    <row r="18" spans="1:4">
      <c r="A18" s="19" t="s">
        <v>114</v>
      </c>
      <c r="B18" s="17"/>
      <c r="C18" s="21"/>
      <c r="D18" s="21"/>
    </row>
    <row r="19" spans="1:4">
      <c r="A19" s="19" t="s">
        <v>115</v>
      </c>
      <c r="B19" s="17"/>
      <c r="C19" s="21">
        <v>-143421</v>
      </c>
      <c r="D19" s="21">
        <v>76648</v>
      </c>
    </row>
    <row r="20" spans="1:4">
      <c r="A20" s="19" t="s">
        <v>108</v>
      </c>
      <c r="B20" s="17"/>
      <c r="C20" s="21"/>
      <c r="D20" s="21"/>
    </row>
    <row r="21" spans="1:4" ht="25.5">
      <c r="A21" s="83" t="s">
        <v>20</v>
      </c>
      <c r="B21" s="84"/>
      <c r="C21" s="85">
        <f>SUM(C8:C20)</f>
        <v>-1510986</v>
      </c>
      <c r="D21" s="85">
        <f>SUM(D8:D20)</f>
        <v>16352483</v>
      </c>
    </row>
    <row r="22" spans="1:4">
      <c r="A22" s="19" t="s">
        <v>21</v>
      </c>
      <c r="B22" s="17"/>
      <c r="C22" s="21">
        <v>3512023</v>
      </c>
      <c r="D22" s="21">
        <v>-1775584</v>
      </c>
    </row>
    <row r="23" spans="1:4">
      <c r="A23" s="19" t="s">
        <v>58</v>
      </c>
      <c r="B23" s="17"/>
      <c r="C23" s="21">
        <v>31476723</v>
      </c>
      <c r="D23" s="21">
        <v>-5591930</v>
      </c>
    </row>
    <row r="24" spans="1:4">
      <c r="A24" s="19" t="s">
        <v>77</v>
      </c>
      <c r="B24" s="17"/>
      <c r="C24" s="21"/>
      <c r="D24" s="21">
        <v>225532</v>
      </c>
    </row>
    <row r="25" spans="1:4">
      <c r="A25" s="19" t="s">
        <v>98</v>
      </c>
      <c r="B25" s="17"/>
      <c r="C25" s="21">
        <v>12443411</v>
      </c>
      <c r="D25" s="21">
        <v>-1956088</v>
      </c>
    </row>
    <row r="26" spans="1:4">
      <c r="A26" s="19" t="s">
        <v>78</v>
      </c>
      <c r="B26" s="17"/>
      <c r="C26" s="21">
        <v>-33262997</v>
      </c>
      <c r="D26" s="21">
        <v>-7451678</v>
      </c>
    </row>
    <row r="27" spans="1:4">
      <c r="A27" s="19" t="s">
        <v>79</v>
      </c>
      <c r="B27" s="17"/>
      <c r="C27" s="21"/>
      <c r="D27" s="21">
        <v>-10285</v>
      </c>
    </row>
    <row r="28" spans="1:4">
      <c r="A28" s="19" t="s">
        <v>80</v>
      </c>
      <c r="B28" s="17"/>
      <c r="C28" s="21"/>
      <c r="D28" s="21">
        <v>-1401821</v>
      </c>
    </row>
    <row r="29" spans="1:4">
      <c r="A29" s="19" t="s">
        <v>96</v>
      </c>
      <c r="B29" s="17"/>
      <c r="C29" s="21"/>
      <c r="D29" s="21"/>
    </row>
    <row r="30" spans="1:4">
      <c r="A30" s="19" t="s">
        <v>97</v>
      </c>
      <c r="B30" s="17"/>
      <c r="C30" s="21">
        <v>-6654176</v>
      </c>
      <c r="D30" s="21">
        <v>361029</v>
      </c>
    </row>
    <row r="31" spans="1:4" ht="25.5">
      <c r="A31" s="83" t="s">
        <v>22</v>
      </c>
      <c r="B31" s="84"/>
      <c r="C31" s="86">
        <f>SUM(C21:C30)</f>
        <v>6003998</v>
      </c>
      <c r="D31" s="86">
        <f>SUM(D21:D30)</f>
        <v>-1248342</v>
      </c>
    </row>
    <row r="32" spans="1:4">
      <c r="A32" s="19" t="s">
        <v>59</v>
      </c>
      <c r="B32" s="17"/>
      <c r="C32" s="21"/>
      <c r="D32" s="21">
        <v>152378</v>
      </c>
    </row>
    <row r="33" spans="1:4">
      <c r="A33" s="19" t="s">
        <v>23</v>
      </c>
      <c r="B33" s="17"/>
      <c r="C33" s="21">
        <v>-3664176</v>
      </c>
      <c r="D33" s="21">
        <v>-1820018</v>
      </c>
    </row>
    <row r="34" spans="1:4">
      <c r="A34" s="19" t="s">
        <v>68</v>
      </c>
      <c r="B34" s="17"/>
      <c r="C34" s="21">
        <v>-481994</v>
      </c>
      <c r="D34" s="21">
        <v>-418056</v>
      </c>
    </row>
    <row r="35" spans="1:4" ht="25.5">
      <c r="A35" s="35" t="s">
        <v>24</v>
      </c>
      <c r="B35" s="87"/>
      <c r="C35" s="33">
        <f>SUM(C31:C34)</f>
        <v>1857828</v>
      </c>
      <c r="D35" s="33">
        <f>SUM(D31:D34)</f>
        <v>-3334038</v>
      </c>
    </row>
    <row r="36" spans="1:4">
      <c r="A36" s="34"/>
      <c r="B36" s="17"/>
      <c r="C36" s="21"/>
      <c r="D36" s="20"/>
    </row>
    <row r="37" spans="1:4">
      <c r="A37" s="27" t="s">
        <v>25</v>
      </c>
      <c r="B37" s="88"/>
      <c r="C37" s="21"/>
      <c r="D37" s="20"/>
    </row>
    <row r="38" spans="1:4" ht="25.5">
      <c r="A38" s="34" t="s">
        <v>116</v>
      </c>
      <c r="B38" s="88"/>
      <c r="C38" s="21"/>
      <c r="D38" s="20"/>
    </row>
    <row r="39" spans="1:4">
      <c r="A39" s="19" t="s">
        <v>60</v>
      </c>
      <c r="B39" s="17"/>
      <c r="C39" s="21">
        <v>-3145747</v>
      </c>
      <c r="D39" s="21">
        <v>-1390875</v>
      </c>
    </row>
    <row r="40" spans="1:4">
      <c r="A40" s="19" t="s">
        <v>61</v>
      </c>
      <c r="B40" s="17"/>
      <c r="C40" s="21">
        <v>1500</v>
      </c>
      <c r="D40" s="21">
        <v>23911</v>
      </c>
    </row>
    <row r="41" spans="1:4">
      <c r="A41" s="19" t="s">
        <v>62</v>
      </c>
      <c r="B41" s="17"/>
      <c r="C41" s="21">
        <v>91408</v>
      </c>
      <c r="D41" s="21">
        <v>603817</v>
      </c>
    </row>
    <row r="42" spans="1:4">
      <c r="A42" s="19" t="s">
        <v>119</v>
      </c>
      <c r="B42" s="17"/>
      <c r="C42" s="21"/>
      <c r="D42" s="21"/>
    </row>
    <row r="43" spans="1:4">
      <c r="A43" s="19" t="s">
        <v>101</v>
      </c>
      <c r="B43" s="17"/>
      <c r="C43" s="21"/>
      <c r="D43" s="21">
        <v>54534</v>
      </c>
    </row>
    <row r="44" spans="1:4">
      <c r="A44" s="19" t="s">
        <v>99</v>
      </c>
      <c r="B44" s="17"/>
      <c r="C44" s="21">
        <v>-900</v>
      </c>
      <c r="D44" s="21">
        <v>-27750</v>
      </c>
    </row>
    <row r="45" spans="1:4">
      <c r="A45" s="19" t="s">
        <v>38</v>
      </c>
      <c r="B45" s="17"/>
      <c r="C45" s="89">
        <v>654</v>
      </c>
      <c r="D45" s="89">
        <v>182</v>
      </c>
    </row>
    <row r="46" spans="1:4">
      <c r="A46" s="19" t="s">
        <v>117</v>
      </c>
      <c r="B46" s="17"/>
      <c r="C46" s="21"/>
      <c r="D46" s="21"/>
    </row>
    <row r="47" spans="1:4">
      <c r="A47" s="19" t="s">
        <v>100</v>
      </c>
      <c r="B47" s="17"/>
      <c r="C47" s="21"/>
      <c r="D47" s="21">
        <v>4809</v>
      </c>
    </row>
    <row r="48" spans="1:4" ht="25.5">
      <c r="A48" s="35" t="s">
        <v>34</v>
      </c>
      <c r="B48" s="87"/>
      <c r="C48" s="33">
        <f>SUM(C39:C47)</f>
        <v>-3053085</v>
      </c>
      <c r="D48" s="32">
        <f>SUM(D38:D47)</f>
        <v>-731372</v>
      </c>
    </row>
    <row r="49" spans="1:4">
      <c r="A49" s="34"/>
      <c r="B49" s="17"/>
      <c r="C49" s="21"/>
      <c r="D49" s="20"/>
    </row>
    <row r="50" spans="1:4">
      <c r="A50" s="27" t="s">
        <v>26</v>
      </c>
      <c r="B50" s="36"/>
      <c r="C50" s="38"/>
      <c r="D50" s="38"/>
    </row>
    <row r="51" spans="1:4">
      <c r="A51" s="19" t="s">
        <v>102</v>
      </c>
      <c r="B51" s="17"/>
      <c r="C51" s="21">
        <v>7633950</v>
      </c>
      <c r="D51" s="21">
        <v>8984478</v>
      </c>
    </row>
    <row r="52" spans="1:4">
      <c r="A52" s="19" t="s">
        <v>109</v>
      </c>
      <c r="B52" s="17"/>
      <c r="C52" s="21">
        <v>-4991600</v>
      </c>
      <c r="D52" s="21">
        <v>-3875902</v>
      </c>
    </row>
    <row r="53" spans="1:4">
      <c r="A53" s="19" t="s">
        <v>63</v>
      </c>
      <c r="B53" s="17"/>
      <c r="C53" s="90"/>
      <c r="D53" s="90"/>
    </row>
    <row r="54" spans="1:4">
      <c r="A54" s="19" t="s">
        <v>103</v>
      </c>
      <c r="B54" s="17"/>
      <c r="C54" s="90">
        <v>-1400000</v>
      </c>
      <c r="D54" s="90">
        <v>-1400000</v>
      </c>
    </row>
    <row r="55" spans="1:4">
      <c r="A55" s="19" t="s">
        <v>118</v>
      </c>
      <c r="B55" s="17"/>
      <c r="C55" s="90"/>
      <c r="D55" s="90"/>
    </row>
    <row r="56" spans="1:4">
      <c r="A56" s="19" t="s">
        <v>104</v>
      </c>
      <c r="B56" s="17"/>
      <c r="C56" s="90"/>
      <c r="D56" s="90"/>
    </row>
    <row r="57" spans="1:4">
      <c r="A57" s="93" t="s">
        <v>35</v>
      </c>
      <c r="B57" s="31"/>
      <c r="C57" s="33">
        <f>SUM(C51:C56)</f>
        <v>1242350</v>
      </c>
      <c r="D57" s="32">
        <f>SUM(D51:D56)</f>
        <v>3708576</v>
      </c>
    </row>
    <row r="58" spans="1:4">
      <c r="A58" s="16"/>
      <c r="B58" s="36"/>
      <c r="C58" s="38"/>
      <c r="D58" s="37"/>
    </row>
    <row r="59" spans="1:4">
      <c r="A59" s="19" t="s">
        <v>105</v>
      </c>
      <c r="B59" s="17"/>
      <c r="C59" s="21">
        <f>C35+C57+C48</f>
        <v>47093</v>
      </c>
      <c r="D59" s="20">
        <v>-357834</v>
      </c>
    </row>
    <row r="60" spans="1:4" ht="25.5">
      <c r="A60" s="19" t="s">
        <v>106</v>
      </c>
      <c r="B60" s="17"/>
      <c r="C60" s="21">
        <v>2024</v>
      </c>
      <c r="D60" s="21">
        <v>-71225</v>
      </c>
    </row>
    <row r="61" spans="1:4">
      <c r="A61" s="34" t="s">
        <v>91</v>
      </c>
      <c r="B61" s="17"/>
      <c r="C61" s="21">
        <v>49412</v>
      </c>
      <c r="D61" s="21">
        <v>503468</v>
      </c>
    </row>
    <row r="62" spans="1:4" ht="19.5" customHeight="1">
      <c r="A62" s="35" t="s">
        <v>39</v>
      </c>
      <c r="B62" s="87"/>
      <c r="C62" s="33">
        <f>SUM(C59:C61)</f>
        <v>98529</v>
      </c>
      <c r="D62" s="32">
        <f>SUM(D59:D61)</f>
        <v>74409</v>
      </c>
    </row>
    <row r="63" spans="1:4" ht="23.25" hidden="1" customHeight="1">
      <c r="A63" s="16"/>
      <c r="B63" s="91"/>
      <c r="C63" s="38"/>
      <c r="D63" s="38">
        <v>720020</v>
      </c>
    </row>
    <row r="64" spans="1:4" hidden="1">
      <c r="A64" s="16"/>
      <c r="B64" s="91"/>
      <c r="C64" s="38"/>
      <c r="D64" s="38"/>
    </row>
    <row r="65" spans="1:4">
      <c r="A65" s="16"/>
      <c r="B65" s="91"/>
      <c r="C65" s="38"/>
      <c r="D65" s="38"/>
    </row>
    <row r="66" spans="1:4">
      <c r="A66" s="16"/>
      <c r="B66" s="91"/>
      <c r="C66" s="38"/>
      <c r="D66" s="38"/>
    </row>
    <row r="67" spans="1:4">
      <c r="A67" s="40" t="s">
        <v>123</v>
      </c>
      <c r="B67" s="40"/>
      <c r="C67" s="40" t="s">
        <v>120</v>
      </c>
      <c r="D67" s="40"/>
    </row>
    <row r="68" spans="1:4" ht="21.75" customHeight="1">
      <c r="A68" s="40"/>
      <c r="B68" s="40"/>
      <c r="C68" s="40"/>
      <c r="D68" s="40"/>
    </row>
    <row r="69" spans="1:4" ht="12.75" customHeight="1">
      <c r="A69" s="40"/>
      <c r="B69" s="40"/>
      <c r="C69" s="40"/>
      <c r="D69" s="40"/>
    </row>
    <row r="70" spans="1:4" ht="12.75" customHeight="1">
      <c r="A70" s="40" t="s">
        <v>121</v>
      </c>
      <c r="B70" s="40"/>
      <c r="C70" s="40" t="s">
        <v>122</v>
      </c>
      <c r="D70" s="40"/>
    </row>
    <row r="71" spans="1:4">
      <c r="C71" s="46"/>
      <c r="D71" s="46"/>
    </row>
    <row r="72" spans="1:4">
      <c r="C72" s="46"/>
      <c r="D72" s="46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ОПУ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BUH1@Local.network.kz</cp:lastModifiedBy>
  <cp:lastPrinted>2024-08-22T09:31:05Z</cp:lastPrinted>
  <dcterms:created xsi:type="dcterms:W3CDTF">2014-05-15T07:31:14Z</dcterms:created>
  <dcterms:modified xsi:type="dcterms:W3CDTF">2024-08-22T09:31:56Z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