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96.xml" ContentType="application/vnd.openxmlformats-officedocument.spreadsheetml.externalLink+xml"/>
  <Override PartName="/xl/styles.xml" ContentType="application/vnd.openxmlformats-officedocument.spreadsheetml.styles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92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10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99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97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93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91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9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440" windowHeight="8520" activeTab="3"/>
  </bookViews>
  <sheets>
    <sheet name="ОПУ" sheetId="2" r:id="rId1"/>
    <sheet name="Баланс" sheetId="1" r:id="rId2"/>
    <sheet name="ОИК" sheetId="4" r:id="rId3"/>
    <sheet name="ОДДС с изм.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2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2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2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2">'[34]31'!#REF!</definedName>
    <definedName name="IncomeStatement_29">#REF!</definedName>
    <definedName name="IncomeStatement_3">#REF!</definedName>
    <definedName name="IncomeStatement_4" localSheetId="2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'[67]Major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'[68]X-rates'!$D$9</definedName>
    <definedName name="KZT_30.06.06">'[55]X-rates'!$D$4</definedName>
    <definedName name="KZT_8M2006">'[55]X-rates'!$D$5</definedName>
    <definedName name="KZT_av">'[69]X-rates'!$N$5</definedName>
    <definedName name="KZT_beg">'[69]X-rates'!$B$6</definedName>
    <definedName name="KZT_end">'[69]X-rates'!$N$6</definedName>
    <definedName name="KzWagons">#REF!</definedName>
    <definedName name="L_Adjust">[70]Links!$H$1:$H$65536</definedName>
    <definedName name="L_AJE_Tot">[70]Links!$G$1:$G$65536</definedName>
    <definedName name="L_CY_Beg">[70]Links!$F$1:$F$65536</definedName>
    <definedName name="L_CY_End">[70]Links!$J$1:$J$65536</definedName>
    <definedName name="L_PY_End">[70]Links!$K$1:$K$65536</definedName>
    <definedName name="L_RJE_Tot">[70]Links!$I$1:$I$65536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[71]BALANCE!$A$1:$E$10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[72]Variables!$B$6</definedName>
    <definedName name="nCom">[72]Variables!$B$4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[72]Variables!$B$2</definedName>
    <definedName name="nivel6">[73]balancete!$F$1:$J$65536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[72]Variables!$B$5</definedName>
    <definedName name="Nombre">#REF!</definedName>
    <definedName name="nompaybk">#REF!</definedName>
    <definedName name="nomTabla">[72]Variables!$A$22</definedName>
    <definedName name="NonIC">'[74]Non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[72]Variables!$B$3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[75]Assumptions!$G$4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[76]settings!$H$11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'[77]#REF'!$X$112:$X$112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[78]Inputs!$G$153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[79]CONS1!#REF!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[80]DT!$B$22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[81]ISvsOB!$E$9:$E$16,[81]ISvsOB!$E$18:$E$21,[81]ISvsOB!$E$23:$E$28,[81]ISvsOB!$E$30:$E$31,[81]ISvsOB!$E$33:$E$36,[81]ISvsOB!$E$38:$E$49,[81]ISvsOB!$H$9:$H$16,[81]ISvsOB!$H$18:$H$21,[81]ISvsOB!$H$23:$H$28,[81]ISvsOB!$H$30:$H$31,[81]ISvsOB!$H$33:$H$36,[81]ISvsOB!$H$38:$H$49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'[82]Rich''s Entities'!$C$4:$FM$219</definedName>
    <definedName name="RichsEntitiesRowNumber">'[82]Rich''s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'[83]RP-101.2.1.'!#REF!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[70]Lead!$K$1:$K$111</definedName>
    <definedName name="S_Adjust_GT">#REF!</definedName>
    <definedName name="S_AJE_Tot">#REF!</definedName>
    <definedName name="S_AJE_Tot_Data">[70]Lead!$J$1:$J$111</definedName>
    <definedName name="S_AJE_Tot_GT">#REF!</definedName>
    <definedName name="S_CompNum">#REF!</definedName>
    <definedName name="S_CY_Beg">#REF!</definedName>
    <definedName name="S_CY_Beg_Data">[70]Lead!$G$1:$G$111</definedName>
    <definedName name="S_CY_Beg_GT">#REF!</definedName>
    <definedName name="S_CY_End">#REF!</definedName>
    <definedName name="S_CY_End_Data">[70]Lead!$M$1:$M$111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[70]Lead!$P$1:$P$111</definedName>
    <definedName name="S_PY_End_GT">#REF!</definedName>
    <definedName name="S_RJE_Tot">#REF!</definedName>
    <definedName name="S_RJE_Tot_Data">[70]Lead!$L$1:$L$111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'[84]Plan-Bônus'!#REF!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'[67]Major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'[85]TB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[86]BALANCE!$A$1:$E$10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'[87]X-rates'!#REF!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[88]Assumptions!$C$102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'[89]Listado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'[90]Payroll 2004'!#REF!</definedName>
    <definedName name="TextRefCopy123">'[90]Payroll 2004'!#REF!</definedName>
    <definedName name="TextRefCopy124">'[90]Payroll 2004'!#REF!</definedName>
    <definedName name="TextRefCopy125">'[90]Payroll 2004'!#REF!</definedName>
    <definedName name="TextRefCopy126">'[90]Payroll 2004'!#REF!</definedName>
    <definedName name="TextRefCopy127">'[90]Payroll 2004'!#REF!</definedName>
    <definedName name="TextRefCopy128">'[90]Payroll 2004'!#REF!</definedName>
    <definedName name="TextRefCopy129">'[90]Payroll 2004'!#REF!</definedName>
    <definedName name="TextRefCopy13">#REF!</definedName>
    <definedName name="TextRefCopy130">'[90]Payroll 2004'!#REF!</definedName>
    <definedName name="TextRefCopy131">'[90]Payroll 2004'!#REF!</definedName>
    <definedName name="TextRefCopy132">'[90]Payroll 2004'!#REF!</definedName>
    <definedName name="TextRefCopy133">'[90]Payroll 2004'!#REF!</definedName>
    <definedName name="TextRefCopy134">'[90]Payroll 2004'!#REF!</definedName>
    <definedName name="TextRefCopy135">'[90]Payroll 2004'!#REF!</definedName>
    <definedName name="TextRefCopy136">'[90]Payroll 2004'!#REF!</definedName>
    <definedName name="TextRefCopy137">'[90]Payroll 2004'!#REF!</definedName>
    <definedName name="TextRefCopy138">'[90]Payroll 2004'!#REF!</definedName>
    <definedName name="TextRefCopy139">'[90]Payroll 2004'!#REF!</definedName>
    <definedName name="TextRefCopy14">#REF!</definedName>
    <definedName name="TextRefCopy140">'[90]Payroll 2004'!#REF!</definedName>
    <definedName name="TextRefCopy141">'[90]Payroll 2004'!#REF!</definedName>
    <definedName name="TextRefCopy142">'[90]Payroll 2004'!#REF!</definedName>
    <definedName name="TextRefCopy143">'[90]Payroll 2004'!#REF!</definedName>
    <definedName name="TextRefCopy144">'[90]Payroll 2004'!#REF!</definedName>
    <definedName name="TextRefCopy145">'[90]Payroll 2004'!#REF!</definedName>
    <definedName name="TextRefCopy146">'[90]Payroll 2004'!#REF!</definedName>
    <definedName name="TextRefCopy147">'[90]Payroll 2004'!#REF!</definedName>
    <definedName name="TextRefCopy148">'[90]Payroll 2004'!#REF!</definedName>
    <definedName name="TextRefCopy149">'[90]Payroll 2004'!#REF!</definedName>
    <definedName name="TextRefCopy15">#REF!</definedName>
    <definedName name="TextRefCopy150">'[90]Payroll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'[91]AES Corp.'!#REF!</definedName>
    <definedName name="TextRefCopy78">'[92]11101'!#REF!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[93]Resumen!#REF!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'[87]X-rates'!#REF!</definedName>
    <definedName name="usd_end">'[87]X-rates'!#REF!</definedName>
    <definedName name="USD_to_EUR_av">'[87]X-rates'!$B$3</definedName>
    <definedName name="USD_to_EUR_end">'[87]X-rates'!$B$4</definedName>
    <definedName name="USD_to_EUR_open">'[87]X-rates'!$B$2</definedName>
    <definedName name="USD00">[4]PARAMETROS!#REF!</definedName>
    <definedName name="usdc01">'[94]Ex rates'!$AI$3</definedName>
    <definedName name="USDend">'[87]X-rates'!#REF!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'[67]Major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[78]Inputs!$F$37</definedName>
    <definedName name="WtdAvgPr">'[24]#REF'!$A$30:$IV$30</definedName>
    <definedName name="WtdCap">'[24]#REF'!$E$176:$X$176</definedName>
    <definedName name="ww">'[77]#REF'!$P$110:$P$110</definedName>
    <definedName name="xcd" localSheetId="2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'[95]Gan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[96]XREF!#REF!</definedName>
    <definedName name="XRefCopy13" hidden="1">#REF!</definedName>
    <definedName name="XRefCopy13Row" hidden="1">[96]XREF!#REF!</definedName>
    <definedName name="XRefCopy14" hidden="1">#REF!</definedName>
    <definedName name="XRefCopy14Row" hidden="1">[96]XREF!#REF!</definedName>
    <definedName name="XRefCopy15" hidden="1">#REF!</definedName>
    <definedName name="XRefCopy15Row" hidden="1">[96]XREF!#REF!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[96]XREF!#REF!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[96]XREF!#REF!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[96]XREF!#REF!</definedName>
    <definedName name="XRefCopy2Row" hidden="1">#REF!</definedName>
    <definedName name="XRefCopy3" hidden="1">#REF!</definedName>
    <definedName name="XRefCopy3Row" hidden="1">[97]XREF!#REF!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[96]XREF!#REF!</definedName>
    <definedName name="XRefCopy7" hidden="1">#REF!</definedName>
    <definedName name="XRefCopy7Row" hidden="1">[96]XREF!#REF!</definedName>
    <definedName name="XRefCopy8" hidden="1">#REF!</definedName>
    <definedName name="XRefCopy8Row" hidden="1">[96]XREF!#REF!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[97]XREF!#REF!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[98]XREF!#REF!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1C03E4A5_0E99_11D5_896C_00008646D7BA_.wvu.Rows" hidden="1">[99]Debt!#REF!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[100]requerimiento!#REF!</definedName>
    <definedName name="а1">[101]ЯНВАРЬ!#REF!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25725"/>
</workbook>
</file>

<file path=xl/calcChain.xml><?xml version="1.0" encoding="utf-8"?>
<calcChain xmlns="http://schemas.openxmlformats.org/spreadsheetml/2006/main">
  <c r="C19" i="5"/>
  <c r="C49" i="1" l="1"/>
  <c r="C13"/>
  <c r="C18" i="5"/>
  <c r="C23" l="1"/>
  <c r="C41" i="1"/>
  <c r="C16" i="5"/>
  <c r="C51" i="1" l="1"/>
  <c r="C40"/>
  <c r="D46" l="1"/>
  <c r="D38"/>
  <c r="D47" s="1"/>
  <c r="D33"/>
  <c r="D26"/>
  <c r="D16"/>
  <c r="D27" s="1"/>
  <c r="D13"/>
  <c r="D48" l="1"/>
  <c r="D49"/>
  <c r="D51"/>
  <c r="C16" i="2" l="1"/>
  <c r="D15" i="5"/>
  <c r="D11"/>
  <c r="D10"/>
  <c r="D8"/>
  <c r="D16" i="2"/>
  <c r="D12"/>
  <c r="E19" i="4" l="1"/>
  <c r="E20"/>
  <c r="E21"/>
  <c r="C26" i="1" l="1"/>
  <c r="C22" i="5"/>
  <c r="C20"/>
  <c r="C17"/>
  <c r="C15"/>
  <c r="D46"/>
  <c r="C46"/>
  <c r="D40"/>
  <c r="C40"/>
  <c r="C11"/>
  <c r="C10"/>
  <c r="C16" i="1" l="1"/>
  <c r="D9" i="2" l="1"/>
  <c r="D13" s="1"/>
  <c r="D17" s="1"/>
  <c r="D16" i="5" l="1"/>
  <c r="D24" s="1"/>
  <c r="D28" s="1"/>
  <c r="D48" s="1"/>
  <c r="D51" s="1"/>
  <c r="D19" i="2"/>
  <c r="D21" s="1"/>
  <c r="D23" s="1"/>
  <c r="C46" i="1" l="1"/>
  <c r="C38"/>
  <c r="C33"/>
  <c r="C27"/>
  <c r="E10" i="4"/>
  <c r="D14"/>
  <c r="D16" s="1"/>
  <c r="C14"/>
  <c r="C16" s="1"/>
  <c r="E12"/>
  <c r="E13"/>
  <c r="E14" l="1"/>
  <c r="C47" i="1"/>
  <c r="C48" s="1"/>
  <c r="E8" i="4"/>
  <c r="C24"/>
  <c r="C22"/>
  <c r="C9" i="2"/>
  <c r="E16" i="4" l="1"/>
  <c r="C13" i="2"/>
  <c r="C17" s="1"/>
  <c r="C8" i="5" l="1"/>
  <c r="C24" s="1"/>
  <c r="C19" i="2"/>
  <c r="C21" s="1"/>
  <c r="C28" i="5" l="1"/>
  <c r="C23" i="2"/>
  <c r="D18" i="4"/>
  <c r="E18" s="1"/>
  <c r="C48" i="5" l="1"/>
  <c r="C51" s="1"/>
  <c r="E22" i="4"/>
  <c r="E24" s="1"/>
  <c r="D22"/>
  <c r="D24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14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21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22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6250-7430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100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101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3130 конец - начало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сч 1150 - 1000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1030 - 3110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1030 3110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1253 - 1000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1030-3010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30400 дт1030-кд1030</t>
        </r>
      </text>
    </comment>
    <comment ref="C49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1030 6250-7430</t>
        </r>
      </text>
    </comment>
  </commentList>
</comments>
</file>

<file path=xl/sharedStrings.xml><?xml version="1.0" encoding="utf-8"?>
<sst xmlns="http://schemas.openxmlformats.org/spreadsheetml/2006/main" count="156" uniqueCount="119">
  <si>
    <t>Дополнительно оплаченный капитал</t>
  </si>
  <si>
    <t>В тысячах тенге</t>
  </si>
  <si>
    <t xml:space="preserve">Активы </t>
  </si>
  <si>
    <t>Долгосрочные активы</t>
  </si>
  <si>
    <t>Нематериальные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</si>
  <si>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</si>
  <si>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</si>
  <si>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</si>
  <si>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</si>
  <si>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Денежные средства и их эквиваленты</t>
  </si>
  <si>
    <t>ВСЕГО АКТИВОВ</t>
  </si>
  <si>
    <t>Капитал</t>
  </si>
  <si>
    <t>Выпущенные акции</t>
  </si>
  <si>
    <t>Итого капитал</t>
  </si>
  <si>
    <t>Долгосрочные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</si>
  <si>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</si>
  <si>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</si>
  <si>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</si>
  <si>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</si>
  <si>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</si>
  <si>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</si>
  <si>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</si>
  <si>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</si>
  <si>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</si>
  <si>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</si>
  <si>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–</t>
  </si>
  <si>
    <t>Административные расходы</t>
  </si>
  <si>
    <t>Амортизация дисконта</t>
  </si>
  <si>
    <t>Курсовая разница, нетто</t>
  </si>
  <si>
    <t>Транзакций, приводящих к эффекту разводнения, не было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</si>
  <si>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</si>
  <si>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</si>
  <si>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</si>
  <si>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</si>
  <si>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</si>
  <si>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</si>
  <si>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</si>
  <si>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</si>
  <si>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</si>
  <si>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</si>
  <si>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</si>
  <si>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</si>
  <si>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(Использование) / поступление денежных средств в / от операционной деятельности</t>
  </si>
  <si>
    <t>Подоходный налог уплаченный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</si>
  <si>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</si>
  <si>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</si>
  <si>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Денежные потоки от финансовой деятельности:</t>
  </si>
  <si>
    <t>Выплата полученного процентного займа</t>
  </si>
  <si>
    <t>Чистое изменение в денежных средствах и их эквивалентах</t>
  </si>
  <si>
    <t>Реорганизация под общим контролем</t>
  </si>
  <si>
    <t>Итого совокупный убыток за год</t>
  </si>
  <si>
    <t>Прим.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</si>
  <si>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</si>
  <si>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</si>
  <si>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</si>
  <si>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</si>
  <si>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</si>
  <si>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 Чистое использование денежных средств в финансовой деятельности</t>
  </si>
  <si>
    <t>Выручка</t>
  </si>
  <si>
    <t>Базовая прибыль / (убыток) на акцию (в тенге)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</si>
  <si>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</si>
  <si>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</si>
  <si>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</si>
  <si>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АО "Каражыра"</t>
  </si>
  <si>
    <t>ПРОМЕЖУТОЧНЫЙ ОТЧЕТ О СОВОКУПНОМ ДОХОДЕ</t>
  </si>
  <si>
    <t>Себестоимость</t>
  </si>
  <si>
    <t>Валовая прибыль (убыток)</t>
  </si>
  <si>
    <t>Расходы по реализации</t>
  </si>
  <si>
    <t>Прочие операционные доходы (расходы)</t>
  </si>
  <si>
    <t>Операционная прибыль (убыток)</t>
  </si>
  <si>
    <t>Прибыль (убыток) до налогообложения</t>
  </si>
  <si>
    <t>Чистая прибыль (убыток)</t>
  </si>
  <si>
    <t>Прочая совокупная прибыль (убыток)</t>
  </si>
  <si>
    <t>Итого совокупная прибыль (убыток), за вычетом подоходного налога</t>
  </si>
  <si>
    <t>Макишев М.М.</t>
  </si>
  <si>
    <t>ПРОМЕЖУТОЧНЫЙ ОТЧЕТ О ФИНАНСОВОМ ПОЛОЖЕНИИ</t>
  </si>
  <si>
    <t>Основные средства</t>
  </si>
  <si>
    <t>Незавершенное строительство</t>
  </si>
  <si>
    <t>Инвестиционное имущество</t>
  </si>
  <si>
    <t>Прочие долгосрочные активы</t>
  </si>
  <si>
    <t>Финансовые активы, удерживаемые до погашения</t>
  </si>
  <si>
    <t>Дебиторская задолженность</t>
  </si>
  <si>
    <t>Переплата по КПН</t>
  </si>
  <si>
    <t>Нераспределенная прибыль</t>
  </si>
  <si>
    <t>Отложенные налоговые обязательства</t>
  </si>
  <si>
    <t>Прочие финансовые обязательства</t>
  </si>
  <si>
    <t>ПРОМЕЖУТОЧНЫЙ ОТЧЕТ О ДВИЖЕНИИ ДЕНЕЖНЫХ СРЕДСТВ</t>
  </si>
  <si>
    <t>Прибыль / (убыток) до подоходного налога</t>
  </si>
  <si>
    <t>Износ и амортизация</t>
  </si>
  <si>
    <t>Изменения в торговой дебиторской задолженности</t>
  </si>
  <si>
    <t>Изменения в прочих текущих обязательств</t>
  </si>
  <si>
    <t>Проценты полученные</t>
  </si>
  <si>
    <t>Приобретение основных средств</t>
  </si>
  <si>
    <t>Поступления от реализации основных средств</t>
  </si>
  <si>
    <t>Банковские вклады, нетто</t>
  </si>
  <si>
    <t>Займы, выданные</t>
  </si>
  <si>
    <t>Погашение займа, выданного</t>
  </si>
  <si>
    <t>Дивиденды выплаченные</t>
  </si>
  <si>
    <t>ПРОМЕЖУТОЧНЫЙ ОТЧЕТ ОБ ИЗМЕНЕНИЯХ В КАПИТАЛЕ</t>
  </si>
  <si>
    <t>ИТОГО</t>
  </si>
  <si>
    <t>Дивиденды объявленные</t>
  </si>
  <si>
    <t>Выпуск собственных доле-вых инструментов (акций)</t>
  </si>
  <si>
    <t>Реализация прочих финансовых апктивов</t>
  </si>
  <si>
    <t>Выплаченные  проценты</t>
  </si>
  <si>
    <t>Прочие поступления</t>
  </si>
  <si>
    <t>Вознагражния работникам</t>
  </si>
  <si>
    <t>Авансы полученные и прочие краткосрочные обязательства</t>
  </si>
  <si>
    <t>Производные финансовые  инструменты</t>
  </si>
  <si>
    <t>Прочие долгосрочные обязательства</t>
  </si>
  <si>
    <t>За 1 полугодие , закончивщийся 30 июня  2019 года</t>
  </si>
  <si>
    <t>30 июня 2019 г.</t>
  </si>
  <si>
    <t>30 июня  2018 г.</t>
  </si>
  <si>
    <t>Сурова О.В.</t>
  </si>
  <si>
    <t>31 декабря  2018 г.</t>
  </si>
  <si>
    <t>На 1 января 2018 года</t>
  </si>
  <si>
    <t>На 31 декабря 2018 года</t>
  </si>
  <si>
    <t>Изменения в учетной политике МСФО 9 и 15</t>
  </si>
  <si>
    <t>На 30 июня    2019  года</t>
  </si>
  <si>
    <t>Денежные средства и их эквиваленты на 1 января 2019 г.</t>
  </si>
</sst>
</file>

<file path=xl/styles.xml><?xml version="1.0" encoding="utf-8"?>
<styleSheet xmlns="http://schemas.openxmlformats.org/spreadsheetml/2006/main">
  <numFmts count="198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  <numFmt numFmtId="360" formatCode="_(* #,##0.00_);_(* \(#,##0.00\);_(* \-_);_(@_)"/>
  </numFmts>
  <fonts count="25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6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0" fillId="0" borderId="0"/>
    <xf numFmtId="177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7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8" fontId="9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4" fillId="0" borderId="0">
      <protection locked="0"/>
    </xf>
    <xf numFmtId="179" fontId="14" fillId="0" borderId="0">
      <protection locked="0"/>
    </xf>
    <xf numFmtId="0" fontId="9" fillId="0" borderId="0"/>
    <xf numFmtId="180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1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0" fontId="25" fillId="0" borderId="0"/>
    <xf numFmtId="187" fontId="2" fillId="0" borderId="0" applyFont="0" applyFill="0" applyBorder="0" applyAlignment="0" applyProtection="0"/>
    <xf numFmtId="0" fontId="23" fillId="0" borderId="0"/>
    <xf numFmtId="187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5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0" fontId="2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1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0" fillId="0" borderId="0">
      <alignment horizontal="left" wrapText="1"/>
    </xf>
    <xf numFmtId="0" fontId="7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204" fontId="2" fillId="0" borderId="0" applyFont="0" applyFill="0" applyBorder="0" applyAlignment="0" applyProtection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1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1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1" fontId="20" fillId="0" borderId="0">
      <alignment horizontal="left" wrapText="1"/>
    </xf>
    <xf numFmtId="0" fontId="29" fillId="0" borderId="0"/>
    <xf numFmtId="0" fontId="28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1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0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1" fontId="2" fillId="0" borderId="0">
      <alignment horizontal="left" wrapText="1"/>
    </xf>
    <xf numFmtId="0" fontId="29" fillId="0" borderId="0"/>
    <xf numFmtId="181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1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7" fontId="43" fillId="0" borderId="0">
      <alignment horizontal="center"/>
    </xf>
    <xf numFmtId="218" fontId="43" fillId="0" borderId="0">
      <alignment horizontal="center"/>
    </xf>
    <xf numFmtId="217" fontId="43" fillId="0" borderId="0">
      <alignment horizontal="center"/>
    </xf>
    <xf numFmtId="218" fontId="43" fillId="0" borderId="0">
      <alignment horizontal="center"/>
    </xf>
    <xf numFmtId="218" fontId="43" fillId="0" borderId="0">
      <alignment horizontal="center"/>
    </xf>
    <xf numFmtId="219" fontId="44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1" fontId="2" fillId="0" borderId="0"/>
    <xf numFmtId="0" fontId="2" fillId="0" borderId="0"/>
    <xf numFmtId="0" fontId="48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3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5" fontId="62" fillId="0" borderId="7" applyAlignment="0" applyProtection="0"/>
    <xf numFmtId="225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6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8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9" fontId="70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1" fillId="0" borderId="0" applyFill="0" applyBorder="0" applyAlignment="0"/>
    <xf numFmtId="204" fontId="37" fillId="0" borderId="0" applyFill="0" applyBorder="0" applyAlignment="0"/>
    <xf numFmtId="204" fontId="71" fillId="0" borderId="0" applyFill="0" applyBorder="0" applyAlignment="0"/>
    <xf numFmtId="230" fontId="72" fillId="0" borderId="0" applyFill="0" applyBorder="0" applyAlignment="0"/>
    <xf numFmtId="231" fontId="2" fillId="0" borderId="0" applyFill="0" applyBorder="0" applyAlignment="0"/>
    <xf numFmtId="232" fontId="37" fillId="0" borderId="0" applyFill="0" applyBorder="0" applyAlignment="0"/>
    <xf numFmtId="232" fontId="71" fillId="0" borderId="0" applyFill="0" applyBorder="0" applyAlignment="0"/>
    <xf numFmtId="233" fontId="72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8" fontId="45" fillId="0" borderId="0" applyFont="0" applyFill="0" applyBorder="0" applyAlignment="0" applyProtection="0"/>
    <xf numFmtId="239" fontId="45" fillId="0" borderId="0" applyFont="0" applyFill="0" applyBorder="0" applyAlignment="0" applyProtection="0"/>
    <xf numFmtId="0" fontId="48" fillId="0" borderId="0">
      <alignment horizontal="centerContinuous"/>
    </xf>
    <xf numFmtId="226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0" fontId="81" fillId="0" borderId="0"/>
    <xf numFmtId="241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8" fontId="20" fillId="0" borderId="0" applyFont="0" applyFill="0" applyBorder="0" applyAlignment="0" applyProtection="0"/>
    <xf numFmtId="234" fontId="7" fillId="0" borderId="0" applyFont="0" applyFill="0" applyBorder="0" applyAlignment="0" applyProtection="0"/>
    <xf numFmtId="234" fontId="7" fillId="0" borderId="0" applyFont="0" applyFill="0" applyBorder="0" applyAlignment="0" applyProtection="0"/>
    <xf numFmtId="242" fontId="83" fillId="0" borderId="0" applyFont="0" applyFill="0" applyBorder="0" applyAlignment="0" applyProtection="0">
      <alignment horizontal="center"/>
    </xf>
    <xf numFmtId="243" fontId="84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5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5" fillId="0" borderId="0" applyFont="0" applyFill="0" applyBorder="0" applyAlignment="0" applyProtection="0"/>
    <xf numFmtId="249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49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7" fillId="0" borderId="0" applyFont="0" applyFill="0" applyBorder="0" applyAlignment="0" applyProtection="0"/>
    <xf numFmtId="250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69" fillId="0" borderId="0" applyFont="0" applyFill="0" applyBorder="0" applyAlignment="0" applyProtection="0"/>
    <xf numFmtId="250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5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2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250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51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2" fontId="95" fillId="7" borderId="0" applyBorder="0"/>
    <xf numFmtId="172" fontId="95" fillId="7" borderId="9" applyBorder="0"/>
    <xf numFmtId="253" fontId="95" fillId="7" borderId="9" applyBorder="0"/>
    <xf numFmtId="9" fontId="95" fillId="7" borderId="11" applyBorder="0"/>
    <xf numFmtId="214" fontId="95" fillId="7" borderId="0" applyBorder="0"/>
    <xf numFmtId="250" fontId="95" fillId="7" borderId="18" applyBorder="0"/>
    <xf numFmtId="254" fontId="96" fillId="0" borderId="0" applyFill="0" applyBorder="0" applyProtection="0"/>
    <xf numFmtId="255" fontId="84" fillId="0" borderId="0" applyFont="0" applyFill="0" applyBorder="0" applyAlignment="0" applyProtection="0"/>
    <xf numFmtId="255" fontId="84" fillId="0" borderId="0" applyFont="0" applyFill="0" applyBorder="0" applyAlignment="0" applyProtection="0"/>
    <xf numFmtId="256" fontId="97" fillId="0" borderId="0" applyFill="0" applyBorder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7" applyFill="0" applyProtection="0"/>
    <xf numFmtId="256" fontId="97" fillId="0" borderId="10" applyFill="0" applyProtection="0"/>
    <xf numFmtId="0" fontId="7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8" fillId="0" borderId="0" applyFont="0" applyFill="0" applyBorder="0" applyAlignment="0" applyProtection="0"/>
    <xf numFmtId="188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0" fillId="0" borderId="0" applyFont="0" applyFill="0" applyBorder="0" applyAlignment="0" applyProtection="0"/>
    <xf numFmtId="204" fontId="7" fillId="0" borderId="0" applyFont="0" applyFill="0" applyBorder="0" applyAlignment="0" applyProtection="0"/>
    <xf numFmtId="182" fontId="80" fillId="0" borderId="0" applyFont="0" applyFill="0" applyBorder="0" applyAlignment="0"/>
    <xf numFmtId="183" fontId="80" fillId="0" borderId="0" applyFont="0" applyFill="0" applyBorder="0" applyAlignment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264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85" fillId="0" borderId="0" applyFont="0" applyFill="0" applyBorder="0" applyAlignment="0" applyProtection="0"/>
    <xf numFmtId="265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2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226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6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173" fontId="78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69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8" fontId="97" fillId="0" borderId="0" applyFill="0" applyBorder="0" applyProtection="0"/>
    <xf numFmtId="0" fontId="9" fillId="0" borderId="0" applyFill="0" applyBorder="0" applyProtection="0"/>
    <xf numFmtId="268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7" applyFill="0" applyProtection="0"/>
    <xf numFmtId="268" fontId="97" fillId="0" borderId="10" applyFill="0" applyProtection="0"/>
    <xf numFmtId="269" fontId="9" fillId="0" borderId="10" applyFill="0" applyProtection="0"/>
    <xf numFmtId="268" fontId="97" fillId="0" borderId="10" applyFill="0" applyProtection="0"/>
    <xf numFmtId="269" fontId="9" fillId="0" borderId="10" applyFill="0" applyProtection="0"/>
    <xf numFmtId="269" fontId="9" fillId="0" borderId="10" applyFill="0" applyProtection="0"/>
    <xf numFmtId="268" fontId="3" fillId="0" borderId="0" applyFill="0" applyBorder="0" applyProtection="0"/>
    <xf numFmtId="220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70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4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5" fontId="68" fillId="13" borderId="0">
      <alignment horizontal="left"/>
      <protection hidden="1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7" fontId="43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8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9" fontId="115" fillId="17" borderId="24" applyAlignment="0">
      <protection locked="0"/>
    </xf>
    <xf numFmtId="280" fontId="115" fillId="17" borderId="24" applyAlignment="0">
      <protection locked="0"/>
    </xf>
    <xf numFmtId="280" fontId="69" fillId="0" borderId="0" applyFill="0" applyBorder="0" applyAlignment="0" applyProtection="0"/>
    <xf numFmtId="279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81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2" fontId="119" fillId="0" borderId="0">
      <alignment horizontal="right"/>
    </xf>
    <xf numFmtId="283" fontId="98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50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2" fontId="67" fillId="0" borderId="0" applyFill="0" applyBorder="0"/>
    <xf numFmtId="38" fontId="80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179" fontId="13" fillId="0" borderId="0">
      <protection locked="0"/>
    </xf>
    <xf numFmtId="0" fontId="9" fillId="0" borderId="0"/>
    <xf numFmtId="0" fontId="136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3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7" fontId="80" fillId="12" borderId="0" applyFont="0" applyFill="0" applyBorder="0" applyAlignment="0" applyProtection="0">
      <alignment vertical="top"/>
    </xf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8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89" fontId="30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0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291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2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156" fillId="0" borderId="0"/>
    <xf numFmtId="226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3" fontId="48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301" fontId="162" fillId="0" borderId="0"/>
    <xf numFmtId="0" fontId="162" fillId="0" borderId="0"/>
    <xf numFmtId="301" fontId="162" fillId="0" borderId="0"/>
    <xf numFmtId="301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7" fontId="9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09" fontId="43" fillId="0" borderId="0" applyFont="0" applyFill="0" applyBorder="0" applyAlignment="0" applyProtection="0"/>
    <xf numFmtId="179" fontId="14" fillId="0" borderId="0">
      <protection locked="0"/>
    </xf>
    <xf numFmtId="310" fontId="166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311" fontId="43" fillId="0" borderId="0" applyFont="0" applyFill="0" applyBorder="0" applyAlignment="0" applyProtection="0"/>
    <xf numFmtId="179" fontId="14" fillId="0" borderId="0">
      <protection locked="0"/>
    </xf>
    <xf numFmtId="312" fontId="166" fillId="0" borderId="0" applyFont="0" applyFill="0" applyBorder="0" applyAlignment="0" applyProtection="0"/>
    <xf numFmtId="253" fontId="67" fillId="0" borderId="0" applyFill="0" applyBorder="0"/>
    <xf numFmtId="309" fontId="43" fillId="0" borderId="0" applyFont="0" applyFill="0" applyBorder="0" applyAlignment="0" applyProtection="0"/>
    <xf numFmtId="311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3" fontId="75" fillId="0" borderId="0" applyFont="0" applyFill="0" applyBorder="0" applyAlignment="0" applyProtection="0"/>
    <xf numFmtId="314" fontId="84" fillId="0" borderId="0" applyFont="0" applyFill="0" applyBorder="0" applyAlignment="0" applyProtection="0"/>
    <xf numFmtId="315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7" fillId="0" borderId="0" applyFont="0" applyFill="0" applyBorder="0" applyAlignment="0" applyProtection="0"/>
    <xf numFmtId="232" fontId="71" fillId="0" borderId="0" applyFont="0" applyFill="0" applyBorder="0" applyAlignment="0" applyProtection="0"/>
    <xf numFmtId="233" fontId="72" fillId="0" borderId="0" applyFont="0" applyFill="0" applyBorder="0" applyAlignment="0" applyProtection="0"/>
    <xf numFmtId="317" fontId="20" fillId="0" borderId="0" applyFont="0" applyFill="0" applyBorder="0" applyAlignment="0" applyProtection="0"/>
    <xf numFmtId="318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9" fontId="86" fillId="0" borderId="0" applyFont="0" applyFill="0" applyBorder="0" applyAlignment="0" applyProtection="0"/>
    <xf numFmtId="320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21" fontId="84" fillId="0" borderId="0" applyFont="0" applyFill="0" applyBorder="0" applyAlignment="0" applyProtection="0"/>
    <xf numFmtId="10" fontId="171" fillId="0" borderId="0"/>
    <xf numFmtId="322" fontId="86" fillId="0" borderId="0" applyFont="0" applyFill="0" applyBorder="0" applyAlignment="0" applyProtection="0"/>
    <xf numFmtId="323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6" fontId="82" fillId="0" borderId="0" applyFont="0" applyFill="0" applyBorder="0" applyAlignment="0" applyProtection="0"/>
    <xf numFmtId="286" fontId="87" fillId="0" borderId="0" applyFont="0" applyFill="0" applyBorder="0" applyAlignment="0" applyProtection="0"/>
    <xf numFmtId="286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4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4" fontId="67" fillId="0" borderId="0" applyFill="0" applyBorder="0"/>
    <xf numFmtId="250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5" fontId="7" fillId="0" borderId="0"/>
    <xf numFmtId="326" fontId="7" fillId="0" borderId="0"/>
    <xf numFmtId="37" fontId="173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228" fontId="20" fillId="0" borderId="0" applyFill="0" applyBorder="0" applyAlignment="0"/>
    <xf numFmtId="234" fontId="7" fillId="0" borderId="0" applyFill="0" applyBorder="0" applyAlignment="0"/>
    <xf numFmtId="234" fontId="7" fillId="0" borderId="0" applyFill="0" applyBorder="0" applyAlignment="0"/>
    <xf numFmtId="0" fontId="20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37" fillId="0" borderId="0" applyFill="0" applyBorder="0" applyAlignment="0"/>
    <xf numFmtId="236" fontId="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7" fontId="37" fillId="0" borderId="0" applyFill="0" applyBorder="0" applyAlignment="0"/>
    <xf numFmtId="237" fontId="37" fillId="0" borderId="0" applyFill="0" applyBorder="0" applyAlignment="0"/>
    <xf numFmtId="235" fontId="37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35" fontId="71" fillId="0" borderId="0" applyFill="0" applyBorder="0" applyAlignment="0"/>
    <xf numFmtId="226" fontId="70" fillId="0" borderId="0" applyFill="0" applyBorder="0" applyAlignment="0"/>
    <xf numFmtId="204" fontId="7" fillId="0" borderId="0" applyFill="0" applyBorder="0" applyAlignment="0"/>
    <xf numFmtId="0" fontId="51" fillId="0" borderId="0" applyNumberFormat="0">
      <alignment horizontal="left"/>
    </xf>
    <xf numFmtId="327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9" fontId="107" fillId="22" borderId="0">
      <protection locked="0"/>
    </xf>
    <xf numFmtId="38" fontId="48" fillId="0" borderId="0" applyFont="0" applyFill="0" applyBorder="0" applyAlignment="0" applyProtection="0"/>
    <xf numFmtId="249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30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1" fontId="20" fillId="0" borderId="0">
      <alignment horizontal="left" wrapText="1"/>
    </xf>
    <xf numFmtId="0" fontId="29" fillId="0" borderId="0"/>
    <xf numFmtId="181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181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181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5" fontId="2" fillId="0" borderId="0" applyFont="0" applyFill="0" applyBorder="0" applyAlignment="0" applyProtection="0"/>
    <xf numFmtId="0" fontId="92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4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5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37" fillId="0" borderId="0" applyFill="0" applyBorder="0" applyAlignment="0"/>
    <xf numFmtId="336" fontId="72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7" fontId="37" fillId="0" borderId="0" applyFill="0" applyBorder="0" applyAlignment="0"/>
    <xf numFmtId="337" fontId="37" fillId="0" borderId="0" applyFill="0" applyBorder="0" applyAlignment="0"/>
    <xf numFmtId="335" fontId="37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335" fontId="71" fillId="0" borderId="0" applyFill="0" applyBorder="0" applyAlignment="0"/>
    <xf numFmtId="0" fontId="20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37" fillId="0" borderId="0" applyFill="0" applyBorder="0" applyAlignment="0"/>
    <xf numFmtId="339" fontId="72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40" fontId="37" fillId="0" borderId="0" applyFill="0" applyBorder="0" applyAlignment="0"/>
    <xf numFmtId="340" fontId="37" fillId="0" borderId="0" applyFill="0" applyBorder="0" applyAlignment="0"/>
    <xf numFmtId="338" fontId="37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338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6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5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341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1" fontId="213" fillId="65" borderId="2" applyAlignment="0">
      <alignment horizontal="left" indent="1"/>
      <protection hidden="1"/>
    </xf>
    <xf numFmtId="342" fontId="214" fillId="27" borderId="0" applyAlignment="0">
      <alignment horizontal="left" indent="2"/>
      <protection hidden="1"/>
    </xf>
    <xf numFmtId="341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3" fontId="2" fillId="0" borderId="0" applyFont="0" applyFill="0" applyBorder="0" applyAlignment="0" applyProtection="0"/>
    <xf numFmtId="293" fontId="217" fillId="0" borderId="0" applyFont="0" applyFill="0" applyBorder="0" applyAlignment="0" applyProtection="0"/>
    <xf numFmtId="344" fontId="217" fillId="0" borderId="0" applyFont="0" applyFill="0" applyBorder="0" applyAlignment="0" applyProtection="0"/>
    <xf numFmtId="226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5" fontId="115" fillId="17" borderId="24">
      <protection locked="0"/>
    </xf>
    <xf numFmtId="0" fontId="4" fillId="0" borderId="0"/>
    <xf numFmtId="188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6" fontId="217" fillId="0" borderId="0" applyFont="0" applyFill="0" applyBorder="0" applyAlignment="0" applyProtection="0"/>
    <xf numFmtId="347" fontId="43" fillId="0" borderId="0" applyFont="0" applyFill="0" applyBorder="0" applyAlignment="0" applyProtection="0"/>
    <xf numFmtId="348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226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50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51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6" fontId="229" fillId="19" borderId="45"/>
    <xf numFmtId="226" fontId="229" fillId="19" borderId="45"/>
    <xf numFmtId="226" fontId="229" fillId="19" borderId="45"/>
    <xf numFmtId="226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229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9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351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229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7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4" fontId="239" fillId="0" borderId="0" applyFont="0" applyFill="0" applyBorder="0" applyAlignment="0" applyProtection="0"/>
    <xf numFmtId="176" fontId="240" fillId="0" borderId="0" applyFont="0" applyFill="0" applyBorder="0" applyProtection="0">
      <alignment horizontal="right" vertical="top"/>
      <protection locked="0"/>
    </xf>
    <xf numFmtId="354" fontId="241" fillId="0" borderId="50" applyFont="0" applyFill="0" applyBorder="0" applyAlignment="0" applyProtection="0">
      <alignment horizontal="center" vertical="center" wrapText="1"/>
    </xf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54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5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9" fillId="0" borderId="0" applyFont="0" applyFill="0" applyBorder="0" applyAlignment="0" applyProtection="0"/>
    <xf numFmtId="358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4" fontId="35" fillId="0" borderId="0">
      <protection locked="0"/>
    </xf>
    <xf numFmtId="170" fontId="35" fillId="0" borderId="0">
      <protection locked="0"/>
    </xf>
    <xf numFmtId="214" fontId="35" fillId="0" borderId="0">
      <protection locked="0"/>
    </xf>
    <xf numFmtId="214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46" fillId="0" borderId="0" applyFont="0" applyFill="0" applyBorder="0" applyAlignment="0" applyProtection="0"/>
    <xf numFmtId="359" fontId="246" fillId="0" borderId="0" applyFont="0" applyFill="0" applyBorder="0" applyAlignment="0" applyProtection="0"/>
    <xf numFmtId="0" fontId="247" fillId="0" borderId="0"/>
    <xf numFmtId="250" fontId="20" fillId="0" borderId="0" applyFont="0" applyFill="0" applyBorder="0" applyAlignment="0" applyProtection="0"/>
    <xf numFmtId="0" fontId="28" fillId="0" borderId="0"/>
  </cellStyleXfs>
  <cellXfs count="110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38" fillId="5" borderId="0" xfId="0" applyFont="1" applyFill="1"/>
    <xf numFmtId="14" fontId="249" fillId="5" borderId="0" xfId="0" applyNumberFormat="1" applyFont="1" applyFill="1" applyAlignment="1"/>
    <xf numFmtId="0" fontId="249" fillId="5" borderId="5" xfId="0" applyFont="1" applyFill="1" applyBorder="1" applyAlignment="1"/>
    <xf numFmtId="0" fontId="38" fillId="5" borderId="5" xfId="0" applyFont="1" applyFill="1" applyBorder="1"/>
    <xf numFmtId="0" fontId="249" fillId="5" borderId="0" xfId="0" applyFont="1" applyFill="1" applyAlignment="1"/>
    <xf numFmtId="0" fontId="38" fillId="5" borderId="51" xfId="0" applyFont="1" applyFill="1" applyBorder="1" applyAlignment="1">
      <alignment wrapText="1"/>
    </xf>
    <xf numFmtId="0" fontId="250" fillId="5" borderId="51" xfId="0" applyFont="1" applyFill="1" applyBorder="1" applyAlignment="1">
      <alignment horizont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0" fontId="38" fillId="5" borderId="51" xfId="0" applyFont="1" applyFill="1" applyBorder="1" applyAlignment="1">
      <alignment horizontal="center" wrapText="1"/>
    </xf>
    <xf numFmtId="0" fontId="251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wrapText="1"/>
    </xf>
    <xf numFmtId="0" fontId="38" fillId="5" borderId="0" xfId="0" applyFont="1" applyFill="1" applyBorder="1" applyAlignment="1">
      <alignment wrapText="1"/>
    </xf>
    <xf numFmtId="0" fontId="38" fillId="5" borderId="0" xfId="0" applyFont="1" applyFill="1" applyBorder="1" applyAlignment="1">
      <alignment horizontal="center" wrapText="1"/>
    </xf>
    <xf numFmtId="0" fontId="251" fillId="5" borderId="0" xfId="0" applyFont="1" applyFill="1" applyAlignment="1">
      <alignment wrapText="1"/>
    </xf>
    <xf numFmtId="0" fontId="250" fillId="5" borderId="0" xfId="0" applyFont="1" applyFill="1" applyAlignment="1">
      <alignment horizontal="center" wrapText="1"/>
    </xf>
    <xf numFmtId="174" fontId="250" fillId="5" borderId="0" xfId="0" applyNumberFormat="1" applyFont="1" applyFill="1" applyAlignment="1">
      <alignment horizontal="right" wrapText="1"/>
    </xf>
    <xf numFmtId="0" fontId="251" fillId="5" borderId="52" xfId="0" applyFont="1" applyFill="1" applyBorder="1" applyAlignment="1">
      <alignment wrapText="1"/>
    </xf>
    <xf numFmtId="0" fontId="250" fillId="5" borderId="52" xfId="0" applyFont="1" applyFill="1" applyBorder="1" applyAlignment="1">
      <alignment horizontal="center" wrapText="1"/>
    </xf>
    <xf numFmtId="0" fontId="38" fillId="5" borderId="0" xfId="0" applyFont="1" applyFill="1" applyAlignment="1"/>
    <xf numFmtId="174" fontId="38" fillId="5" borderId="0" xfId="0" applyNumberFormat="1" applyFont="1" applyFill="1"/>
    <xf numFmtId="0" fontId="250" fillId="5" borderId="52" xfId="0" applyFont="1" applyFill="1" applyBorder="1"/>
    <xf numFmtId="0" fontId="253" fillId="5" borderId="0" xfId="0" applyFont="1" applyFill="1"/>
    <xf numFmtId="43" fontId="38" fillId="5" borderId="0" xfId="0" applyNumberFormat="1" applyFont="1" applyFill="1"/>
    <xf numFmtId="3" fontId="3" fillId="5" borderId="0" xfId="0" applyNumberFormat="1" applyFont="1" applyFill="1"/>
    <xf numFmtId="14" fontId="38" fillId="5" borderId="5" xfId="0" applyNumberFormat="1" applyFont="1" applyFill="1" applyBorder="1" applyAlignment="1"/>
    <xf numFmtId="14" fontId="249" fillId="5" borderId="5" xfId="0" applyNumberFormat="1" applyFont="1" applyFill="1" applyBorder="1" applyAlignment="1"/>
    <xf numFmtId="0" fontId="253" fillId="5" borderId="0" xfId="0" applyFont="1" applyFill="1" applyAlignment="1"/>
    <xf numFmtId="283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0" fontId="250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0" fillId="5" borderId="0" xfId="0" applyFont="1" applyFill="1" applyAlignment="1">
      <alignment wrapText="1"/>
    </xf>
    <xf numFmtId="174" fontId="38" fillId="5" borderId="0" xfId="0" applyNumberFormat="1" applyFont="1" applyFill="1" applyBorder="1" applyAlignment="1">
      <alignment wrapText="1"/>
    </xf>
    <xf numFmtId="174" fontId="250" fillId="5" borderId="52" xfId="0" applyNumberFormat="1" applyFont="1" applyFill="1" applyBorder="1" applyAlignment="1">
      <alignment wrapText="1"/>
    </xf>
    <xf numFmtId="174" fontId="250" fillId="5" borderId="0" xfId="0" applyNumberFormat="1" applyFont="1" applyFill="1" applyBorder="1" applyAlignment="1">
      <alignment wrapText="1"/>
    </xf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0" fillId="5" borderId="51" xfId="0" applyFont="1" applyFill="1" applyBorder="1" applyAlignment="1"/>
    <xf numFmtId="0" fontId="250" fillId="5" borderId="51" xfId="0" applyFont="1" applyFill="1" applyBorder="1" applyAlignment="1">
      <alignment horizontal="center" vertical="center"/>
    </xf>
    <xf numFmtId="172" fontId="3" fillId="5" borderId="0" xfId="0" applyNumberFormat="1" applyFont="1" applyFill="1"/>
    <xf numFmtId="37" fontId="38" fillId="5" borderId="0" xfId="5178" applyNumberFormat="1" applyFont="1" applyFill="1"/>
    <xf numFmtId="14" fontId="253" fillId="5" borderId="0" xfId="0" applyNumberFormat="1" applyFont="1" applyFill="1" applyAlignment="1"/>
    <xf numFmtId="0" fontId="253" fillId="5" borderId="5" xfId="0" applyFont="1" applyFill="1" applyBorder="1" applyAlignment="1"/>
    <xf numFmtId="37" fontId="38" fillId="5" borderId="0" xfId="5178" applyNumberFormat="1" applyFont="1" applyFill="1" applyAlignment="1"/>
    <xf numFmtId="0" fontId="38" fillId="5" borderId="0" xfId="0" applyFont="1" applyFill="1" applyAlignment="1">
      <alignment horizontal="left" wrapText="1" indent="1"/>
    </xf>
    <xf numFmtId="0" fontId="250" fillId="5" borderId="53" xfId="0" applyFont="1" applyFill="1" applyBorder="1" applyAlignment="1">
      <alignment wrapText="1"/>
    </xf>
    <xf numFmtId="0" fontId="250" fillId="5" borderId="53" xfId="0" applyFont="1" applyFill="1" applyBorder="1" applyAlignment="1">
      <alignment horizontal="center" wrapText="1"/>
    </xf>
    <xf numFmtId="174" fontId="250" fillId="5" borderId="53" xfId="0" applyNumberFormat="1" applyFont="1" applyFill="1" applyBorder="1" applyAlignment="1">
      <alignment vertical="top" wrapText="1"/>
    </xf>
    <xf numFmtId="0" fontId="251" fillId="5" borderId="52" xfId="0" applyFont="1" applyFill="1" applyBorder="1" applyAlignment="1">
      <alignment horizontal="center" wrapText="1"/>
    </xf>
    <xf numFmtId="174" fontId="250" fillId="5" borderId="52" xfId="0" applyNumberFormat="1" applyFont="1" applyFill="1" applyBorder="1" applyAlignment="1">
      <alignment vertical="top" wrapText="1"/>
    </xf>
    <xf numFmtId="0" fontId="252" fillId="5" borderId="0" xfId="0" applyFont="1" applyFill="1" applyAlignment="1">
      <alignment horizontal="center" wrapText="1"/>
    </xf>
    <xf numFmtId="174" fontId="38" fillId="5" borderId="0" xfId="0" applyNumberFormat="1" applyFont="1" applyFill="1" applyAlignment="1">
      <alignment vertical="top" wrapText="1"/>
    </xf>
    <xf numFmtId="174" fontId="250" fillId="5" borderId="0" xfId="0" applyNumberFormat="1" applyFont="1" applyFill="1" applyAlignment="1">
      <alignment wrapText="1"/>
    </xf>
    <xf numFmtId="172" fontId="38" fillId="5" borderId="0" xfId="0" applyNumberFormat="1" applyFont="1" applyFill="1"/>
    <xf numFmtId="0" fontId="250" fillId="5" borderId="0" xfId="0" applyFont="1" applyFill="1" applyAlignment="1"/>
    <xf numFmtId="14" fontId="249" fillId="5" borderId="0" xfId="0" applyNumberFormat="1" applyFont="1" applyFill="1" applyAlignment="1">
      <alignment horizontal="left"/>
    </xf>
    <xf numFmtId="0" fontId="250" fillId="5" borderId="51" xfId="0" applyFont="1" applyFill="1" applyBorder="1" applyAlignment="1">
      <alignment horizontal="center" vertical="center" wrapText="1"/>
    </xf>
    <xf numFmtId="0" fontId="253" fillId="5" borderId="0" xfId="0" applyFont="1" applyFill="1" applyBorder="1" applyAlignment="1">
      <alignment wrapText="1"/>
    </xf>
    <xf numFmtId="0" fontId="250" fillId="5" borderId="0" xfId="0" applyFont="1" applyFill="1" applyBorder="1" applyAlignment="1">
      <alignment horizontal="center" vertical="top"/>
    </xf>
    <xf numFmtId="0" fontId="250" fillId="5" borderId="0" xfId="0" applyFont="1" applyFill="1" applyBorder="1" applyAlignment="1">
      <alignment horizontal="center" vertical="top" wrapText="1"/>
    </xf>
    <xf numFmtId="174" fontId="250" fillId="5" borderId="52" xfId="0" applyNumberFormat="1" applyFont="1" applyFill="1" applyBorder="1" applyAlignment="1"/>
    <xf numFmtId="174" fontId="250" fillId="5" borderId="0" xfId="0" applyNumberFormat="1" applyFont="1" applyFill="1" applyBorder="1" applyAlignment="1"/>
    <xf numFmtId="174" fontId="38" fillId="5" borderId="0" xfId="0" applyNumberFormat="1" applyFont="1" applyFill="1" applyBorder="1" applyAlignment="1"/>
    <xf numFmtId="174" fontId="38" fillId="5" borderId="0" xfId="0" applyNumberFormat="1" applyFont="1" applyFill="1" applyBorder="1" applyAlignment="1">
      <alignment vertical="top"/>
    </xf>
    <xf numFmtId="174" fontId="38" fillId="5" borderId="51" xfId="0" applyNumberFormat="1" applyFont="1" applyFill="1" applyBorder="1" applyAlignment="1"/>
    <xf numFmtId="37" fontId="248" fillId="5" borderId="0" xfId="5178" applyNumberFormat="1" applyFont="1" applyFill="1"/>
    <xf numFmtId="0" fontId="254" fillId="5" borderId="0" xfId="0" applyFont="1" applyFill="1"/>
    <xf numFmtId="0" fontId="255" fillId="5" borderId="0" xfId="0" applyFont="1" applyFill="1"/>
    <xf numFmtId="0" fontId="38" fillId="5" borderId="0" xfId="0" applyFont="1" applyFill="1" applyAlignment="1">
      <alignment horizontal="left" vertical="top" wrapText="1" indent="1"/>
    </xf>
    <xf numFmtId="174" fontId="38" fillId="5" borderId="0" xfId="0" applyNumberFormat="1" applyFont="1" applyFill="1" applyBorder="1" applyAlignment="1">
      <alignment horizontal="right" vertical="top" wrapText="1"/>
    </xf>
    <xf numFmtId="0" fontId="38" fillId="5" borderId="51" xfId="0" applyFont="1" applyFill="1" applyBorder="1" applyAlignment="1">
      <alignment horizontal="left" vertical="top" wrapText="1" indent="1"/>
    </xf>
    <xf numFmtId="174" fontId="38" fillId="5" borderId="51" xfId="0" applyNumberFormat="1" applyFont="1" applyFill="1" applyBorder="1" applyAlignment="1">
      <alignment horizontal="right" vertical="top" wrapText="1"/>
    </xf>
    <xf numFmtId="0" fontId="251" fillId="5" borderId="0" xfId="0" applyFont="1" applyFill="1" applyBorder="1" applyAlignment="1">
      <alignment vertical="top" wrapText="1"/>
    </xf>
    <xf numFmtId="174" fontId="250" fillId="5" borderId="0" xfId="0" applyNumberFormat="1" applyFont="1" applyFill="1" applyBorder="1" applyAlignment="1">
      <alignment horizontal="right" vertical="top" wrapText="1"/>
    </xf>
    <xf numFmtId="0" fontId="38" fillId="5" borderId="0" xfId="0" applyFont="1" applyFill="1" applyBorder="1" applyAlignment="1">
      <alignment horizontal="left" vertical="top" wrapText="1" indent="1"/>
    </xf>
    <xf numFmtId="37" fontId="38" fillId="5" borderId="51" xfId="5178" applyNumberFormat="1" applyFont="1" applyFill="1" applyBorder="1" applyAlignment="1">
      <alignment horizontal="left" vertical="top" indent="1"/>
    </xf>
    <xf numFmtId="0" fontId="251" fillId="5" borderId="0" xfId="0" applyFont="1" applyFill="1" applyAlignment="1">
      <alignment vertical="top" wrapText="1"/>
    </xf>
    <xf numFmtId="174" fontId="250" fillId="5" borderId="0" xfId="0" applyNumberFormat="1" applyFont="1" applyFill="1" applyAlignment="1">
      <alignment horizontal="right" vertical="top" wrapText="1"/>
    </xf>
    <xf numFmtId="0" fontId="251" fillId="5" borderId="52" xfId="0" applyFont="1" applyFill="1" applyBorder="1" applyAlignment="1">
      <alignment vertical="top" wrapText="1"/>
    </xf>
    <xf numFmtId="174" fontId="250" fillId="5" borderId="52" xfId="0" applyNumberFormat="1" applyFont="1" applyFill="1" applyBorder="1" applyAlignment="1">
      <alignment horizontal="right" vertical="top" wrapText="1"/>
    </xf>
    <xf numFmtId="0" fontId="252" fillId="5" borderId="0" xfId="0" applyFont="1" applyFill="1" applyBorder="1" applyAlignment="1">
      <alignment horizontal="left" vertical="top" wrapText="1" indent="1"/>
    </xf>
    <xf numFmtId="174" fontId="250" fillId="5" borderId="52" xfId="0" applyNumberFormat="1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vertical="top" indent="1"/>
    </xf>
    <xf numFmtId="174" fontId="38" fillId="5" borderId="0" xfId="0" applyNumberFormat="1" applyFont="1" applyFill="1" applyAlignment="1">
      <alignment vertical="top"/>
    </xf>
    <xf numFmtId="0" fontId="250" fillId="5" borderId="52" xfId="0" applyFont="1" applyFill="1" applyBorder="1" applyAlignment="1">
      <alignment vertical="top"/>
    </xf>
    <xf numFmtId="0" fontId="38" fillId="5" borderId="0" xfId="0" applyFont="1" applyFill="1" applyBorder="1" applyAlignment="1">
      <alignment horizontal="left" wrapText="1" indent="1"/>
    </xf>
    <xf numFmtId="0" fontId="38" fillId="5" borderId="52" xfId="0" applyFont="1" applyFill="1" applyBorder="1" applyAlignment="1">
      <alignment wrapText="1"/>
    </xf>
    <xf numFmtId="0" fontId="38" fillId="5" borderId="53" xfId="0" applyFont="1" applyFill="1" applyBorder="1" applyAlignment="1">
      <alignment horizontal="left" indent="1"/>
    </xf>
    <xf numFmtId="0" fontId="38" fillId="5" borderId="0" xfId="0" applyFont="1" applyFill="1" applyAlignment="1">
      <alignment horizontal="left" wrapText="1" indent="2"/>
    </xf>
    <xf numFmtId="14" fontId="250" fillId="5" borderId="51" xfId="0" applyNumberFormat="1" applyFont="1" applyFill="1" applyBorder="1" applyAlignment="1">
      <alignment horizontal="center" vertical="center" wrapText="1"/>
    </xf>
    <xf numFmtId="174" fontId="38" fillId="5" borderId="1" xfId="0" applyNumberFormat="1" applyFont="1" applyFill="1" applyBorder="1" applyAlignment="1"/>
    <xf numFmtId="0" fontId="3" fillId="5" borderId="0" xfId="0" applyFont="1" applyFill="1" applyBorder="1" applyAlignment="1"/>
    <xf numFmtId="174" fontId="3" fillId="5" borderId="0" xfId="0" applyNumberFormat="1" applyFont="1" applyFill="1"/>
    <xf numFmtId="360" fontId="250" fillId="5" borderId="52" xfId="0" applyNumberFormat="1" applyFont="1" applyFill="1" applyBorder="1" applyAlignment="1">
      <alignment vertical="top"/>
    </xf>
    <xf numFmtId="360" fontId="250" fillId="5" borderId="51" xfId="0" applyNumberFormat="1" applyFont="1" applyFill="1" applyBorder="1" applyAlignment="1">
      <alignment wrapText="1"/>
    </xf>
    <xf numFmtId="14" fontId="250" fillId="5" borderId="0" xfId="0" applyNumberFormat="1" applyFont="1" applyFill="1" applyAlignment="1"/>
    <xf numFmtId="174" fontId="38" fillId="5" borderId="0" xfId="0" applyNumberFormat="1" applyFont="1" applyFill="1" applyBorder="1" applyAlignment="1">
      <alignment horizontal="center" wrapText="1"/>
    </xf>
    <xf numFmtId="0" fontId="251" fillId="5" borderId="0" xfId="0" applyFont="1" applyFill="1" applyBorder="1" applyAlignment="1">
      <alignment horizontal="center" wrapText="1"/>
    </xf>
    <xf numFmtId="174" fontId="38" fillId="0" borderId="0" xfId="0" applyNumberFormat="1" applyFont="1" applyFill="1" applyAlignment="1">
      <alignment wrapText="1"/>
    </xf>
    <xf numFmtId="174" fontId="38" fillId="0" borderId="0" xfId="0" applyNumberFormat="1" applyFont="1" applyFill="1" applyBorder="1" applyAlignment="1">
      <alignment wrapText="1"/>
    </xf>
    <xf numFmtId="174" fontId="38" fillId="0" borderId="52" xfId="0" applyNumberFormat="1" applyFont="1" applyFill="1" applyBorder="1" applyAlignment="1">
      <alignment wrapText="1"/>
    </xf>
    <xf numFmtId="174" fontId="250" fillId="0" borderId="52" xfId="0" applyNumberFormat="1" applyFont="1" applyFill="1" applyBorder="1" applyAlignment="1">
      <alignment wrapText="1"/>
    </xf>
    <xf numFmtId="174" fontId="250" fillId="0" borderId="0" xfId="0" applyNumberFormat="1" applyFont="1" applyFill="1" applyBorder="1" applyAlignment="1">
      <alignment wrapText="1"/>
    </xf>
    <xf numFmtId="0" fontId="38" fillId="0" borderId="0" xfId="0" applyFont="1" applyFill="1" applyAlignment="1">
      <alignment horizontal="left" wrapText="1" indent="1"/>
    </xf>
    <xf numFmtId="0" fontId="38" fillId="0" borderId="0" xfId="0" applyFont="1" applyFill="1" applyAlignment="1">
      <alignment horizontal="center" wrapText="1"/>
    </xf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styles" Target="styles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haredStrings" Target="sharedString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calcChain" Target="calcChain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1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2.xml><?xml version="1.0" encoding="utf-8"?>
<externalLink xmlns="http://schemas.openxmlformats.org/spreadsheetml/2006/main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4.xml><?xml version="1.0" encoding="utf-8"?>
<externalLink xmlns="http://schemas.openxmlformats.org/spreadsheetml/2006/main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5.xml><?xml version="1.0" encoding="utf-8"?>
<externalLink xmlns="http://schemas.openxmlformats.org/spreadsheetml/2006/main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6.xml><?xml version="1.0" encoding="utf-8"?>
<externalLink xmlns="http://schemas.openxmlformats.org/spreadsheetml/2006/main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34"/>
  <sheetViews>
    <sheetView zoomScaleNormal="100" workbookViewId="0">
      <selection activeCell="C16" sqref="C16"/>
    </sheetView>
  </sheetViews>
  <sheetFormatPr defaultColWidth="9.140625" defaultRowHeight="12.75"/>
  <cols>
    <col min="1" max="1" width="57.7109375" style="72" customWidth="1"/>
    <col min="2" max="2" width="7.7109375" style="72" customWidth="1"/>
    <col min="3" max="3" width="10.28515625" style="72" customWidth="1"/>
    <col min="4" max="4" width="9.5703125" style="72" bestFit="1" customWidth="1"/>
    <col min="5" max="5" width="13" style="2" customWidth="1"/>
    <col min="6" max="6" width="11.42578125" style="2" customWidth="1"/>
    <col min="7" max="7" width="14.85546875" style="2" hidden="1" customWidth="1"/>
    <col min="8" max="8" width="0" style="2" hidden="1" customWidth="1"/>
    <col min="9" max="9" width="9.140625" style="2"/>
    <col min="10" max="10" width="10.42578125" style="2" customWidth="1"/>
    <col min="11" max="11" width="13.140625" style="2" customWidth="1"/>
    <col min="12" max="16384" width="9.140625" style="2"/>
  </cols>
  <sheetData>
    <row r="1" spans="1:6">
      <c r="A1" s="59" t="s">
        <v>63</v>
      </c>
      <c r="B1" s="3"/>
      <c r="C1" s="3"/>
      <c r="D1" s="3"/>
    </row>
    <row r="2" spans="1:6">
      <c r="A2" s="59" t="s">
        <v>64</v>
      </c>
      <c r="B2" s="3"/>
      <c r="C2" s="3"/>
      <c r="D2" s="3"/>
    </row>
    <row r="3" spans="1:6">
      <c r="A3" s="100" t="s">
        <v>109</v>
      </c>
      <c r="B3" s="4"/>
      <c r="C3" s="4"/>
      <c r="D3" s="4"/>
    </row>
    <row r="4" spans="1:6" ht="13.5" thickBot="1">
      <c r="A4" s="5"/>
      <c r="B4" s="6"/>
      <c r="C4" s="6"/>
      <c r="D4" s="6"/>
    </row>
    <row r="5" spans="1:6">
      <c r="A5" s="7"/>
      <c r="B5" s="3"/>
      <c r="C5" s="3"/>
      <c r="D5" s="3"/>
    </row>
    <row r="6" spans="1:6" ht="25.5">
      <c r="A6" s="8" t="s">
        <v>1</v>
      </c>
      <c r="B6" s="9" t="s">
        <v>51</v>
      </c>
      <c r="C6" s="94" t="s">
        <v>110</v>
      </c>
      <c r="D6" s="94" t="s">
        <v>111</v>
      </c>
    </row>
    <row r="7" spans="1:6" ht="14.1" customHeight="1">
      <c r="A7" s="73" t="s">
        <v>58</v>
      </c>
      <c r="B7" s="11">
        <v>11</v>
      </c>
      <c r="C7" s="74">
        <v>14344897</v>
      </c>
      <c r="D7" s="74">
        <v>13857185</v>
      </c>
    </row>
    <row r="8" spans="1:6" ht="14.1" customHeight="1">
      <c r="A8" s="75" t="s">
        <v>65</v>
      </c>
      <c r="B8" s="12">
        <v>12</v>
      </c>
      <c r="C8" s="76">
        <v>-9914170</v>
      </c>
      <c r="D8" s="76">
        <v>-9577247</v>
      </c>
    </row>
    <row r="9" spans="1:6" ht="14.1" customHeight="1">
      <c r="A9" s="77" t="s">
        <v>66</v>
      </c>
      <c r="B9" s="14"/>
      <c r="C9" s="78">
        <f>C7+C8</f>
        <v>4430727</v>
      </c>
      <c r="D9" s="78">
        <f>D7+D8</f>
        <v>4279938</v>
      </c>
    </row>
    <row r="10" spans="1:6" ht="14.1" customHeight="1">
      <c r="A10" s="79" t="s">
        <v>67</v>
      </c>
      <c r="B10" s="16">
        <v>13</v>
      </c>
      <c r="C10" s="74">
        <v>-931976</v>
      </c>
      <c r="D10" s="74">
        <v>-741111</v>
      </c>
      <c r="F10" s="27"/>
    </row>
    <row r="11" spans="1:6" ht="14.1" customHeight="1">
      <c r="A11" s="79" t="s">
        <v>26</v>
      </c>
      <c r="B11" s="16">
        <v>14</v>
      </c>
      <c r="C11" s="74">
        <v>-358708</v>
      </c>
      <c r="D11" s="74">
        <v>-291256</v>
      </c>
    </row>
    <row r="12" spans="1:6" ht="14.1" customHeight="1">
      <c r="A12" s="75" t="s">
        <v>68</v>
      </c>
      <c r="B12" s="12">
        <v>15</v>
      </c>
      <c r="C12" s="76">
        <v>602750</v>
      </c>
      <c r="D12" s="76">
        <f>-2218889+2352655-D16</f>
        <v>80386</v>
      </c>
      <c r="F12" s="27"/>
    </row>
    <row r="13" spans="1:6" ht="14.1" customHeight="1">
      <c r="A13" s="77" t="s">
        <v>69</v>
      </c>
      <c r="B13" s="16"/>
      <c r="C13" s="78">
        <f>SUM(C9:C12)</f>
        <v>3742793</v>
      </c>
      <c r="D13" s="78">
        <f>SUM(D9:D12)</f>
        <v>3327957</v>
      </c>
    </row>
    <row r="14" spans="1:6" ht="14.1" customHeight="1">
      <c r="A14" s="79" t="s">
        <v>54</v>
      </c>
      <c r="B14" s="16">
        <v>16</v>
      </c>
      <c r="C14" s="74">
        <v>114600</v>
      </c>
      <c r="D14" s="74">
        <v>63426</v>
      </c>
    </row>
    <row r="15" spans="1:6" ht="14.1" customHeight="1">
      <c r="A15" s="79" t="s">
        <v>55</v>
      </c>
      <c r="B15" s="16">
        <v>17</v>
      </c>
      <c r="C15" s="74">
        <v>-18128</v>
      </c>
      <c r="D15" s="74">
        <v>-1572</v>
      </c>
    </row>
    <row r="16" spans="1:6" ht="14.1" customHeight="1">
      <c r="A16" s="80" t="s">
        <v>28</v>
      </c>
      <c r="B16" s="9"/>
      <c r="C16" s="76">
        <f>152083-103824</f>
        <v>48259</v>
      </c>
      <c r="D16" s="76">
        <f>175618-122238</f>
        <v>53380</v>
      </c>
    </row>
    <row r="17" spans="1:4" ht="14.1" customHeight="1">
      <c r="A17" s="81" t="s">
        <v>70</v>
      </c>
      <c r="B17" s="18"/>
      <c r="C17" s="82">
        <f>SUM(C13:C16)</f>
        <v>3887524</v>
      </c>
      <c r="D17" s="82">
        <f>SUM(D13:D16)</f>
        <v>3443191</v>
      </c>
    </row>
    <row r="18" spans="1:4" ht="14.1" customHeight="1">
      <c r="A18" s="79" t="s">
        <v>53</v>
      </c>
      <c r="B18" s="16"/>
      <c r="C18" s="74">
        <v>-1019710</v>
      </c>
      <c r="D18" s="74">
        <v>-575266</v>
      </c>
    </row>
    <row r="19" spans="1:4" ht="14.1" customHeight="1">
      <c r="A19" s="83" t="s">
        <v>71</v>
      </c>
      <c r="B19" s="21"/>
      <c r="C19" s="84">
        <f>SUM(C17:C18)</f>
        <v>2867814</v>
      </c>
      <c r="D19" s="84">
        <f>SUM(D17:D18)</f>
        <v>2867925</v>
      </c>
    </row>
    <row r="20" spans="1:4" ht="14.1" customHeight="1">
      <c r="A20" s="85" t="s">
        <v>72</v>
      </c>
      <c r="B20" s="16"/>
      <c r="C20" s="74">
        <v>0</v>
      </c>
      <c r="D20" s="74" t="s">
        <v>25</v>
      </c>
    </row>
    <row r="21" spans="1:4" ht="14.1" customHeight="1">
      <c r="A21" s="83" t="s">
        <v>73</v>
      </c>
      <c r="B21" s="21"/>
      <c r="C21" s="86">
        <f>C19</f>
        <v>2867814</v>
      </c>
      <c r="D21" s="86">
        <f>D19</f>
        <v>2867925</v>
      </c>
    </row>
    <row r="22" spans="1:4" ht="14.1" customHeight="1">
      <c r="A22" s="87"/>
      <c r="B22" s="3"/>
      <c r="C22" s="88"/>
      <c r="D22" s="88"/>
    </row>
    <row r="23" spans="1:4" ht="14.1" customHeight="1">
      <c r="A23" s="89" t="s">
        <v>59</v>
      </c>
      <c r="B23" s="24">
        <v>8</v>
      </c>
      <c r="C23" s="98">
        <f>C21/1000</f>
        <v>2867.8139999999999</v>
      </c>
      <c r="D23" s="98">
        <f>D21/1000</f>
        <v>2867.9250000000002</v>
      </c>
    </row>
    <row r="24" spans="1:4" ht="14.1" customHeight="1">
      <c r="A24" s="22"/>
      <c r="B24" s="3"/>
      <c r="C24" s="3"/>
      <c r="D24" s="3"/>
    </row>
    <row r="25" spans="1:4" ht="14.1" customHeight="1">
      <c r="A25" s="25" t="s">
        <v>29</v>
      </c>
      <c r="B25" s="3"/>
      <c r="C25" s="3"/>
      <c r="D25" s="3"/>
    </row>
    <row r="26" spans="1:4" ht="14.1" customHeight="1">
      <c r="A26" s="25"/>
      <c r="B26" s="3"/>
      <c r="C26" s="26"/>
      <c r="D26" s="3"/>
    </row>
    <row r="27" spans="1:4" ht="14.1" customHeight="1">
      <c r="A27" s="25"/>
      <c r="B27" s="3"/>
      <c r="C27" s="3"/>
      <c r="D27" s="3"/>
    </row>
    <row r="28" spans="1:4" ht="14.1" customHeight="1">
      <c r="A28" s="22"/>
      <c r="B28" s="3"/>
      <c r="C28" s="3"/>
      <c r="D28" s="3"/>
    </row>
    <row r="29" spans="1:4" ht="14.1" customHeight="1">
      <c r="A29" s="22" t="s">
        <v>23</v>
      </c>
      <c r="B29" s="3"/>
      <c r="C29" s="3" t="s">
        <v>112</v>
      </c>
      <c r="D29" s="3"/>
    </row>
    <row r="30" spans="1:4" ht="14.1" customHeight="1">
      <c r="A30" s="22"/>
      <c r="B30" s="3"/>
      <c r="C30" s="3"/>
      <c r="D30" s="3"/>
    </row>
    <row r="31" spans="1:4" ht="14.1" customHeight="1">
      <c r="A31" s="22"/>
      <c r="B31" s="3"/>
      <c r="C31" s="3"/>
      <c r="D31" s="3"/>
    </row>
    <row r="32" spans="1:4" ht="14.1" customHeight="1">
      <c r="A32" s="22" t="s">
        <v>24</v>
      </c>
      <c r="B32" s="3"/>
      <c r="C32" s="3" t="s">
        <v>74</v>
      </c>
      <c r="D32" s="3"/>
    </row>
    <row r="33" ht="15" customHeight="1"/>
    <row r="34" ht="15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F57"/>
  <sheetViews>
    <sheetView zoomScaleNormal="100" workbookViewId="0">
      <selection activeCell="C21" sqref="C21"/>
    </sheetView>
  </sheetViews>
  <sheetFormatPr defaultColWidth="9.140625" defaultRowHeight="12.75"/>
  <cols>
    <col min="1" max="1" width="50.7109375" style="72" customWidth="1"/>
    <col min="2" max="2" width="7.7109375" style="72" customWidth="1"/>
    <col min="3" max="3" width="11.7109375" style="72" customWidth="1"/>
    <col min="4" max="4" width="14.42578125" style="72" customWidth="1"/>
    <col min="5" max="5" width="12.85546875" style="44" customWidth="1"/>
    <col min="6" max="6" width="13.140625" style="2" customWidth="1"/>
    <col min="7" max="7" width="16.5703125" style="2" customWidth="1"/>
    <col min="8" max="8" width="2.5703125" style="2" customWidth="1"/>
    <col min="9" max="9" width="11.42578125" style="2" customWidth="1"/>
    <col min="10" max="10" width="9.140625" style="2"/>
    <col min="11" max="11" width="12.42578125" style="2" bestFit="1" customWidth="1"/>
    <col min="12" max="12" width="12.42578125" style="2" customWidth="1"/>
    <col min="13" max="13" width="14.42578125" style="2" customWidth="1"/>
    <col min="14" max="14" width="13" style="2" customWidth="1"/>
    <col min="15" max="16384" width="9.140625" style="2"/>
  </cols>
  <sheetData>
    <row r="1" spans="1:5">
      <c r="A1" s="59" t="s">
        <v>63</v>
      </c>
      <c r="B1" s="3"/>
      <c r="C1" s="3"/>
      <c r="D1" s="3"/>
      <c r="E1" s="2"/>
    </row>
    <row r="2" spans="1:5">
      <c r="A2" s="59" t="s">
        <v>75</v>
      </c>
      <c r="B2" s="3"/>
      <c r="C2" s="3"/>
      <c r="D2" s="3"/>
      <c r="E2" s="2"/>
    </row>
    <row r="3" spans="1:5">
      <c r="A3" s="100" t="s">
        <v>109</v>
      </c>
      <c r="B3" s="4"/>
      <c r="C3" s="4"/>
      <c r="D3" s="4"/>
      <c r="E3" s="2"/>
    </row>
    <row r="4" spans="1:5" ht="13.5" thickBot="1">
      <c r="A4" s="28"/>
      <c r="B4" s="29"/>
      <c r="C4" s="29"/>
      <c r="D4" s="29"/>
      <c r="E4" s="2"/>
    </row>
    <row r="5" spans="1:5">
      <c r="A5" s="30"/>
      <c r="B5" s="3"/>
      <c r="C5" s="3"/>
      <c r="D5" s="3"/>
      <c r="E5" s="2"/>
    </row>
    <row r="6" spans="1:5" ht="25.5">
      <c r="A6" s="8" t="s">
        <v>1</v>
      </c>
      <c r="B6" s="9" t="s">
        <v>51</v>
      </c>
      <c r="C6" s="94" t="s">
        <v>110</v>
      </c>
      <c r="D6" s="94" t="s">
        <v>113</v>
      </c>
      <c r="E6" s="2"/>
    </row>
    <row r="7" spans="1:5" ht="14.1" customHeight="1">
      <c r="A7" s="17" t="s">
        <v>2</v>
      </c>
      <c r="B7" s="11"/>
      <c r="C7" s="31"/>
      <c r="D7" s="31"/>
      <c r="E7" s="2"/>
    </row>
    <row r="8" spans="1:5" ht="14.1" customHeight="1">
      <c r="A8" s="17" t="s">
        <v>3</v>
      </c>
      <c r="B8" s="11"/>
      <c r="C8" s="31"/>
      <c r="D8" s="31"/>
      <c r="E8" s="2"/>
    </row>
    <row r="9" spans="1:5" ht="14.1" customHeight="1">
      <c r="A9" s="49" t="s">
        <v>76</v>
      </c>
      <c r="B9" s="11">
        <v>4</v>
      </c>
      <c r="C9" s="32">
        <v>2116662</v>
      </c>
      <c r="D9" s="103">
        <v>2095979</v>
      </c>
      <c r="E9" s="2"/>
    </row>
    <row r="10" spans="1:5" ht="14.1" customHeight="1">
      <c r="A10" s="49" t="s">
        <v>77</v>
      </c>
      <c r="B10" s="11"/>
      <c r="C10" s="32">
        <v>461394</v>
      </c>
      <c r="D10" s="103">
        <v>399415</v>
      </c>
      <c r="E10" s="2"/>
    </row>
    <row r="11" spans="1:5" ht="14.1" customHeight="1">
      <c r="A11" s="49" t="s">
        <v>78</v>
      </c>
      <c r="B11" s="11">
        <v>5</v>
      </c>
      <c r="C11" s="32">
        <v>192436</v>
      </c>
      <c r="D11" s="103">
        <v>195678</v>
      </c>
      <c r="E11" s="2"/>
    </row>
    <row r="12" spans="1:5" ht="14.1" customHeight="1">
      <c r="A12" s="49" t="s">
        <v>4</v>
      </c>
      <c r="B12" s="11"/>
      <c r="C12" s="32">
        <v>370</v>
      </c>
      <c r="D12" s="103">
        <v>388</v>
      </c>
      <c r="E12" s="2"/>
    </row>
    <row r="13" spans="1:5" ht="14.1" customHeight="1">
      <c r="A13" s="90" t="s">
        <v>79</v>
      </c>
      <c r="B13" s="16"/>
      <c r="C13" s="37">
        <f>1218176-C10</f>
        <v>756782</v>
      </c>
      <c r="D13" s="104">
        <f>1171517-D10</f>
        <v>772102</v>
      </c>
      <c r="E13" s="2"/>
    </row>
    <row r="14" spans="1:5" ht="14.1" customHeight="1">
      <c r="A14" s="49" t="s">
        <v>80</v>
      </c>
      <c r="B14" s="11"/>
      <c r="C14" s="32"/>
      <c r="D14" s="103"/>
      <c r="E14" s="2"/>
    </row>
    <row r="15" spans="1:5" ht="14.1" customHeight="1">
      <c r="A15" s="49" t="s">
        <v>81</v>
      </c>
      <c r="B15" s="11"/>
      <c r="C15" s="32">
        <v>32408</v>
      </c>
      <c r="D15" s="103">
        <v>46006</v>
      </c>
      <c r="E15" s="2"/>
    </row>
    <row r="16" spans="1:5" ht="14.1" customHeight="1">
      <c r="A16" s="33"/>
      <c r="B16" s="34"/>
      <c r="C16" s="35">
        <f>SUM(C9:C15)</f>
        <v>3560052</v>
      </c>
      <c r="D16" s="105">
        <f>SUM(D9:D15)</f>
        <v>3509568</v>
      </c>
      <c r="E16" s="2"/>
    </row>
    <row r="17" spans="1:6" ht="14.1" customHeight="1">
      <c r="A17" s="36" t="s">
        <v>6</v>
      </c>
      <c r="B17" s="11"/>
      <c r="C17" s="32"/>
      <c r="D17" s="103"/>
      <c r="E17" s="2"/>
    </row>
    <row r="18" spans="1:6" ht="14.1" customHeight="1">
      <c r="A18" s="108" t="s">
        <v>8</v>
      </c>
      <c r="B18" s="109">
        <v>6</v>
      </c>
      <c r="C18" s="103">
        <v>4671466</v>
      </c>
      <c r="D18" s="103">
        <v>773382</v>
      </c>
      <c r="E18" s="2"/>
    </row>
    <row r="19" spans="1:6" ht="14.1" customHeight="1">
      <c r="A19" s="108" t="s">
        <v>81</v>
      </c>
      <c r="B19" s="109"/>
      <c r="C19" s="103">
        <v>5011760</v>
      </c>
      <c r="D19" s="103">
        <v>5753846</v>
      </c>
      <c r="E19" s="2"/>
    </row>
    <row r="20" spans="1:6" ht="14.1" customHeight="1">
      <c r="A20" s="108" t="s">
        <v>7</v>
      </c>
      <c r="B20" s="109">
        <v>7</v>
      </c>
      <c r="C20" s="103">
        <v>1760467</v>
      </c>
      <c r="D20" s="103">
        <v>1569466</v>
      </c>
      <c r="E20" s="2"/>
    </row>
    <row r="21" spans="1:6" ht="14.1" customHeight="1">
      <c r="A21" s="90" t="s">
        <v>9</v>
      </c>
      <c r="B21" s="16"/>
      <c r="C21" s="37">
        <v>720020</v>
      </c>
      <c r="D21" s="104">
        <v>190119</v>
      </c>
      <c r="E21" s="2"/>
    </row>
    <row r="22" spans="1:6" ht="14.1" customHeight="1">
      <c r="A22" s="49" t="s">
        <v>82</v>
      </c>
      <c r="B22" s="11"/>
      <c r="C22" s="32">
        <v>9937</v>
      </c>
      <c r="D22" s="103">
        <v>220110</v>
      </c>
      <c r="E22" s="2"/>
    </row>
    <row r="23" spans="1:6" ht="14.1" customHeight="1">
      <c r="A23" s="49" t="s">
        <v>107</v>
      </c>
      <c r="B23" s="11"/>
      <c r="C23" s="32">
        <v>204182</v>
      </c>
      <c r="D23" s="103">
        <v>1715547</v>
      </c>
      <c r="E23" s="2"/>
    </row>
    <row r="24" spans="1:6" ht="14.1" customHeight="1">
      <c r="A24" s="90" t="s">
        <v>5</v>
      </c>
      <c r="B24" s="16"/>
      <c r="C24" s="37"/>
      <c r="D24" s="104"/>
      <c r="E24" s="2"/>
    </row>
    <row r="25" spans="1:6" ht="14.1" customHeight="1">
      <c r="A25" s="49" t="s">
        <v>80</v>
      </c>
      <c r="B25" s="11">
        <v>9</v>
      </c>
      <c r="C25" s="32">
        <v>3964848</v>
      </c>
      <c r="D25" s="103">
        <v>2140378</v>
      </c>
      <c r="E25" s="2"/>
    </row>
    <row r="26" spans="1:6" ht="14.1" customHeight="1">
      <c r="A26" s="91"/>
      <c r="B26" s="34"/>
      <c r="C26" s="35">
        <f>SUM(C18:C25)</f>
        <v>16342680</v>
      </c>
      <c r="D26" s="105">
        <f>SUM(D18:D25)</f>
        <v>12362848</v>
      </c>
      <c r="E26" s="2"/>
    </row>
    <row r="27" spans="1:6" ht="14.1" customHeight="1">
      <c r="A27" s="33" t="s">
        <v>10</v>
      </c>
      <c r="B27" s="21"/>
      <c r="C27" s="38">
        <f>C16+C26</f>
        <v>19902732</v>
      </c>
      <c r="D27" s="106">
        <f>D16+D26</f>
        <v>15872416</v>
      </c>
      <c r="E27" s="2"/>
    </row>
    <row r="28" spans="1:6" ht="14.1" customHeight="1">
      <c r="A28" s="17"/>
      <c r="B28" s="15"/>
      <c r="C28" s="37"/>
      <c r="D28" s="104"/>
      <c r="E28" s="2"/>
    </row>
    <row r="29" spans="1:6" ht="14.1" customHeight="1">
      <c r="A29" s="17" t="s">
        <v>11</v>
      </c>
      <c r="B29" s="10"/>
      <c r="C29" s="32"/>
      <c r="D29" s="103"/>
      <c r="E29" s="2"/>
    </row>
    <row r="30" spans="1:6" ht="14.1" customHeight="1">
      <c r="A30" s="49" t="s">
        <v>12</v>
      </c>
      <c r="B30" s="11">
        <v>8</v>
      </c>
      <c r="C30" s="32">
        <v>3873780</v>
      </c>
      <c r="D30" s="103">
        <v>3873780</v>
      </c>
      <c r="E30" s="2"/>
    </row>
    <row r="31" spans="1:6" ht="14.1" customHeight="1">
      <c r="A31" s="49" t="s">
        <v>0</v>
      </c>
      <c r="B31" s="11"/>
      <c r="C31" s="32">
        <v>0</v>
      </c>
      <c r="D31" s="103">
        <v>0</v>
      </c>
      <c r="E31" s="2"/>
    </row>
    <row r="32" spans="1:6" ht="14.1" customHeight="1">
      <c r="A32" s="90" t="s">
        <v>83</v>
      </c>
      <c r="B32" s="16"/>
      <c r="C32" s="37">
        <v>3683029</v>
      </c>
      <c r="D32" s="103">
        <v>5615215</v>
      </c>
      <c r="E32" s="97"/>
      <c r="F32" s="97"/>
    </row>
    <row r="33" spans="1:5" ht="14.1" customHeight="1">
      <c r="A33" s="20" t="s">
        <v>13</v>
      </c>
      <c r="B33" s="21"/>
      <c r="C33" s="38">
        <f>SUM(C30:C32)</f>
        <v>7556809</v>
      </c>
      <c r="D33" s="106">
        <f>SUM(D30:D32)</f>
        <v>9488995</v>
      </c>
      <c r="E33" s="2"/>
    </row>
    <row r="34" spans="1:5" ht="14.1" customHeight="1">
      <c r="A34" s="13"/>
      <c r="B34" s="14"/>
      <c r="C34" s="39"/>
      <c r="D34" s="107"/>
      <c r="E34" s="2"/>
    </row>
    <row r="35" spans="1:5" ht="14.1" customHeight="1">
      <c r="A35" s="17" t="s">
        <v>14</v>
      </c>
      <c r="B35" s="11"/>
      <c r="C35" s="32"/>
      <c r="D35" s="103"/>
      <c r="E35" s="2"/>
    </row>
    <row r="36" spans="1:5" ht="14.1" customHeight="1">
      <c r="A36" s="108" t="s">
        <v>108</v>
      </c>
      <c r="B36" s="109"/>
      <c r="C36" s="104">
        <v>953116</v>
      </c>
      <c r="D36" s="104">
        <v>953116</v>
      </c>
    </row>
    <row r="37" spans="1:5" ht="14.1" customHeight="1">
      <c r="A37" s="108" t="s">
        <v>84</v>
      </c>
      <c r="B37" s="109"/>
      <c r="C37" s="104">
        <v>208470</v>
      </c>
      <c r="D37" s="104">
        <v>208470</v>
      </c>
    </row>
    <row r="38" spans="1:5" ht="14.1" customHeight="1">
      <c r="A38" s="20"/>
      <c r="B38" s="34"/>
      <c r="C38" s="35">
        <f>SUM(C36:C37)</f>
        <v>1161586</v>
      </c>
      <c r="D38" s="105">
        <f>SUM(D36:D37)</f>
        <v>1161586</v>
      </c>
    </row>
    <row r="39" spans="1:5" ht="14.1" customHeight="1">
      <c r="A39" s="17" t="s">
        <v>15</v>
      </c>
      <c r="B39" s="11"/>
      <c r="C39" s="32"/>
      <c r="D39" s="103"/>
    </row>
    <row r="40" spans="1:5" ht="14.1" customHeight="1">
      <c r="A40" s="108" t="s">
        <v>18</v>
      </c>
      <c r="B40" s="109">
        <v>10</v>
      </c>
      <c r="C40" s="104">
        <f>3221545+26688</f>
        <v>3248233</v>
      </c>
      <c r="D40" s="104">
        <v>2011111</v>
      </c>
    </row>
    <row r="41" spans="1:5" ht="14.1" customHeight="1">
      <c r="A41" s="108" t="s">
        <v>16</v>
      </c>
      <c r="B41" s="109">
        <v>10</v>
      </c>
      <c r="C41" s="104">
        <f>7661601-C42</f>
        <v>2861601</v>
      </c>
      <c r="D41" s="104"/>
      <c r="E41" s="2"/>
    </row>
    <row r="42" spans="1:5" ht="14.1" customHeight="1">
      <c r="A42" s="49" t="s">
        <v>85</v>
      </c>
      <c r="B42" s="11">
        <v>10</v>
      </c>
      <c r="C42" s="37">
        <v>4800000</v>
      </c>
      <c r="D42" s="104">
        <v>2257380</v>
      </c>
      <c r="E42" s="2"/>
    </row>
    <row r="43" spans="1:5" ht="14.1" customHeight="1">
      <c r="A43" s="90" t="s">
        <v>106</v>
      </c>
      <c r="B43" s="16">
        <v>10</v>
      </c>
      <c r="C43" s="37">
        <v>178307</v>
      </c>
      <c r="D43" s="104">
        <v>865523</v>
      </c>
      <c r="E43" s="2"/>
    </row>
    <row r="44" spans="1:5" ht="14.1" customHeight="1">
      <c r="A44" s="90" t="s">
        <v>105</v>
      </c>
      <c r="B44" s="16">
        <v>10</v>
      </c>
      <c r="C44" s="37">
        <v>96196</v>
      </c>
      <c r="D44" s="104">
        <v>87821</v>
      </c>
      <c r="E44" s="2"/>
    </row>
    <row r="45" spans="1:5" ht="14.1" customHeight="1">
      <c r="A45" s="90" t="s">
        <v>17</v>
      </c>
      <c r="B45" s="16"/>
      <c r="C45" s="37"/>
      <c r="D45" s="37">
        <v>0</v>
      </c>
      <c r="E45" s="2"/>
    </row>
    <row r="46" spans="1:5" ht="14.1" customHeight="1">
      <c r="A46" s="20"/>
      <c r="B46" s="34"/>
      <c r="C46" s="35">
        <f>SUM(C40:C45)</f>
        <v>11184337</v>
      </c>
      <c r="D46" s="35">
        <f>SUM(D40:D45)</f>
        <v>5221835</v>
      </c>
      <c r="E46" s="2"/>
    </row>
    <row r="47" spans="1:5" ht="14.1" customHeight="1">
      <c r="A47" s="20" t="s">
        <v>19</v>
      </c>
      <c r="B47" s="21"/>
      <c r="C47" s="38">
        <f>C38+C46</f>
        <v>12345923</v>
      </c>
      <c r="D47" s="38">
        <f>D38+D46</f>
        <v>6383421</v>
      </c>
      <c r="E47" s="2"/>
    </row>
    <row r="48" spans="1:5" ht="14.1" customHeight="1">
      <c r="A48" s="20" t="s">
        <v>20</v>
      </c>
      <c r="B48" s="21"/>
      <c r="C48" s="38">
        <f>C33+C47</f>
        <v>19902732</v>
      </c>
      <c r="D48" s="38">
        <f>D33+D47</f>
        <v>15872416</v>
      </c>
      <c r="E48" s="2"/>
    </row>
    <row r="49" spans="1:5" ht="14.1" customHeight="1">
      <c r="A49" s="22"/>
      <c r="B49" s="3"/>
      <c r="C49" s="23">
        <f>C27-C48</f>
        <v>0</v>
      </c>
      <c r="D49" s="23">
        <f>D27-D48</f>
        <v>0</v>
      </c>
      <c r="E49" s="2"/>
    </row>
    <row r="50" spans="1:5" ht="14.1" customHeight="1">
      <c r="A50" s="92" t="s">
        <v>21</v>
      </c>
      <c r="B50" s="40"/>
      <c r="C50" s="41">
        <v>1000000</v>
      </c>
      <c r="D50" s="41">
        <v>1000000</v>
      </c>
      <c r="E50" s="2"/>
    </row>
    <row r="51" spans="1:5" ht="14.1" customHeight="1">
      <c r="A51" s="42" t="s">
        <v>22</v>
      </c>
      <c r="B51" s="43">
        <v>8</v>
      </c>
      <c r="C51" s="99">
        <f>(C33-C12)/1000</f>
        <v>7556.4390000000003</v>
      </c>
      <c r="D51" s="99">
        <f>(D33-D12)/1000</f>
        <v>9488.607</v>
      </c>
      <c r="E51" s="2"/>
    </row>
    <row r="52" spans="1:5" ht="14.1" customHeight="1">
      <c r="A52" s="22"/>
      <c r="B52" s="3"/>
      <c r="C52" s="3"/>
      <c r="D52" s="3"/>
      <c r="E52" s="2"/>
    </row>
    <row r="53" spans="1:5" ht="14.1" customHeight="1">
      <c r="A53" s="22"/>
      <c r="B53" s="3"/>
      <c r="C53" s="3"/>
      <c r="D53" s="3"/>
      <c r="E53" s="2"/>
    </row>
    <row r="54" spans="1:5" ht="14.1" customHeight="1">
      <c r="A54" s="22" t="s">
        <v>23</v>
      </c>
      <c r="B54" s="3"/>
      <c r="C54" s="3" t="s">
        <v>112</v>
      </c>
      <c r="D54" s="3"/>
      <c r="E54" s="2"/>
    </row>
    <row r="55" spans="1:5" ht="14.1" customHeight="1">
      <c r="A55" s="22"/>
      <c r="B55" s="3"/>
      <c r="C55" s="3"/>
      <c r="D55" s="3"/>
      <c r="E55" s="2"/>
    </row>
    <row r="56" spans="1:5" ht="14.1" customHeight="1">
      <c r="A56" s="22"/>
      <c r="B56" s="3"/>
      <c r="C56" s="3"/>
      <c r="D56" s="3"/>
      <c r="E56" s="2"/>
    </row>
    <row r="57" spans="1:5" ht="14.1" customHeight="1">
      <c r="A57" s="22" t="s">
        <v>24</v>
      </c>
      <c r="B57" s="3"/>
      <c r="C57" s="3" t="s">
        <v>74</v>
      </c>
      <c r="D57" s="3"/>
      <c r="E57" s="2"/>
    </row>
  </sheetData>
  <pageMargins left="0.78740157480314965" right="0.39370078740157483" top="0" bottom="0.19685039370078741" header="0.51181102362204722" footer="0.31496062992125984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F34"/>
  <sheetViews>
    <sheetView workbookViewId="0">
      <selection activeCell="D22" sqref="D22"/>
    </sheetView>
  </sheetViews>
  <sheetFormatPr defaultColWidth="9.140625" defaultRowHeight="12.75"/>
  <cols>
    <col min="1" max="1" width="45.7109375" style="72" customWidth="1"/>
    <col min="2" max="2" width="5.7109375" style="72" customWidth="1"/>
    <col min="3" max="3" width="12.7109375" style="72" customWidth="1"/>
    <col min="4" max="4" width="15.7109375" style="72" customWidth="1"/>
    <col min="5" max="5" width="11.7109375" style="72" customWidth="1"/>
    <col min="6" max="8" width="12.5703125" style="1" customWidth="1"/>
    <col min="9" max="16384" width="9.140625" style="1"/>
  </cols>
  <sheetData>
    <row r="1" spans="1:6">
      <c r="A1" s="59" t="s">
        <v>63</v>
      </c>
      <c r="B1" s="59"/>
      <c r="C1" s="59"/>
      <c r="D1" s="59"/>
      <c r="E1" s="59"/>
    </row>
    <row r="2" spans="1:6">
      <c r="A2" s="59" t="s">
        <v>98</v>
      </c>
      <c r="B2" s="59"/>
      <c r="C2" s="59"/>
      <c r="D2" s="59"/>
      <c r="E2" s="59"/>
    </row>
    <row r="3" spans="1:6">
      <c r="A3" s="100" t="s">
        <v>109</v>
      </c>
      <c r="B3" s="46"/>
      <c r="C3" s="46"/>
      <c r="D3" s="4"/>
      <c r="E3" s="4"/>
    </row>
    <row r="4" spans="1:6" ht="13.5" thickBot="1">
      <c r="A4" s="47"/>
      <c r="B4" s="6"/>
      <c r="C4" s="6"/>
      <c r="D4" s="6"/>
      <c r="E4" s="6"/>
    </row>
    <row r="5" spans="1:6">
      <c r="A5" s="60"/>
      <c r="B5" s="60"/>
      <c r="C5" s="60"/>
      <c r="D5" s="60"/>
      <c r="E5" s="60"/>
    </row>
    <row r="6" spans="1:6" ht="25.5">
      <c r="A6" s="8" t="s">
        <v>1</v>
      </c>
      <c r="B6" s="61" t="s">
        <v>51</v>
      </c>
      <c r="C6" s="61" t="s">
        <v>11</v>
      </c>
      <c r="D6" s="61" t="s">
        <v>83</v>
      </c>
      <c r="E6" s="61" t="s">
        <v>99</v>
      </c>
    </row>
    <row r="7" spans="1:6" ht="14.1" customHeight="1">
      <c r="A7" s="62"/>
      <c r="B7" s="63"/>
      <c r="C7" s="64"/>
      <c r="D7" s="64"/>
      <c r="E7" s="64"/>
    </row>
    <row r="8" spans="1:6" ht="14.1" customHeight="1">
      <c r="A8" s="20" t="s">
        <v>114</v>
      </c>
      <c r="B8" s="20"/>
      <c r="C8" s="65">
        <v>3873780</v>
      </c>
      <c r="D8" s="65">
        <v>5393464</v>
      </c>
      <c r="E8" s="65">
        <f>C8+D8</f>
        <v>9267244</v>
      </c>
    </row>
    <row r="9" spans="1:6" ht="14.1" customHeight="1">
      <c r="A9" s="13"/>
      <c r="B9" s="13"/>
      <c r="C9" s="66"/>
      <c r="D9" s="66"/>
      <c r="E9" s="66"/>
    </row>
    <row r="10" spans="1:6" ht="14.1" customHeight="1">
      <c r="A10" s="15" t="s">
        <v>52</v>
      </c>
      <c r="B10" s="15"/>
      <c r="C10" s="67">
        <v>0</v>
      </c>
      <c r="D10" s="67">
        <v>7298101</v>
      </c>
      <c r="E10" s="67">
        <f>D10</f>
        <v>7298101</v>
      </c>
    </row>
    <row r="11" spans="1:6" ht="14.1" customHeight="1">
      <c r="A11" s="15" t="s">
        <v>101</v>
      </c>
      <c r="B11" s="15"/>
      <c r="C11" s="67"/>
      <c r="D11" s="67"/>
      <c r="E11" s="67"/>
    </row>
    <row r="12" spans="1:6" ht="14.1" customHeight="1">
      <c r="A12" s="15" t="s">
        <v>100</v>
      </c>
      <c r="B12" s="15"/>
      <c r="C12" s="68">
        <v>0</v>
      </c>
      <c r="D12" s="68">
        <v>-6800000</v>
      </c>
      <c r="E12" s="67">
        <f t="shared" ref="E12:E13" si="0">D12</f>
        <v>-6800000</v>
      </c>
      <c r="F12" s="96"/>
    </row>
    <row r="13" spans="1:6" ht="14.1" customHeight="1">
      <c r="A13" s="8" t="s">
        <v>116</v>
      </c>
      <c r="B13" s="12"/>
      <c r="C13" s="69">
        <v>0</v>
      </c>
      <c r="D13" s="95">
        <v>-276350</v>
      </c>
      <c r="E13" s="95">
        <f t="shared" si="0"/>
        <v>-276350</v>
      </c>
      <c r="F13" s="96"/>
    </row>
    <row r="14" spans="1:6" ht="14.1" customHeight="1">
      <c r="A14" s="15" t="s">
        <v>50</v>
      </c>
      <c r="B14" s="15"/>
      <c r="C14" s="67">
        <f>SUM(C10:C13)</f>
        <v>0</v>
      </c>
      <c r="D14" s="67">
        <f t="shared" ref="D14:E14" si="1">SUM(D10:D13)</f>
        <v>221751</v>
      </c>
      <c r="E14" s="67">
        <f t="shared" si="1"/>
        <v>221751</v>
      </c>
      <c r="F14" s="96"/>
    </row>
    <row r="15" spans="1:6" ht="14.1" customHeight="1">
      <c r="A15" s="15"/>
      <c r="B15" s="15"/>
      <c r="C15" s="67"/>
      <c r="D15" s="67"/>
      <c r="E15" s="67"/>
      <c r="F15" s="96"/>
    </row>
    <row r="16" spans="1:6" ht="14.1" customHeight="1">
      <c r="A16" s="20" t="s">
        <v>115</v>
      </c>
      <c r="B16" s="20"/>
      <c r="C16" s="65">
        <f>C8+C14</f>
        <v>3873780</v>
      </c>
      <c r="D16" s="65">
        <f>D8+D14</f>
        <v>5615215</v>
      </c>
      <c r="E16" s="65">
        <f>E8+E14</f>
        <v>9488995</v>
      </c>
      <c r="F16" s="96"/>
    </row>
    <row r="17" spans="1:5" ht="14.1" customHeight="1">
      <c r="A17" s="13"/>
      <c r="B17" s="13"/>
      <c r="C17" s="66"/>
      <c r="D17" s="66"/>
      <c r="E17" s="66"/>
    </row>
    <row r="18" spans="1:5" ht="14.1" customHeight="1">
      <c r="A18" s="15" t="s">
        <v>52</v>
      </c>
      <c r="B18" s="15"/>
      <c r="C18" s="67">
        <v>0</v>
      </c>
      <c r="D18" s="67">
        <f>ОПУ!C21</f>
        <v>2867814</v>
      </c>
      <c r="E18" s="67">
        <f>D18</f>
        <v>2867814</v>
      </c>
    </row>
    <row r="19" spans="1:5" ht="14.1" customHeight="1">
      <c r="A19" s="15" t="s">
        <v>101</v>
      </c>
      <c r="B19" s="15"/>
      <c r="C19" s="67"/>
      <c r="D19" s="67"/>
      <c r="E19" s="67">
        <f t="shared" ref="E19:E21" si="2">D19</f>
        <v>0</v>
      </c>
    </row>
    <row r="20" spans="1:5" ht="14.1" customHeight="1">
      <c r="A20" s="15" t="s">
        <v>100</v>
      </c>
      <c r="B20" s="15"/>
      <c r="C20" s="68">
        <v>0</v>
      </c>
      <c r="D20" s="68">
        <v>-4800000</v>
      </c>
      <c r="E20" s="67">
        <f t="shared" si="2"/>
        <v>-4800000</v>
      </c>
    </row>
    <row r="21" spans="1:5" ht="14.1" customHeight="1">
      <c r="A21" s="8" t="s">
        <v>49</v>
      </c>
      <c r="B21" s="12"/>
      <c r="C21" s="69">
        <v>0</v>
      </c>
      <c r="D21" s="69">
        <v>0</v>
      </c>
      <c r="E21" s="69">
        <f t="shared" si="2"/>
        <v>0</v>
      </c>
    </row>
    <row r="22" spans="1:5" ht="14.1" customHeight="1">
      <c r="A22" s="15" t="s">
        <v>50</v>
      </c>
      <c r="B22" s="15"/>
      <c r="C22" s="67">
        <f>SUM(C18:C21)</f>
        <v>0</v>
      </c>
      <c r="D22" s="67">
        <f t="shared" ref="D22:E22" si="3">SUM(D18:D21)</f>
        <v>-1932186</v>
      </c>
      <c r="E22" s="67">
        <f t="shared" si="3"/>
        <v>-1932186</v>
      </c>
    </row>
    <row r="23" spans="1:5" ht="14.1" customHeight="1">
      <c r="A23" s="15"/>
      <c r="B23" s="15"/>
      <c r="C23" s="67"/>
      <c r="D23" s="67"/>
      <c r="E23" s="67"/>
    </row>
    <row r="24" spans="1:5" ht="20.45" customHeight="1">
      <c r="A24" s="20" t="s">
        <v>117</v>
      </c>
      <c r="B24" s="20"/>
      <c r="C24" s="65">
        <f>C16+C22</f>
        <v>3873780</v>
      </c>
      <c r="D24" s="65">
        <f t="shared" ref="D24" si="4">D16+D22</f>
        <v>3683029</v>
      </c>
      <c r="E24" s="65">
        <f>E16+E22</f>
        <v>7556809</v>
      </c>
    </row>
    <row r="25" spans="1:5" ht="14.1" customHeight="1">
      <c r="A25" s="13"/>
      <c r="B25" s="13"/>
      <c r="C25" s="66"/>
      <c r="D25" s="66"/>
      <c r="E25" s="66"/>
    </row>
    <row r="26" spans="1:5" ht="14.1" customHeight="1">
      <c r="A26" s="13"/>
      <c r="B26" s="13"/>
      <c r="C26" s="66"/>
      <c r="D26" s="66"/>
      <c r="E26" s="66"/>
    </row>
    <row r="27" spans="1:5" ht="14.1" customHeight="1">
      <c r="A27" s="22" t="s">
        <v>23</v>
      </c>
      <c r="B27" s="22"/>
      <c r="C27" s="58"/>
      <c r="D27" s="3" t="s">
        <v>112</v>
      </c>
      <c r="E27" s="66"/>
    </row>
    <row r="28" spans="1:5" ht="14.1" customHeight="1">
      <c r="A28" s="22"/>
      <c r="B28" s="22"/>
      <c r="C28" s="3"/>
      <c r="D28" s="3"/>
      <c r="E28" s="66"/>
    </row>
    <row r="29" spans="1:5" ht="14.1" customHeight="1">
      <c r="A29" s="22"/>
      <c r="B29" s="22"/>
      <c r="C29" s="3"/>
      <c r="D29" s="3"/>
      <c r="E29" s="66"/>
    </row>
    <row r="30" spans="1:5" ht="14.1" customHeight="1">
      <c r="A30" s="22" t="s">
        <v>24</v>
      </c>
      <c r="B30" s="22"/>
      <c r="C30" s="3"/>
      <c r="D30" s="3" t="s">
        <v>74</v>
      </c>
      <c r="E30" s="66"/>
    </row>
    <row r="31" spans="1:5" ht="14.1" customHeight="1">
      <c r="A31" s="13"/>
      <c r="B31" s="13"/>
      <c r="C31" s="71"/>
      <c r="D31" s="71"/>
      <c r="E31" s="71"/>
    </row>
    <row r="32" spans="1:5" ht="14.1" customHeight="1"/>
    <row r="33" ht="14.1" customHeight="1"/>
    <row r="34" ht="14.1" customHeight="1"/>
  </sheetData>
  <pageMargins left="0.78740157480314965" right="0.39370078740157483" top="0.78740157480314965" bottom="0.39370078740157483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D56" sqref="D56"/>
    </sheetView>
  </sheetViews>
  <sheetFormatPr defaultColWidth="9.140625" defaultRowHeight="12.75"/>
  <cols>
    <col min="1" max="1" width="55.7109375" style="72" customWidth="1"/>
    <col min="2" max="2" width="7.7109375" style="72" customWidth="1"/>
    <col min="3" max="3" width="10.42578125" style="72" customWidth="1"/>
    <col min="4" max="4" width="9.5703125" style="72" customWidth="1"/>
    <col min="5" max="9" width="12.5703125" style="70" customWidth="1"/>
    <col min="10" max="12" width="13.5703125" style="70" customWidth="1"/>
    <col min="13" max="17" width="12.5703125" style="70" customWidth="1"/>
    <col min="18" max="18" width="13.42578125" style="70" customWidth="1"/>
    <col min="19" max="23" width="12.5703125" style="70" customWidth="1"/>
    <col min="24" max="24" width="13.85546875" style="70" customWidth="1"/>
    <col min="25" max="25" width="14.5703125" style="70" customWidth="1"/>
    <col min="26" max="16384" width="9.140625" style="70"/>
  </cols>
  <sheetData>
    <row r="1" spans="1:4">
      <c r="A1" s="59" t="s">
        <v>63</v>
      </c>
      <c r="B1" s="22"/>
      <c r="C1" s="45"/>
      <c r="D1" s="45"/>
    </row>
    <row r="2" spans="1:4">
      <c r="A2" s="59" t="s">
        <v>86</v>
      </c>
      <c r="B2" s="22"/>
      <c r="C2" s="45"/>
      <c r="D2" s="45"/>
    </row>
    <row r="3" spans="1:4">
      <c r="A3" s="100" t="s">
        <v>109</v>
      </c>
      <c r="B3" s="46"/>
      <c r="C3" s="46"/>
      <c r="D3" s="46"/>
    </row>
    <row r="4" spans="1:4" ht="6.6" customHeight="1" thickBot="1">
      <c r="A4" s="47"/>
      <c r="B4" s="6"/>
      <c r="C4" s="6"/>
      <c r="D4" s="6"/>
    </row>
    <row r="5" spans="1:4">
      <c r="A5" s="48"/>
      <c r="B5" s="45"/>
      <c r="C5" s="45"/>
      <c r="D5" s="45"/>
    </row>
    <row r="6" spans="1:4" ht="25.5">
      <c r="A6" s="8" t="s">
        <v>1</v>
      </c>
      <c r="B6" s="9" t="s">
        <v>51</v>
      </c>
      <c r="C6" s="94" t="s">
        <v>110</v>
      </c>
      <c r="D6" s="94" t="s">
        <v>111</v>
      </c>
    </row>
    <row r="7" spans="1:4">
      <c r="A7" s="36" t="s">
        <v>30</v>
      </c>
      <c r="B7" s="18"/>
      <c r="C7" s="19"/>
      <c r="D7" s="19"/>
    </row>
    <row r="8" spans="1:4">
      <c r="A8" s="49" t="s">
        <v>87</v>
      </c>
      <c r="B8" s="11"/>
      <c r="C8" s="32">
        <f>ОПУ!C17</f>
        <v>3887524</v>
      </c>
      <c r="D8" s="32">
        <f>ОПУ!D17</f>
        <v>3443191</v>
      </c>
    </row>
    <row r="9" spans="1:4">
      <c r="A9" s="49" t="s">
        <v>31</v>
      </c>
      <c r="B9" s="11"/>
      <c r="C9" s="32"/>
      <c r="D9" s="32"/>
    </row>
    <row r="10" spans="1:4">
      <c r="A10" s="93" t="s">
        <v>32</v>
      </c>
      <c r="B10" s="11"/>
      <c r="C10" s="32">
        <f>ОПУ!C14</f>
        <v>114600</v>
      </c>
      <c r="D10" s="32">
        <f>ОПУ!D14</f>
        <v>63426</v>
      </c>
    </row>
    <row r="11" spans="1:4">
      <c r="A11" s="93" t="s">
        <v>33</v>
      </c>
      <c r="B11" s="11"/>
      <c r="C11" s="32">
        <f>ОПУ!C15</f>
        <v>-18128</v>
      </c>
      <c r="D11" s="32">
        <f>ОПУ!D15</f>
        <v>-1572</v>
      </c>
    </row>
    <row r="12" spans="1:4">
      <c r="A12" s="93" t="s">
        <v>27</v>
      </c>
      <c r="B12" s="11"/>
      <c r="C12" s="32"/>
      <c r="D12" s="32"/>
    </row>
    <row r="13" spans="1:4">
      <c r="A13" s="93" t="s">
        <v>88</v>
      </c>
      <c r="B13" s="11"/>
      <c r="C13" s="32">
        <v>-102826</v>
      </c>
      <c r="D13" s="32">
        <v>-50162</v>
      </c>
    </row>
    <row r="14" spans="1:4">
      <c r="A14" s="93" t="s">
        <v>34</v>
      </c>
      <c r="B14" s="11"/>
      <c r="C14" s="32">
        <v>-7827</v>
      </c>
      <c r="D14" s="32">
        <v>-7827</v>
      </c>
    </row>
    <row r="15" spans="1:4">
      <c r="A15" s="93" t="s">
        <v>35</v>
      </c>
      <c r="B15" s="11"/>
      <c r="C15" s="32">
        <f>ОПУ!C16</f>
        <v>48259</v>
      </c>
      <c r="D15" s="32">
        <f>ОПУ!D16</f>
        <v>53380</v>
      </c>
    </row>
    <row r="16" spans="1:4" ht="25.5">
      <c r="A16" s="50" t="s">
        <v>36</v>
      </c>
      <c r="B16" s="51"/>
      <c r="C16" s="52">
        <f>SUM(C8:C15)</f>
        <v>3921602</v>
      </c>
      <c r="D16" s="52">
        <f>SUM(D8:D15)</f>
        <v>3500436</v>
      </c>
    </row>
    <row r="17" spans="1:4">
      <c r="A17" s="49" t="s">
        <v>37</v>
      </c>
      <c r="B17" s="11"/>
      <c r="C17" s="32">
        <f>Баланс!D20-Баланс!C20</f>
        <v>-191001</v>
      </c>
      <c r="D17" s="32">
        <v>99073</v>
      </c>
    </row>
    <row r="18" spans="1:4">
      <c r="A18" s="49" t="s">
        <v>89</v>
      </c>
      <c r="B18" s="11"/>
      <c r="C18" s="32">
        <f>Баланс!D19-Баланс!C19</f>
        <v>742086</v>
      </c>
      <c r="D18" s="32">
        <v>-1897782</v>
      </c>
    </row>
    <row r="19" spans="1:4">
      <c r="A19" s="49" t="s">
        <v>38</v>
      </c>
      <c r="B19" s="11"/>
      <c r="C19" s="32">
        <f>Баланс!D18-Баланс!C18+2488914+519039</f>
        <v>-890131</v>
      </c>
      <c r="D19" s="32">
        <v>8888</v>
      </c>
    </row>
    <row r="20" spans="1:4">
      <c r="A20" s="49" t="s">
        <v>39</v>
      </c>
      <c r="B20" s="11"/>
      <c r="C20" s="32">
        <f>Баланс!C40-Баланс!D40</f>
        <v>1237122</v>
      </c>
      <c r="D20" s="32">
        <v>839133</v>
      </c>
    </row>
    <row r="21" spans="1:4">
      <c r="A21" s="49" t="s">
        <v>40</v>
      </c>
      <c r="B21" s="11"/>
      <c r="C21" s="32">
        <v>-145566</v>
      </c>
      <c r="D21" s="32">
        <v>42584</v>
      </c>
    </row>
    <row r="22" spans="1:4">
      <c r="A22" s="49" t="s">
        <v>41</v>
      </c>
      <c r="B22" s="11"/>
      <c r="C22" s="32">
        <f>Баланс!D43-Баланс!C43</f>
        <v>687216</v>
      </c>
      <c r="D22" s="32">
        <v>752121</v>
      </c>
    </row>
    <row r="23" spans="1:4">
      <c r="A23" s="49" t="s">
        <v>90</v>
      </c>
      <c r="B23" s="11"/>
      <c r="C23" s="103">
        <f>Баланс!D41-Баланс!C41+Баланс!D38-Баланс!C38</f>
        <v>-2861601</v>
      </c>
      <c r="D23" s="32">
        <v>-1023240</v>
      </c>
    </row>
    <row r="24" spans="1:4" ht="25.5">
      <c r="A24" s="50" t="s">
        <v>42</v>
      </c>
      <c r="B24" s="51"/>
      <c r="C24" s="52">
        <f>SUM(C16:C23)</f>
        <v>2499727</v>
      </c>
      <c r="D24" s="52">
        <f>SUM(D16:D23)</f>
        <v>2321213</v>
      </c>
    </row>
    <row r="25" spans="1:4">
      <c r="A25" s="90" t="s">
        <v>91</v>
      </c>
      <c r="B25" s="16"/>
      <c r="C25" s="37">
        <v>55731</v>
      </c>
      <c r="D25" s="37">
        <v>41463</v>
      </c>
    </row>
    <row r="26" spans="1:4">
      <c r="A26" s="90" t="s">
        <v>43</v>
      </c>
      <c r="B26" s="16"/>
      <c r="C26" s="37">
        <v>-799703</v>
      </c>
      <c r="D26" s="37">
        <v>-776899</v>
      </c>
    </row>
    <row r="27" spans="1:4">
      <c r="A27" s="90" t="s">
        <v>103</v>
      </c>
      <c r="B27" s="16"/>
      <c r="C27" s="37">
        <v>8872</v>
      </c>
      <c r="D27" s="37"/>
    </row>
    <row r="28" spans="1:4" ht="25.5">
      <c r="A28" s="20" t="s">
        <v>44</v>
      </c>
      <c r="B28" s="53"/>
      <c r="C28" s="54">
        <f>SUM(C24:C27)</f>
        <v>1764627</v>
      </c>
      <c r="D28" s="54">
        <f>SUM(D24:D27)</f>
        <v>1585777</v>
      </c>
    </row>
    <row r="29" spans="1:4">
      <c r="A29" s="10"/>
      <c r="B29" s="11"/>
      <c r="C29" s="32"/>
      <c r="D29" s="32"/>
    </row>
    <row r="30" spans="1:4">
      <c r="A30" s="36" t="s">
        <v>45</v>
      </c>
      <c r="B30" s="55"/>
      <c r="C30" s="32"/>
      <c r="D30" s="32"/>
    </row>
    <row r="31" spans="1:4">
      <c r="A31" s="49" t="s">
        <v>92</v>
      </c>
      <c r="B31" s="11"/>
      <c r="C31" s="32">
        <v>-123650</v>
      </c>
      <c r="D31" s="32">
        <v>-92101</v>
      </c>
    </row>
    <row r="32" spans="1:4">
      <c r="A32" s="49" t="s">
        <v>93</v>
      </c>
      <c r="B32" s="11"/>
      <c r="C32" s="56">
        <v>157</v>
      </c>
      <c r="D32" s="56">
        <v>42946</v>
      </c>
    </row>
    <row r="33" spans="1:4">
      <c r="A33" s="49" t="s">
        <v>94</v>
      </c>
      <c r="B33" s="11"/>
      <c r="C33" s="56"/>
      <c r="D33" s="56"/>
    </row>
    <row r="34" spans="1:4">
      <c r="A34" s="49" t="s">
        <v>5</v>
      </c>
      <c r="B34" s="11"/>
      <c r="C34" s="32"/>
      <c r="D34" s="32">
        <v>-474875</v>
      </c>
    </row>
    <row r="35" spans="1:4">
      <c r="A35" s="49" t="s">
        <v>102</v>
      </c>
      <c r="B35" s="11"/>
      <c r="C35" s="32"/>
      <c r="D35" s="32"/>
    </row>
    <row r="36" spans="1:4">
      <c r="A36" s="49" t="s">
        <v>95</v>
      </c>
      <c r="B36" s="11"/>
      <c r="C36" s="37">
        <v>-1739877</v>
      </c>
      <c r="D36" s="37">
        <v>-4489006</v>
      </c>
    </row>
    <row r="37" spans="1:4">
      <c r="A37" s="49" t="s">
        <v>60</v>
      </c>
      <c r="B37" s="11"/>
      <c r="C37" s="37">
        <v>0</v>
      </c>
      <c r="D37" s="37">
        <v>0</v>
      </c>
    </row>
    <row r="38" spans="1:4">
      <c r="A38" s="49" t="s">
        <v>104</v>
      </c>
      <c r="B38" s="11"/>
      <c r="C38" s="37"/>
      <c r="D38" s="37"/>
    </row>
    <row r="39" spans="1:4">
      <c r="A39" s="49" t="s">
        <v>96</v>
      </c>
      <c r="B39" s="16"/>
      <c r="C39" s="37">
        <v>2263</v>
      </c>
      <c r="D39" s="37">
        <v>2380</v>
      </c>
    </row>
    <row r="40" spans="1:4" ht="25.5">
      <c r="A40" s="20" t="s">
        <v>56</v>
      </c>
      <c r="B40" s="53"/>
      <c r="C40" s="54">
        <f>SUM(C31:C39)</f>
        <v>-1861107</v>
      </c>
      <c r="D40" s="54">
        <f>SUM(D31:D39)</f>
        <v>-5010656</v>
      </c>
    </row>
    <row r="41" spans="1:4">
      <c r="A41" s="10"/>
      <c r="B41" s="11"/>
      <c r="C41" s="32"/>
      <c r="D41" s="32"/>
    </row>
    <row r="42" spans="1:4">
      <c r="A42" s="36" t="s">
        <v>46</v>
      </c>
      <c r="B42" s="18"/>
      <c r="C42" s="57"/>
      <c r="D42" s="57"/>
    </row>
    <row r="43" spans="1:4">
      <c r="A43" s="90" t="s">
        <v>61</v>
      </c>
      <c r="B43" s="16"/>
      <c r="C43" s="104">
        <v>2846090</v>
      </c>
      <c r="D43" s="37">
        <v>1007150</v>
      </c>
    </row>
    <row r="44" spans="1:4">
      <c r="A44" s="90" t="s">
        <v>47</v>
      </c>
      <c r="B44" s="16"/>
      <c r="C44" s="37">
        <v>0</v>
      </c>
      <c r="D44" s="37"/>
    </row>
    <row r="45" spans="1:4">
      <c r="A45" s="90" t="s">
        <v>97</v>
      </c>
      <c r="B45" s="16"/>
      <c r="C45" s="101">
        <v>-2257380</v>
      </c>
      <c r="D45" s="37"/>
    </row>
    <row r="46" spans="1:4" ht="25.5">
      <c r="A46" s="20" t="s">
        <v>57</v>
      </c>
      <c r="B46" s="21"/>
      <c r="C46" s="54">
        <f>SUM(C43:C45)</f>
        <v>588710</v>
      </c>
      <c r="D46" s="54">
        <f>SUM(D43:D45)</f>
        <v>1007150</v>
      </c>
    </row>
    <row r="47" spans="1:4">
      <c r="A47" s="13"/>
      <c r="B47" s="14"/>
      <c r="C47" s="39"/>
      <c r="D47" s="39"/>
    </row>
    <row r="48" spans="1:4">
      <c r="A48" s="49" t="s">
        <v>48</v>
      </c>
      <c r="B48" s="11"/>
      <c r="C48" s="32">
        <f>C28+C40+C46</f>
        <v>492230</v>
      </c>
      <c r="D48" s="32">
        <f>D28+D40+D46</f>
        <v>-2417729</v>
      </c>
    </row>
    <row r="49" spans="1:4">
      <c r="A49" s="49" t="s">
        <v>35</v>
      </c>
      <c r="B49" s="11"/>
      <c r="C49" s="32">
        <v>37671</v>
      </c>
      <c r="D49" s="32">
        <v>-19631</v>
      </c>
    </row>
    <row r="50" spans="1:4">
      <c r="A50" s="15" t="s">
        <v>118</v>
      </c>
      <c r="B50" s="16"/>
      <c r="C50" s="37">
        <v>190119</v>
      </c>
      <c r="D50" s="37">
        <v>2527780</v>
      </c>
    </row>
    <row r="51" spans="1:4" ht="19.5" customHeight="1">
      <c r="A51" s="20" t="s">
        <v>62</v>
      </c>
      <c r="B51" s="53"/>
      <c r="C51" s="38">
        <f>SUM(C48:C50)</f>
        <v>720020</v>
      </c>
      <c r="D51" s="38">
        <f>SUM(D48:D50)</f>
        <v>90420</v>
      </c>
    </row>
    <row r="52" spans="1:4" ht="16.899999999999999" customHeight="1">
      <c r="A52" s="13"/>
      <c r="B52" s="102"/>
      <c r="C52" s="39"/>
      <c r="D52" s="39"/>
    </row>
    <row r="53" spans="1:4" hidden="1">
      <c r="A53" s="13"/>
      <c r="B53" s="102"/>
      <c r="C53" s="39"/>
      <c r="D53" s="39"/>
    </row>
    <row r="54" spans="1:4" ht="9" hidden="1" customHeight="1">
      <c r="A54" s="48"/>
      <c r="B54" s="45"/>
      <c r="C54" s="32"/>
      <c r="D54" s="32"/>
    </row>
    <row r="55" spans="1:4" hidden="1">
      <c r="A55" s="48"/>
      <c r="B55" s="45"/>
      <c r="C55" s="32"/>
      <c r="D55" s="32"/>
    </row>
    <row r="56" spans="1:4">
      <c r="A56" s="48"/>
      <c r="B56" s="45"/>
      <c r="C56" s="32"/>
      <c r="D56" s="32"/>
    </row>
    <row r="57" spans="1:4" ht="29.25" customHeight="1">
      <c r="A57" s="22" t="s">
        <v>23</v>
      </c>
      <c r="B57" s="22"/>
      <c r="C57" s="3" t="s">
        <v>112</v>
      </c>
      <c r="D57" s="3"/>
    </row>
    <row r="58" spans="1:4">
      <c r="A58" s="22"/>
      <c r="B58" s="22"/>
      <c r="C58" s="3"/>
      <c r="D58" s="3"/>
    </row>
    <row r="59" spans="1:4" ht="1.9" customHeight="1">
      <c r="A59" s="22"/>
      <c r="B59" s="22"/>
      <c r="C59" s="3"/>
      <c r="D59" s="3"/>
    </row>
    <row r="60" spans="1:4">
      <c r="A60" s="22" t="s">
        <v>24</v>
      </c>
      <c r="B60" s="22"/>
      <c r="C60" s="3" t="s">
        <v>74</v>
      </c>
      <c r="D60" s="3"/>
    </row>
  </sheetData>
  <pageMargins left="0.59055118110236227" right="0.11811023622047245" top="0" bottom="0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ОИК</vt:lpstr>
      <vt:lpstr>ОДДС с изм.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Пользователь Windows</cp:lastModifiedBy>
  <cp:lastPrinted>2019-07-26T04:30:43Z</cp:lastPrinted>
  <dcterms:created xsi:type="dcterms:W3CDTF">2014-05-15T07:31:14Z</dcterms:created>
  <dcterms:modified xsi:type="dcterms:W3CDTF">2019-07-26T05:35:24Z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