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activeTab="1"/>
  </bookViews>
  <sheets>
    <sheet name="ОПУ" sheetId="2" r:id="rId1"/>
    <sheet name="Баланс" sheetId="1" r:id="rId2"/>
    <sheet name="ОИК" sheetId="4" r:id="rId3"/>
    <sheet name="ОДДС с изм." sheetId="5" r:id="rId4"/>
    <sheet name="Лист1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D63" i="1"/>
  <c r="D52"/>
  <c r="D22"/>
  <c r="C22"/>
  <c r="D22" i="2"/>
  <c r="D57" i="5"/>
  <c r="C57"/>
  <c r="D51"/>
  <c r="C51"/>
  <c r="D23"/>
  <c r="C23"/>
  <c r="C63" i="1" l="1"/>
  <c r="C52"/>
  <c r="D9" i="2"/>
  <c r="D16" s="1"/>
  <c r="D20" s="1"/>
  <c r="D24" s="1"/>
  <c r="D26" s="1"/>
  <c r="D33" i="5"/>
  <c r="D37" s="1"/>
  <c r="D23" i="4"/>
  <c r="E23" s="1"/>
  <c r="E21"/>
  <c r="E18"/>
  <c r="E19"/>
  <c r="E8"/>
  <c r="D14"/>
  <c r="D16" s="1"/>
  <c r="E12"/>
  <c r="E10"/>
  <c r="E14" s="1"/>
  <c r="C44" i="1"/>
  <c r="C68" s="1"/>
  <c r="C37"/>
  <c r="D44"/>
  <c r="D68" s="1"/>
  <c r="D37"/>
  <c r="C9" i="2"/>
  <c r="C16" s="1"/>
  <c r="E25" i="4" l="1"/>
  <c r="E16"/>
  <c r="D38" i="1"/>
  <c r="D64"/>
  <c r="D65" s="1"/>
  <c r="D61" i="5"/>
  <c r="C33"/>
  <c r="C37" s="1"/>
  <c r="C58" s="1"/>
  <c r="D25" i="4"/>
  <c r="C64" i="1"/>
  <c r="C65" s="1"/>
  <c r="C20" i="2"/>
  <c r="C22" s="1"/>
  <c r="C24" s="1"/>
  <c r="C26" s="1"/>
  <c r="C38" i="1"/>
  <c r="C70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1030 3050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1030 3110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D5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C5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D5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C5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D5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C5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</commentList>
</comments>
</file>

<file path=xl/sharedStrings.xml><?xml version="1.0" encoding="utf-8"?>
<sst xmlns="http://schemas.openxmlformats.org/spreadsheetml/2006/main" count="189" uniqueCount="148">
  <si>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</si>
  <si>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</si>
  <si>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</si>
  <si>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</si>
  <si>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</si>
  <si>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</si>
  <si>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</si>
  <si>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</si>
  <si>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</si>
  <si>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</si>
  <si>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</si>
  <si>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</si>
  <si>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</si>
  <si>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</si>
  <si>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</si>
  <si>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</si>
  <si>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</si>
  <si>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</si>
  <si>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</si>
  <si>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</si>
  <si>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</si>
  <si>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</si>
  <si>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</si>
  <si>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</si>
  <si>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Амортизация дисконта</t>
  </si>
  <si>
    <t>Курсовая разница, нетто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</si>
  <si>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</si>
  <si>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</si>
  <si>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</si>
  <si>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</si>
  <si>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</si>
  <si>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</si>
  <si>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</si>
  <si>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</si>
  <si>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</si>
  <si>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</si>
  <si>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</si>
  <si>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</si>
  <si>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</si>
  <si>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</si>
  <si>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</si>
  <si>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</si>
  <si>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</si>
  <si>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</si>
  <si>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</si>
  <si>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</si>
  <si>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</si>
  <si>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</si>
  <si>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</si>
  <si>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</si>
  <si>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</si>
  <si>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</si>
  <si>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</si>
  <si>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</si>
  <si>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</si>
  <si>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</si>
  <si>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</si>
  <si>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</si>
  <si>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</si>
  <si>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</si>
  <si>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</si>
  <si>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</si>
  <si>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</si>
  <si>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</si>
  <si>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</si>
  <si>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</si>
  <si>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</si>
  <si>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</si>
  <si>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</si>
  <si>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</si>
  <si>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</si>
  <si>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</si>
  <si>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</si>
  <si>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</si>
  <si>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</si>
  <si>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</si>
  <si>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</si>
  <si>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</si>
  <si>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</si>
  <si>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</si>
  <si>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</si>
  <si>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</si>
  <si>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</si>
  <si>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</si>
  <si>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</si>
  <si>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</si>
  <si>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</si>
  <si>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</si>
  <si>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</si>
  <si>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</si>
  <si>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</si>
  <si>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</si>
  <si>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Реализация прочих финансовых апктивов</t>
  </si>
  <si>
    <t>Выплаченные  проценты</t>
  </si>
  <si>
    <t>Прочие поступления</t>
  </si>
  <si>
    <t>Вознагражния работникам</t>
  </si>
  <si>
    <t>Производные финансовые  инструменты</t>
  </si>
  <si>
    <t>Изменения в учетной политике МСФО 9 и 15</t>
  </si>
  <si>
    <t>Доход от выбытия активов</t>
  </si>
  <si>
    <t>Прочие доходы</t>
  </si>
  <si>
    <t>Прочие расходы</t>
  </si>
  <si>
    <t>Краснянская Л.Н.</t>
  </si>
  <si>
    <t>Нагатаев М.С.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</si>
  <si>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</si>
  <si>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</si>
  <si>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</si>
  <si>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</si>
  <si>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</si>
  <si>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</si>
  <si>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</si>
  <si>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</si>
  <si>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</si>
  <si>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</si>
  <si>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r>
      <t xml:space="preserve">    </t>
    </r>
    <r>
      <rPr>
        <sz val="10"/>
        <color rgb="FF000000"/>
        <rFont val="Arial Narrow"/>
        <family val="2"/>
        <charset val="204"/>
      </rPr>
      <t>Обязательства по договору</t>
    </r>
  </si>
  <si>
    <t>Задолженность перед сотрудниками</t>
  </si>
  <si>
    <t>Прочие краткосрочные обязательства</t>
  </si>
  <si>
    <t>На 1 января 2021 года</t>
  </si>
  <si>
    <t>Итого совокупный доход/убыток за год</t>
  </si>
  <si>
    <t>Прибыль от выбытия активов</t>
  </si>
  <si>
    <t>Прочие неденежные операции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</si>
  <si>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</si>
  <si>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</si>
  <si>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</si>
  <si>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</si>
  <si>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Начисление/Восстановление оценочного резерва под ожидаемые кредитные убытки</t>
  </si>
  <si>
    <t>Займы полученные</t>
  </si>
  <si>
    <t>Задолженность по облигациям</t>
  </si>
  <si>
    <t>Резерв по устаревшим и неликвидным запасам</t>
  </si>
  <si>
    <t>Изменения в расходах будущих периодов</t>
  </si>
  <si>
    <t xml:space="preserve">Резерв ОКУ </t>
  </si>
  <si>
    <t>Изменения в обязательствах по вознаграждению работников</t>
  </si>
  <si>
    <t>Поступления от приобретения компании</t>
  </si>
  <si>
    <t>Займы выданные связанным сторонам</t>
  </si>
  <si>
    <t>Погашение займов выданных связанным сторонам</t>
  </si>
  <si>
    <t>Займы, выданные сотрудникам</t>
  </si>
  <si>
    <t>Погашение займа, выданного сотрудникам</t>
  </si>
  <si>
    <t xml:space="preserve">    Поступления от выпуска облигаций</t>
  </si>
  <si>
    <t>За 1 квартал , закончивщийся 31 марта  2022 года</t>
  </si>
  <si>
    <t>31 марта 2022 г.</t>
  </si>
  <si>
    <t>31 марта  2021 г.</t>
  </si>
  <si>
    <t>За 1 квартал , закончивщийся 31 марта 2022 года</t>
  </si>
  <si>
    <t>Займы выданнве</t>
  </si>
  <si>
    <t>Авансы выданные</t>
  </si>
  <si>
    <t>Отложенные налоговые активы</t>
  </si>
  <si>
    <t>На 31 декабря 2021 года</t>
  </si>
  <si>
    <t>На 31 марта 2022  года</t>
  </si>
  <si>
    <t>Денежные средства и их эквиваленты на 1 января 2022 г.</t>
  </si>
  <si>
    <t>31 декабря 2021 г.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</si>
</sst>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_);_(@_)"/>
    <numFmt numFmtId="175" formatCode="[$-409]d\-mmm\-yy;@"/>
    <numFmt numFmtId="176" formatCode="_(* #,##0_);_(* \(#,##0\);_(* \-_);_(@_)"/>
    <numFmt numFmtId="177" formatCode="[$$-409]#,##0_ ;[Red]\-[$$-409]#,##0\ "/>
    <numFmt numFmtId="178" formatCode="_ * #,##0_ ;_ * \-#,##0_ ;_ * &quot;-&quot;_ ;_ @_ "/>
    <numFmt numFmtId="179" formatCode="_-* #,##0\ _?_._-;\-* #,##0\ _?_._-;_-* &quot;-&quot;\ _?_._-;_-@_-"/>
    <numFmt numFmtId="180" formatCode="#"/>
    <numFmt numFmtId="181" formatCode="_-* #,##0.00\ _?_._-;\-* #,##0.00\ _?_._-;_-* &quot;-&quot;??\ _?_._-;_-@_-"/>
    <numFmt numFmtId="182" formatCode="0.000000"/>
    <numFmt numFmtId="183" formatCode="&quot;$&quot;#,##0.0_);[Red]\(&quot;$&quot;#,##0.0\)"/>
    <numFmt numFmtId="184" formatCode="&quot;р.&quot;#,##0.0_);[Red]\(&quot;р.&quot;#,##0.0\)"/>
    <numFmt numFmtId="185" formatCode="&quot;$&quot;\ \ #,##0_);[Red]\(&quot;$&quot;\ \ #,##0\)"/>
    <numFmt numFmtId="186" formatCode="&quot;р.&quot;\ \ #,##0_);[Red]\(&quot;р.&quot;\ \ #,##0\)"/>
    <numFmt numFmtId="187" formatCode="#,##0_);[Red]\(#,##0\);\-"/>
    <numFmt numFmtId="188" formatCode="#,##0.00000___;"/>
    <numFmt numFmtId="189" formatCode="&quot;$&quot;#,##0_);[Red]\(&quot;$&quot;#,##0\)"/>
    <numFmt numFmtId="190" formatCode="&quot;$&quot;#,##0.00;\-&quot;$&quot;#,##0.00"/>
    <numFmt numFmtId="191" formatCode="&quot;р.&quot;#,##0.00;\-&quot;р.&quot;#,##0.00"/>
    <numFmt numFmtId="192" formatCode="0.0_%;\(0.0\)%;\ \-\ \ \ "/>
    <numFmt numFmtId="193" formatCode="#,###.000000_);\(#,##0.000000\);\ \-\ _ "/>
    <numFmt numFmtId="194" formatCode="&quot;$&quot;\ \ #,##0.0_);[Red]\(&quot;$&quot;\ \ #,##0.0\)"/>
    <numFmt numFmtId="195" formatCode="&quot;р.&quot;\ \ #,##0.0_);[Red]\(&quot;р.&quot;\ \ #,##0.0\)"/>
    <numFmt numFmtId="196" formatCode="&quot;$&quot;\ \ #,##0.00_);[Red]\(&quot;$&quot;\ \ #,##0.00\)"/>
    <numFmt numFmtId="197" formatCode="&quot;р.&quot;\ \ #,##0.00_);[Red]\(&quot;р.&quot;\ \ #,##0.00\)"/>
    <numFmt numFmtId="198" formatCode="#,##0_);\(#,##0\);_ \-\ \ "/>
    <numFmt numFmtId="199" formatCode="&quot;$&quot;#,##0;[Red]\-&quot;$&quot;#,##0"/>
    <numFmt numFmtId="200" formatCode="&quot;р.&quot;#,##0;[Red]\-&quot;р.&quot;#,##0"/>
    <numFmt numFmtId="201" formatCode="&quot;$&quot;#,##0.00_);[Red]\(&quot;$&quot;#,##0.00\)"/>
    <numFmt numFmtId="202" formatCode="&quot;$&quot;#,##0.00;[Red]\-&quot;$&quot;#,##0.00"/>
    <numFmt numFmtId="203" formatCode="&quot;р.&quot;#,##0.00;[Red]\-&quot;р.&quot;#,##0.00"/>
    <numFmt numFmtId="204" formatCode="#,##0___);\(#,##0\);___-\ \ "/>
    <numFmt numFmtId="205" formatCode="#,##0.0_);\(#,##0.0\)"/>
    <numFmt numFmtId="206" formatCode="&quot;£&quot;_(#,##0.00_);&quot;£&quot;\(#,##0.00\)"/>
    <numFmt numFmtId="207" formatCode="&quot;$&quot;_(#,##0.00_);&quot;$&quot;\(#,##0.00\)"/>
    <numFmt numFmtId="208" formatCode="&quot;р.&quot;_(#,##0.00_);&quot;р.&quot;\(#,##0.00\)"/>
    <numFmt numFmtId="209" formatCode="#,##0.0_)\x;\(#,##0.0\)\x"/>
    <numFmt numFmtId="210" formatCode="#,##0.0_)_x;\(#,##0.0\)_x"/>
    <numFmt numFmtId="211" formatCode="#,##0_);\(#,##0\);0_)"/>
    <numFmt numFmtId="212" formatCode="0.0_)\%;\(0.0\)\%"/>
    <numFmt numFmtId="213" formatCode="#,##0.0_)_%;\(#,##0.0\)_%"/>
    <numFmt numFmtId="214" formatCode="#,##0;\(#,##0\)"/>
    <numFmt numFmtId="215" formatCode="_(&quot;$&quot;* #,##0.00_);_(&quot;$&quot;* \(#,##0.00\);_(&quot;$&quot;* &quot;-&quot;??_);_(@_)"/>
    <numFmt numFmtId="216" formatCode="\£\ #,##0_);[Red]\(\£\ #,##0\)"/>
    <numFmt numFmtId="217" formatCode="\¥\ #,##0_);[Red]\(\¥\ #,##0\)"/>
    <numFmt numFmtId="218" formatCode="_-* #,##0\ &quot;р.&quot;_-;\-* #,##0\ &quot;р.&quot;_-;_-* &quot;-&quot;\ &quot;р.&quot;_-;_-@_-"/>
    <numFmt numFmtId="219" formatCode="_-* #,##0\ &quot;$&quot;_-;\-* #,##0\ &quot;$&quot;_-;_-* &quot;-&quot;\ &quot;$&quot;_-;_-@_-"/>
    <numFmt numFmtId="220" formatCode="0.0"/>
    <numFmt numFmtId="221" formatCode="#,##0_);\(#,##0\);&quot;- &quot;"/>
    <numFmt numFmtId="222" formatCode="#,##0.0_);\(#,##0.0\);&quot;- &quot;"/>
    <numFmt numFmtId="223" formatCode="#,##0.00_);\(#,##0.00\);&quot;- &quot;"/>
    <numFmt numFmtId="224" formatCode="000"/>
    <numFmt numFmtId="225" formatCode="0.000%"/>
    <numFmt numFmtId="226" formatCode="&quot;$&quot;#,##0_);\(&quot;$&quot;#,##0\)"/>
    <numFmt numFmtId="227" formatCode="General_)"/>
    <numFmt numFmtId="228" formatCode="\•\ \ @"/>
    <numFmt numFmtId="229" formatCode="yyyy"/>
    <numFmt numFmtId="230" formatCode="0.000"/>
    <numFmt numFmtId="231" formatCode="#\ ##0_.\ &quot;zі&quot;\ 00\ &quot;gr&quot;;\(#\ ##0.00\z\і\)"/>
    <numFmt numFmtId="232" formatCode="&quot;\&quot;#,##0.00;[Red]&quot;\&quot;\-#,##0.00"/>
    <numFmt numFmtId="233" formatCode="#,##0.000_);\(#,##0.000\)"/>
    <numFmt numFmtId="234" formatCode="#\ ##0&quot;zі&quot;00&quot;gr&quot;;\(#\ ##0.00\z\і\)"/>
    <numFmt numFmtId="235" formatCode="_-&quot;р.&quot;* #,##0.00_-;\-&quot;р.&quot;* #,##0.00_-;_-&quot;р.&quot;* &quot;-&quot;??_-;_-@_-"/>
    <numFmt numFmtId="236" formatCode="&quot;р.&quot;#,\);\(&quot;р.&quot;#,##0\)"/>
    <numFmt numFmtId="237" formatCode="0.0%;\(0.0%\)"/>
    <numFmt numFmtId="238" formatCode="&quot;$&quot;#,\);\(&quot;$&quot;#,##0\)"/>
    <numFmt numFmtId="239" formatCode="_-* #,##0\ _K_c_-;\-* #,##0\ _K_c_-;_-* &quot;-&quot;\ _K_c_-;_-@_-"/>
    <numFmt numFmtId="240" formatCode="_-* #,##0.00\ _K_c_-;\-* #,##0.00\ _K_c_-;_-* &quot;-&quot;??\ _K_c_-;_-@_-"/>
    <numFmt numFmtId="241" formatCode="0.000_)"/>
    <numFmt numFmtId="242" formatCode="#,##0_)_%;\(#,##0\)_%;"/>
    <numFmt numFmtId="243" formatCode="#,##0.000\);[Red]\(#,##0.000\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7" fontId="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0" fillId="0" borderId="0"/>
    <xf numFmtId="178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79" fontId="9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80" fontId="14" fillId="0" borderId="0">
      <protection locked="0"/>
    </xf>
    <xf numFmtId="180" fontId="14" fillId="0" borderId="0">
      <protection locked="0"/>
    </xf>
    <xf numFmtId="0" fontId="9" fillId="0" borderId="0"/>
    <xf numFmtId="181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4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2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0" fontId="22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5" fillId="0" borderId="0"/>
    <xf numFmtId="188" fontId="2" fillId="0" borderId="0" applyFont="0" applyFill="0" applyBorder="0" applyAlignment="0" applyProtection="0"/>
    <xf numFmtId="0" fontId="23" fillId="0" borderId="0"/>
    <xf numFmtId="188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2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5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2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0" fillId="0" borderId="0">
      <alignment horizontal="left" wrapText="1"/>
    </xf>
    <xf numFmtId="0" fontId="7" fillId="0" borderId="0"/>
    <xf numFmtId="182" fontId="2" fillId="0" borderId="0">
      <alignment horizontal="left" wrapText="1"/>
    </xf>
    <xf numFmtId="0" fontId="29" fillId="0" borderId="0"/>
    <xf numFmtId="0" fontId="29" fillId="0" borderId="0"/>
    <xf numFmtId="205" fontId="2" fillId="0" borderId="0" applyFont="0" applyFill="0" applyBorder="0" applyAlignment="0" applyProtection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2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2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5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2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1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2" fontId="2" fillId="0" borderId="0">
      <alignment horizontal="left" wrapText="1"/>
    </xf>
    <xf numFmtId="0" fontId="29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5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5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8" fontId="43" fillId="0" borderId="0">
      <alignment horizontal="center"/>
    </xf>
    <xf numFmtId="219" fontId="43" fillId="0" borderId="0">
      <alignment horizontal="center"/>
    </xf>
    <xf numFmtId="218" fontId="43" fillId="0" borderId="0">
      <alignment horizontal="center"/>
    </xf>
    <xf numFmtId="219" fontId="43" fillId="0" borderId="0">
      <alignment horizontal="center"/>
    </xf>
    <xf numFmtId="219" fontId="43" fillId="0" borderId="0">
      <alignment horizontal="center"/>
    </xf>
    <xf numFmtId="220" fontId="44" fillId="0" borderId="11" applyFont="0" applyFill="0" applyBorder="0" applyAlignment="0" applyProtection="0">
      <alignment horizontal="right"/>
    </xf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170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2" fontId="2" fillId="0" borderId="0"/>
    <xf numFmtId="0" fontId="2" fillId="0" borderId="0"/>
    <xf numFmtId="0" fontId="48" fillId="8" borderId="0"/>
    <xf numFmtId="223" fontId="2" fillId="0" borderId="0"/>
    <xf numFmtId="0" fontId="2" fillId="0" borderId="0"/>
    <xf numFmtId="223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4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6" fontId="62" fillId="0" borderId="7" applyAlignment="0" applyProtection="0"/>
    <xf numFmtId="49" fontId="64" fillId="0" borderId="0" applyFill="0" applyBorder="0">
      <alignment horizontal="left"/>
    </xf>
    <xf numFmtId="227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9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30" fontId="70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205" fontId="71" fillId="0" borderId="0" applyFill="0" applyBorder="0" applyAlignment="0"/>
    <xf numFmtId="205" fontId="37" fillId="0" borderId="0" applyFill="0" applyBorder="0" applyAlignment="0"/>
    <xf numFmtId="205" fontId="71" fillId="0" borderId="0" applyFill="0" applyBorder="0" applyAlignment="0"/>
    <xf numFmtId="231" fontId="72" fillId="0" borderId="0" applyFill="0" applyBorder="0" applyAlignment="0"/>
    <xf numFmtId="232" fontId="2" fillId="0" borderId="0" applyFill="0" applyBorder="0" applyAlignment="0"/>
    <xf numFmtId="233" fontId="37" fillId="0" borderId="0" applyFill="0" applyBorder="0" applyAlignment="0"/>
    <xf numFmtId="233" fontId="71" fillId="0" borderId="0" applyFill="0" applyBorder="0" applyAlignment="0"/>
    <xf numFmtId="234" fontId="72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9" fontId="45" fillId="0" borderId="0" applyFont="0" applyFill="0" applyBorder="0" applyAlignment="0" applyProtection="0"/>
    <xf numFmtId="240" fontId="45" fillId="0" borderId="0" applyFont="0" applyFill="0" applyBorder="0" applyAlignment="0" applyProtection="0"/>
    <xf numFmtId="0" fontId="48" fillId="0" borderId="0">
      <alignment horizontal="centerContinuous"/>
    </xf>
    <xf numFmtId="227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2" fontId="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1" fontId="9" fillId="0" borderId="0" applyFont="0" applyFill="0" applyBorder="0" applyAlignment="0" applyProtection="0"/>
    <xf numFmtId="229" fontId="20" fillId="0" borderId="0" applyFont="0" applyFill="0" applyBorder="0" applyAlignment="0" applyProtection="0"/>
    <xf numFmtId="235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43" fontId="83" fillId="0" borderId="0" applyFont="0" applyFill="0" applyBorder="0" applyAlignment="0" applyProtection="0">
      <alignment horizontal="center"/>
    </xf>
    <xf numFmtId="244" fontId="84" fillId="0" borderId="0" applyFont="0" applyFill="0" applyBorder="0" applyAlignment="0" applyProtection="0"/>
    <xf numFmtId="245" fontId="85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5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5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164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4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4" fontId="95" fillId="7" borderId="9" applyBorder="0"/>
    <xf numFmtId="253" fontId="95" fillId="7" borderId="9" applyBorder="0"/>
    <xf numFmtId="9" fontId="95" fillId="7" borderId="11" applyBorder="0"/>
    <xf numFmtId="215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70" fillId="0" borderId="0" applyFont="0" applyFill="0" applyBorder="0" applyAlignment="0" applyProtection="0"/>
    <xf numFmtId="205" fontId="7" fillId="0" borderId="0" applyFont="0" applyFill="0" applyBorder="0" applyAlignment="0" applyProtection="0"/>
    <xf numFmtId="183" fontId="80" fillId="0" borderId="0" applyFont="0" applyFill="0" applyBorder="0" applyAlignment="0"/>
    <xf numFmtId="184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3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5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1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6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4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4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1" fontId="2" fillId="0" borderId="0" applyFill="0" applyBorder="0" applyProtection="0">
      <alignment horizontal="left"/>
    </xf>
    <xf numFmtId="221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0" fontId="9" fillId="0" borderId="0"/>
    <xf numFmtId="0" fontId="136" fillId="0" borderId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3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56" fillId="0" borderId="0"/>
    <xf numFmtId="227" fontId="157" fillId="0" borderId="30" applyFill="0" applyBorder="0">
      <alignment horizontal="left"/>
    </xf>
    <xf numFmtId="172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09" fontId="43" fillId="0" borderId="0" applyFont="0" applyFill="0" applyBorder="0" applyAlignment="0" applyProtection="0"/>
    <xf numFmtId="180" fontId="14" fillId="0" borderId="0">
      <protection locked="0"/>
    </xf>
    <xf numFmtId="310" fontId="166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11" fontId="43" fillId="0" borderId="0" applyFont="0" applyFill="0" applyBorder="0" applyAlignment="0" applyProtection="0"/>
    <xf numFmtId="180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37" fillId="0" borderId="0" applyFont="0" applyFill="0" applyBorder="0" applyAlignment="0" applyProtection="0"/>
    <xf numFmtId="233" fontId="71" fillId="0" borderId="0" applyFont="0" applyFill="0" applyBorder="0" applyAlignment="0" applyProtection="0"/>
    <xf numFmtId="234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5" fontId="67" fillId="0" borderId="0" applyFill="0" applyBorder="0"/>
    <xf numFmtId="250" fontId="67" fillId="0" borderId="0" applyFill="0" applyBorder="0"/>
    <xf numFmtId="173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2" fontId="20" fillId="0" borderId="0">
      <alignment horizontal="left" wrapText="1"/>
    </xf>
    <xf numFmtId="0" fontId="29" fillId="0" borderId="0"/>
    <xf numFmtId="182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4" fontId="31" fillId="0" borderId="0"/>
    <xf numFmtId="0" fontId="7" fillId="0" borderId="0"/>
    <xf numFmtId="174" fontId="31" fillId="0" borderId="0"/>
    <xf numFmtId="174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5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7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7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3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7" fontId="229" fillId="19" borderId="45"/>
    <xf numFmtId="227" fontId="229" fillId="19" borderId="45"/>
    <xf numFmtId="227" fontId="229" fillId="19" borderId="45"/>
    <xf numFmtId="227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8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20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167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7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4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237" fillId="0" borderId="0" applyFont="0" applyFill="0" applyBorder="0" applyAlignment="0" applyProtection="0"/>
    <xf numFmtId="173" fontId="237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2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19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6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43" fontId="38" fillId="5" borderId="0" xfId="0" applyNumberFormat="1" applyFont="1" applyFill="1"/>
    <xf numFmtId="0" fontId="253" fillId="5" borderId="0" xfId="0" applyFont="1" applyFill="1" applyAlignment="1"/>
    <xf numFmtId="283" fontId="38" fillId="5" borderId="0" xfId="0" applyNumberFormat="1" applyFont="1" applyFill="1" applyAlignment="1">
      <alignment wrapText="1"/>
    </xf>
    <xf numFmtId="176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6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76" fontId="38" fillId="5" borderId="0" xfId="0" applyNumberFormat="1" applyFont="1" applyFill="1" applyBorder="1" applyAlignment="1">
      <alignment wrapText="1"/>
    </xf>
    <xf numFmtId="176" fontId="250" fillId="5" borderId="52" xfId="0" applyNumberFormat="1" applyFont="1" applyFill="1" applyBorder="1" applyAlignment="1">
      <alignment wrapText="1"/>
    </xf>
    <xf numFmtId="176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76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0" fontId="251" fillId="5" borderId="52" xfId="0" applyFont="1" applyFill="1" applyBorder="1" applyAlignment="1">
      <alignment horizontal="center" wrapText="1"/>
    </xf>
    <xf numFmtId="0" fontId="252" fillId="5" borderId="0" xfId="0" applyFont="1" applyFill="1" applyAlignment="1">
      <alignment horizontal="center" wrapText="1"/>
    </xf>
    <xf numFmtId="174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76" fontId="250" fillId="5" borderId="52" xfId="0" applyNumberFormat="1" applyFont="1" applyFill="1" applyBorder="1" applyAlignment="1"/>
    <xf numFmtId="176" fontId="250" fillId="5" borderId="0" xfId="0" applyNumberFormat="1" applyFont="1" applyFill="1" applyBorder="1" applyAlignment="1"/>
    <xf numFmtId="176" fontId="38" fillId="5" borderId="0" xfId="0" applyNumberFormat="1" applyFont="1" applyFill="1" applyBorder="1" applyAlignment="1"/>
    <xf numFmtId="176" fontId="38" fillId="5" borderId="0" xfId="0" applyNumberFormat="1" applyFont="1" applyFill="1" applyBorder="1" applyAlignment="1">
      <alignment vertical="top"/>
    </xf>
    <xf numFmtId="176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76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76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76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76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76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76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76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76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360" fontId="250" fillId="5" borderId="52" xfId="0" applyNumberFormat="1" applyFont="1" applyFill="1" applyBorder="1" applyAlignment="1">
      <alignment vertical="top"/>
    </xf>
    <xf numFmtId="360" fontId="250" fillId="5" borderId="51" xfId="0" applyNumberFormat="1" applyFont="1" applyFill="1" applyBorder="1" applyAlignment="1">
      <alignment wrapText="1"/>
    </xf>
    <xf numFmtId="14" fontId="250" fillId="5" borderId="0" xfId="0" applyNumberFormat="1" applyFont="1" applyFill="1" applyAlignment="1"/>
    <xf numFmtId="0" fontId="251" fillId="5" borderId="0" xfId="0" applyFont="1" applyFill="1" applyBorder="1" applyAlignment="1">
      <alignment horizontal="center" wrapText="1"/>
    </xf>
    <xf numFmtId="176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Border="1" applyAlignment="1">
      <alignment wrapText="1"/>
    </xf>
    <xf numFmtId="176" fontId="38" fillId="0" borderId="52" xfId="0" applyNumberFormat="1" applyFont="1" applyFill="1" applyBorder="1" applyAlignment="1">
      <alignment wrapText="1"/>
    </xf>
    <xf numFmtId="176" fontId="250" fillId="0" borderId="52" xfId="0" applyNumberFormat="1" applyFont="1" applyFill="1" applyBorder="1" applyAlignment="1">
      <alignment wrapText="1"/>
    </xf>
    <xf numFmtId="176" fontId="250" fillId="0" borderId="0" xfId="0" applyNumberFormat="1" applyFont="1" applyFill="1" applyBorder="1" applyAlignment="1">
      <alignment wrapText="1"/>
    </xf>
    <xf numFmtId="0" fontId="38" fillId="0" borderId="0" xfId="0" applyFont="1" applyFill="1" applyAlignment="1">
      <alignment horizontal="left" wrapText="1" indent="1"/>
    </xf>
    <xf numFmtId="0" fontId="38" fillId="0" borderId="0" xfId="0" applyFont="1" applyFill="1" applyAlignment="1">
      <alignment horizontal="center" wrapText="1"/>
    </xf>
    <xf numFmtId="37" fontId="38" fillId="0" borderId="0" xfId="5178" applyNumberFormat="1" applyFont="1" applyFill="1"/>
    <xf numFmtId="14" fontId="253" fillId="0" borderId="0" xfId="0" applyNumberFormat="1" applyFont="1" applyFill="1" applyAlignment="1"/>
    <xf numFmtId="0" fontId="38" fillId="0" borderId="5" xfId="0" applyFont="1" applyFill="1" applyBorder="1"/>
    <xf numFmtId="14" fontId="250" fillId="0" borderId="51" xfId="0" applyNumberFormat="1" applyFont="1" applyFill="1" applyBorder="1" applyAlignment="1">
      <alignment horizontal="center" vertical="center" wrapText="1"/>
    </xf>
    <xf numFmtId="176" fontId="250" fillId="0" borderId="0" xfId="0" applyNumberFormat="1" applyFont="1" applyFill="1" applyAlignment="1">
      <alignment horizontal="right" wrapText="1"/>
    </xf>
    <xf numFmtId="176" fontId="250" fillId="0" borderId="53" xfId="0" applyNumberFormat="1" applyFont="1" applyFill="1" applyBorder="1" applyAlignment="1">
      <alignment vertical="top" wrapText="1"/>
    </xf>
    <xf numFmtId="176" fontId="250" fillId="0" borderId="52" xfId="0" applyNumberFormat="1" applyFont="1" applyFill="1" applyBorder="1" applyAlignment="1">
      <alignment vertical="top" wrapText="1"/>
    </xf>
    <xf numFmtId="176" fontId="38" fillId="0" borderId="0" xfId="0" applyNumberFormat="1" applyFont="1" applyFill="1" applyAlignment="1">
      <alignment vertical="top" wrapText="1"/>
    </xf>
    <xf numFmtId="176" fontId="258" fillId="0" borderId="0" xfId="0" applyNumberFormat="1" applyFont="1" applyFill="1" applyAlignment="1">
      <alignment vertical="top" wrapText="1"/>
    </xf>
    <xf numFmtId="176" fontId="258" fillId="0" borderId="0" xfId="0" applyNumberFormat="1" applyFont="1" applyFill="1" applyAlignment="1">
      <alignment wrapText="1"/>
    </xf>
    <xf numFmtId="176" fontId="250" fillId="0" borderId="0" xfId="0" applyNumberFormat="1" applyFont="1" applyFill="1" applyAlignment="1">
      <alignment wrapText="1"/>
    </xf>
    <xf numFmtId="176" fontId="38" fillId="0" borderId="0" xfId="0" applyNumberFormat="1" applyFont="1" applyFill="1" applyBorder="1" applyAlignment="1">
      <alignment horizontal="center" wrapText="1"/>
    </xf>
    <xf numFmtId="0" fontId="38" fillId="0" borderId="0" xfId="0" applyFont="1" applyFill="1"/>
    <xf numFmtId="0" fontId="255" fillId="0" borderId="0" xfId="0" applyFont="1" applyFill="1"/>
    <xf numFmtId="176" fontId="250" fillId="5" borderId="53" xfId="0" applyNumberFormat="1" applyFont="1" applyFill="1" applyBorder="1" applyAlignment="1">
      <alignment vertical="top" wrapText="1"/>
    </xf>
    <xf numFmtId="176" fontId="250" fillId="5" borderId="52" xfId="0" applyNumberFormat="1" applyFont="1" applyFill="1" applyBorder="1" applyAlignment="1">
      <alignment vertical="top" wrapText="1"/>
    </xf>
    <xf numFmtId="176" fontId="38" fillId="5" borderId="0" xfId="0" applyNumberFormat="1" applyFont="1" applyFill="1" applyAlignment="1">
      <alignment vertical="top" wrapText="1"/>
    </xf>
    <xf numFmtId="176" fontId="250" fillId="5" borderId="0" xfId="0" applyNumberFormat="1" applyFont="1" applyFill="1" applyAlignment="1">
      <alignment wrapText="1"/>
    </xf>
    <xf numFmtId="176" fontId="38" fillId="5" borderId="0" xfId="0" applyNumberFormat="1" applyFont="1" applyFill="1" applyBorder="1" applyAlignment="1">
      <alignment horizontal="center" wrapText="1"/>
    </xf>
    <xf numFmtId="176" fontId="255" fillId="0" borderId="0" xfId="0" applyNumberFormat="1" applyFont="1" applyFill="1" applyBorder="1" applyAlignment="1">
      <alignment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102" Type="http://schemas.openxmlformats.org/officeDocument/2006/relationships/externalLink" Target="externalLinks/externalLink97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103" Type="http://schemas.openxmlformats.org/officeDocument/2006/relationships/externalLink" Target="externalLinks/externalLink98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50780A41" TargetMode="External"/><Relationship Id="rId1" Type="http://schemas.openxmlformats.org/officeDocument/2006/relationships/externalLinkPath" Target="file:///\\50780A41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7"/>
  <sheetViews>
    <sheetView zoomScaleNormal="100" workbookViewId="0">
      <selection activeCell="A28" sqref="A28"/>
    </sheetView>
  </sheetViews>
  <sheetFormatPr defaultColWidth="9.140625" defaultRowHeight="12.75"/>
  <cols>
    <col min="1" max="1" width="57.7109375" style="63" customWidth="1"/>
    <col min="2" max="2" width="7.7109375" style="63" customWidth="1"/>
    <col min="3" max="3" width="10.28515625" style="63" customWidth="1"/>
    <col min="4" max="4" width="11.42578125" style="63" customWidth="1"/>
    <col min="5" max="16384" width="9.140625" style="2"/>
  </cols>
  <sheetData>
    <row r="1" spans="1:4">
      <c r="A1" s="50" t="s">
        <v>57</v>
      </c>
      <c r="B1" s="3"/>
      <c r="C1" s="3"/>
      <c r="D1" s="3"/>
    </row>
    <row r="2" spans="1:4">
      <c r="A2" s="50" t="s">
        <v>58</v>
      </c>
      <c r="B2" s="3"/>
      <c r="C2" s="3"/>
      <c r="D2" s="3"/>
    </row>
    <row r="3" spans="1:4">
      <c r="A3" s="90" t="s">
        <v>137</v>
      </c>
      <c r="B3" s="4"/>
      <c r="C3" s="4"/>
      <c r="D3" s="4"/>
    </row>
    <row r="4" spans="1:4" ht="13.5" thickBot="1">
      <c r="A4" s="5"/>
      <c r="B4" s="6"/>
      <c r="C4" s="6"/>
      <c r="D4" s="6"/>
    </row>
    <row r="5" spans="1:4">
      <c r="A5" s="7"/>
      <c r="B5" s="3"/>
      <c r="C5" s="3"/>
      <c r="D5" s="3"/>
    </row>
    <row r="6" spans="1:4" ht="25.5">
      <c r="A6" s="8" t="s">
        <v>1</v>
      </c>
      <c r="B6" s="9" t="s">
        <v>45</v>
      </c>
      <c r="C6" s="85" t="s">
        <v>138</v>
      </c>
      <c r="D6" s="102" t="s">
        <v>139</v>
      </c>
    </row>
    <row r="7" spans="1:4" ht="14.1" customHeight="1">
      <c r="A7" s="64" t="s">
        <v>52</v>
      </c>
      <c r="B7" s="11">
        <v>11</v>
      </c>
      <c r="C7" s="65">
        <v>15732754</v>
      </c>
      <c r="D7" s="65">
        <v>11717700</v>
      </c>
    </row>
    <row r="8" spans="1:4" ht="14.1" customHeight="1">
      <c r="A8" s="66" t="s">
        <v>59</v>
      </c>
      <c r="B8" s="12">
        <v>12</v>
      </c>
      <c r="C8" s="67">
        <v>-9735262</v>
      </c>
      <c r="D8" s="67">
        <v>-7461571</v>
      </c>
    </row>
    <row r="9" spans="1:4" ht="14.1" customHeight="1">
      <c r="A9" s="68" t="s">
        <v>60</v>
      </c>
      <c r="B9" s="14"/>
      <c r="C9" s="69">
        <f>C7+C8</f>
        <v>5997492</v>
      </c>
      <c r="D9" s="69">
        <f>D7+D8</f>
        <v>4256129</v>
      </c>
    </row>
    <row r="10" spans="1:4" ht="14.1" customHeight="1">
      <c r="A10" s="70" t="s">
        <v>61</v>
      </c>
      <c r="B10" s="16">
        <v>13</v>
      </c>
      <c r="C10" s="65">
        <v>-744693</v>
      </c>
      <c r="D10" s="65">
        <v>-370675</v>
      </c>
    </row>
    <row r="11" spans="1:4" ht="14.1" customHeight="1">
      <c r="A11" s="70" t="s">
        <v>23</v>
      </c>
      <c r="B11" s="16">
        <v>14</v>
      </c>
      <c r="C11" s="65">
        <v>-370613</v>
      </c>
      <c r="D11" s="65">
        <v>-233180</v>
      </c>
    </row>
    <row r="12" spans="1:4" ht="24.75" customHeight="1">
      <c r="A12" s="70" t="s">
        <v>124</v>
      </c>
      <c r="B12" s="16"/>
      <c r="C12" s="65">
        <v>-183987</v>
      </c>
      <c r="D12" s="65"/>
    </row>
    <row r="13" spans="1:4" ht="14.1" customHeight="1">
      <c r="A13" s="70" t="s">
        <v>98</v>
      </c>
      <c r="B13" s="16"/>
      <c r="C13" s="65"/>
      <c r="D13" s="65"/>
    </row>
    <row r="14" spans="1:4" ht="14.1" customHeight="1">
      <c r="A14" s="70" t="s">
        <v>99</v>
      </c>
      <c r="B14" s="16">
        <v>15</v>
      </c>
      <c r="C14" s="65">
        <v>193389</v>
      </c>
      <c r="D14" s="65">
        <v>29394</v>
      </c>
    </row>
    <row r="15" spans="1:4" ht="14.1" customHeight="1">
      <c r="A15" s="66" t="s">
        <v>100</v>
      </c>
      <c r="B15" s="12">
        <v>15</v>
      </c>
      <c r="C15" s="67"/>
      <c r="D15" s="67"/>
    </row>
    <row r="16" spans="1:4" ht="14.1" customHeight="1">
      <c r="A16" s="68" t="s">
        <v>62</v>
      </c>
      <c r="B16" s="16"/>
      <c r="C16" s="69">
        <f>C9+C10+C11+C13+C14+C15+C12</f>
        <v>4891588</v>
      </c>
      <c r="D16" s="69">
        <f>D9+D10+D11+D13+D14+D15+D12</f>
        <v>3681668</v>
      </c>
    </row>
    <row r="17" spans="1:4" ht="14.1" customHeight="1">
      <c r="A17" s="70" t="s">
        <v>48</v>
      </c>
      <c r="B17" s="16">
        <v>16</v>
      </c>
      <c r="C17" s="65">
        <v>154141</v>
      </c>
      <c r="D17" s="65">
        <v>98288</v>
      </c>
    </row>
    <row r="18" spans="1:4" ht="14.1" customHeight="1">
      <c r="A18" s="70" t="s">
        <v>49</v>
      </c>
      <c r="B18" s="16">
        <v>17</v>
      </c>
      <c r="C18" s="65">
        <v>-1037610</v>
      </c>
      <c r="D18" s="65"/>
    </row>
    <row r="19" spans="1:4" ht="14.1" customHeight="1">
      <c r="A19" s="71" t="s">
        <v>25</v>
      </c>
      <c r="B19" s="9"/>
      <c r="C19" s="67">
        <v>137589</v>
      </c>
      <c r="D19" s="67">
        <v>22054</v>
      </c>
    </row>
    <row r="20" spans="1:4" ht="14.1" customHeight="1">
      <c r="A20" s="72" t="s">
        <v>63</v>
      </c>
      <c r="B20" s="18"/>
      <c r="C20" s="73">
        <f>C16+C17+C18+C19</f>
        <v>4145708</v>
      </c>
      <c r="D20" s="73">
        <f>D16+D17+D18+D19</f>
        <v>3802010</v>
      </c>
    </row>
    <row r="21" spans="1:4" ht="14.1" customHeight="1">
      <c r="A21" s="70" t="s">
        <v>47</v>
      </c>
      <c r="B21" s="16"/>
      <c r="C21" s="65">
        <v>-1070834</v>
      </c>
      <c r="D21" s="65">
        <v>-478735</v>
      </c>
    </row>
    <row r="22" spans="1:4" ht="14.1" customHeight="1">
      <c r="A22" s="74" t="s">
        <v>64</v>
      </c>
      <c r="B22" s="20">
        <v>8</v>
      </c>
      <c r="C22" s="75">
        <f>C20+C21</f>
        <v>3074874</v>
      </c>
      <c r="D22" s="75">
        <f>D20+D21</f>
        <v>3323275</v>
      </c>
    </row>
    <row r="23" spans="1:4" ht="14.1" customHeight="1">
      <c r="A23" s="76" t="s">
        <v>65</v>
      </c>
      <c r="B23" s="16"/>
      <c r="C23" s="65">
        <v>0</v>
      </c>
      <c r="D23" s="65">
        <v>0</v>
      </c>
    </row>
    <row r="24" spans="1:4" ht="14.1" customHeight="1">
      <c r="A24" s="74" t="s">
        <v>66</v>
      </c>
      <c r="B24" s="20"/>
      <c r="C24" s="77">
        <f>C22</f>
        <v>3074874</v>
      </c>
      <c r="D24" s="77">
        <f>D22</f>
        <v>3323275</v>
      </c>
    </row>
    <row r="25" spans="1:4" ht="14.1" customHeight="1">
      <c r="A25" s="78"/>
      <c r="B25" s="3"/>
      <c r="C25" s="79"/>
      <c r="D25" s="79"/>
    </row>
    <row r="26" spans="1:4" ht="14.1" customHeight="1">
      <c r="A26" s="80" t="s">
        <v>53</v>
      </c>
      <c r="B26" s="23"/>
      <c r="C26" s="88">
        <f>C24/1000</f>
        <v>3074.8739999999998</v>
      </c>
      <c r="D26" s="88">
        <f>D24/1000</f>
        <v>3323.2750000000001</v>
      </c>
    </row>
    <row r="27" spans="1:4" ht="14.1" customHeight="1">
      <c r="A27" s="21"/>
      <c r="B27" s="3"/>
      <c r="C27" s="3"/>
      <c r="D27" s="3"/>
    </row>
    <row r="28" spans="1:4" ht="14.1" customHeight="1">
      <c r="A28" s="24"/>
      <c r="B28" s="3"/>
      <c r="C28" s="3"/>
      <c r="D28" s="3"/>
    </row>
    <row r="29" spans="1:4" ht="14.1" customHeight="1">
      <c r="A29" s="24"/>
      <c r="B29" s="3"/>
      <c r="C29" s="25"/>
      <c r="D29" s="3"/>
    </row>
    <row r="30" spans="1:4" ht="14.1" customHeight="1">
      <c r="A30" s="24"/>
      <c r="B30" s="3"/>
      <c r="C30" s="3"/>
      <c r="D30" s="3"/>
    </row>
    <row r="31" spans="1:4" ht="14.1" customHeight="1">
      <c r="A31" s="21"/>
      <c r="B31" s="3"/>
      <c r="C31" s="3"/>
      <c r="D31" s="3"/>
    </row>
    <row r="32" spans="1:4" ht="14.1" customHeight="1">
      <c r="A32" s="21" t="s">
        <v>21</v>
      </c>
      <c r="B32" s="3"/>
      <c r="C32" s="3" t="s">
        <v>101</v>
      </c>
      <c r="D32" s="3"/>
    </row>
    <row r="33" spans="1:4" ht="14.1" customHeight="1">
      <c r="A33" s="21"/>
      <c r="B33" s="3"/>
      <c r="C33" s="3"/>
      <c r="D33" s="3"/>
    </row>
    <row r="34" spans="1:4" ht="14.1" customHeight="1">
      <c r="A34" s="21"/>
      <c r="B34" s="3"/>
      <c r="C34" s="3"/>
      <c r="D34" s="3"/>
    </row>
    <row r="35" spans="1:4" ht="14.1" customHeight="1">
      <c r="A35" s="21" t="s">
        <v>22</v>
      </c>
      <c r="B35" s="3"/>
      <c r="C35" s="3" t="s">
        <v>102</v>
      </c>
      <c r="D35" s="3"/>
    </row>
    <row r="36" spans="1:4" ht="15" customHeight="1"/>
    <row r="37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71"/>
  <sheetViews>
    <sheetView tabSelected="1" zoomScaleNormal="100" workbookViewId="0">
      <selection activeCell="H13" sqref="H13"/>
    </sheetView>
  </sheetViews>
  <sheetFormatPr defaultColWidth="9.140625" defaultRowHeight="12.75"/>
  <cols>
    <col min="1" max="1" width="48.28515625" style="63" customWidth="1"/>
    <col min="2" max="2" width="7.7109375" style="63" customWidth="1"/>
    <col min="3" max="3" width="11.7109375" style="63" customWidth="1"/>
    <col min="4" max="4" width="12.42578125" style="63" customWidth="1"/>
    <col min="5" max="16384" width="9.140625" style="2"/>
  </cols>
  <sheetData>
    <row r="1" spans="1:4">
      <c r="A1" s="50" t="s">
        <v>57</v>
      </c>
      <c r="B1" s="3"/>
      <c r="C1" s="3"/>
      <c r="D1" s="3"/>
    </row>
    <row r="2" spans="1:4">
      <c r="A2" s="50" t="s">
        <v>67</v>
      </c>
      <c r="B2" s="3"/>
      <c r="C2" s="3"/>
      <c r="D2" s="3"/>
    </row>
    <row r="3" spans="1:4">
      <c r="A3" s="90" t="s">
        <v>140</v>
      </c>
      <c r="B3" s="4"/>
      <c r="C3" s="4"/>
      <c r="D3" s="4"/>
    </row>
    <row r="4" spans="1:4">
      <c r="A4" s="26"/>
      <c r="B4" s="3"/>
      <c r="C4" s="3"/>
      <c r="D4" s="3"/>
    </row>
    <row r="5" spans="1:4" ht="25.5">
      <c r="A5" s="8" t="s">
        <v>1</v>
      </c>
      <c r="B5" s="9" t="s">
        <v>45</v>
      </c>
      <c r="C5" s="85" t="s">
        <v>138</v>
      </c>
      <c r="D5" s="102" t="s">
        <v>147</v>
      </c>
    </row>
    <row r="6" spans="1:4" ht="14.1" customHeight="1">
      <c r="A6" s="17" t="s">
        <v>2</v>
      </c>
      <c r="B6" s="11"/>
      <c r="C6" s="27"/>
      <c r="D6" s="27"/>
    </row>
    <row r="7" spans="1:4" ht="14.1" customHeight="1">
      <c r="A7" s="17" t="s">
        <v>3</v>
      </c>
      <c r="B7" s="11"/>
      <c r="C7" s="27"/>
      <c r="D7" s="27"/>
    </row>
    <row r="8" spans="1:4" ht="14.1" customHeight="1">
      <c r="A8" s="44" t="s">
        <v>68</v>
      </c>
      <c r="B8" s="11">
        <v>4</v>
      </c>
      <c r="C8" s="28">
        <v>17846483</v>
      </c>
      <c r="D8" s="92">
        <v>16919372</v>
      </c>
    </row>
    <row r="9" spans="1:4" ht="14.1" customHeight="1">
      <c r="A9" s="44" t="s">
        <v>103</v>
      </c>
      <c r="B9" s="11"/>
      <c r="C9" s="28">
        <v>2714675</v>
      </c>
      <c r="D9" s="92">
        <v>3032202</v>
      </c>
    </row>
    <row r="10" spans="1:4" ht="14.1" customHeight="1">
      <c r="A10" s="44" t="s">
        <v>69</v>
      </c>
      <c r="B10" s="11"/>
      <c r="C10" s="28"/>
      <c r="D10" s="92"/>
    </row>
    <row r="11" spans="1:4" ht="14.1" customHeight="1">
      <c r="A11" s="44" t="s">
        <v>70</v>
      </c>
      <c r="B11" s="11">
        <v>5</v>
      </c>
      <c r="C11" s="28">
        <v>2346683</v>
      </c>
      <c r="D11" s="92">
        <v>931399</v>
      </c>
    </row>
    <row r="12" spans="1:4" ht="14.1" customHeight="1">
      <c r="A12" s="44" t="s">
        <v>4</v>
      </c>
      <c r="B12" s="11"/>
      <c r="C12" s="28">
        <v>4271011</v>
      </c>
      <c r="D12" s="92">
        <v>4272101</v>
      </c>
    </row>
    <row r="13" spans="1:4" ht="14.1" customHeight="1">
      <c r="A13" s="81" t="s">
        <v>71</v>
      </c>
      <c r="B13" s="16"/>
      <c r="C13" s="33"/>
      <c r="D13" s="93"/>
    </row>
    <row r="14" spans="1:4" ht="14.1" customHeight="1">
      <c r="A14" s="81" t="s">
        <v>141</v>
      </c>
      <c r="B14" s="16"/>
      <c r="C14" s="33">
        <v>5256555</v>
      </c>
      <c r="D14" s="93">
        <v>3507694</v>
      </c>
    </row>
    <row r="15" spans="1:4" ht="14.1" customHeight="1">
      <c r="A15" s="81" t="s">
        <v>142</v>
      </c>
      <c r="B15" s="16"/>
      <c r="C15" s="33">
        <v>1459893</v>
      </c>
      <c r="D15" s="93"/>
    </row>
    <row r="16" spans="1:4" ht="14.1" customHeight="1">
      <c r="A16" s="81" t="s">
        <v>104</v>
      </c>
      <c r="B16" s="16"/>
      <c r="C16" s="33">
        <v>47687</v>
      </c>
      <c r="D16" s="93">
        <v>48377</v>
      </c>
    </row>
    <row r="17" spans="1:4" ht="14.1" customHeight="1">
      <c r="A17" s="81" t="s">
        <v>107</v>
      </c>
      <c r="B17" s="16"/>
      <c r="C17" s="33">
        <v>10993</v>
      </c>
      <c r="D17" s="93">
        <v>11702</v>
      </c>
    </row>
    <row r="18" spans="1:4" ht="14.1" customHeight="1">
      <c r="A18" s="44" t="s">
        <v>105</v>
      </c>
      <c r="B18" s="11"/>
      <c r="C18" s="28">
        <v>1956575</v>
      </c>
      <c r="D18" s="92">
        <v>1936750</v>
      </c>
    </row>
    <row r="19" spans="1:4" ht="14.1" customHeight="1">
      <c r="A19" s="44" t="s">
        <v>105</v>
      </c>
      <c r="B19" s="11"/>
      <c r="C19" s="28"/>
      <c r="D19" s="92"/>
    </row>
    <row r="20" spans="1:4" ht="14.1" customHeight="1">
      <c r="A20" s="44" t="s">
        <v>143</v>
      </c>
      <c r="B20" s="11"/>
      <c r="C20" s="28">
        <v>187460</v>
      </c>
      <c r="D20" s="92">
        <v>94926</v>
      </c>
    </row>
    <row r="21" spans="1:4" ht="14.1" customHeight="1">
      <c r="A21" s="44" t="s">
        <v>73</v>
      </c>
      <c r="B21" s="11"/>
      <c r="C21" s="28"/>
      <c r="D21" s="92"/>
    </row>
    <row r="22" spans="1:4" ht="14.1" customHeight="1">
      <c r="A22" s="29"/>
      <c r="B22" s="30"/>
      <c r="C22" s="31">
        <f>C8+C9+C10+C11+C12+C13+C16+C18+C19+C21+C20+C14+C15+C17</f>
        <v>36098015</v>
      </c>
      <c r="D22" s="31">
        <f>D8+D9+D10+D11+D12+D13+D16+D18+D19+D21+D20+D14+D15+D17</f>
        <v>30754523</v>
      </c>
    </row>
    <row r="23" spans="1:4" ht="14.1" customHeight="1">
      <c r="A23" s="32" t="s">
        <v>6</v>
      </c>
      <c r="B23" s="11"/>
      <c r="C23" s="28"/>
      <c r="D23" s="92"/>
    </row>
    <row r="24" spans="1:4" ht="14.1" customHeight="1">
      <c r="A24" s="97" t="s">
        <v>108</v>
      </c>
      <c r="B24" s="98">
        <v>6</v>
      </c>
      <c r="C24" s="92">
        <v>2887890</v>
      </c>
      <c r="D24" s="92">
        <v>3908898</v>
      </c>
    </row>
    <row r="25" spans="1:4" ht="14.1" customHeight="1">
      <c r="A25" s="97" t="s">
        <v>73</v>
      </c>
      <c r="B25" s="98"/>
      <c r="C25" s="28">
        <v>7604697</v>
      </c>
      <c r="D25" s="92">
        <v>6040959</v>
      </c>
    </row>
    <row r="26" spans="1:4" ht="14.1" customHeight="1">
      <c r="A26" s="97" t="s">
        <v>7</v>
      </c>
      <c r="B26" s="98">
        <v>7</v>
      </c>
      <c r="C26" s="92">
        <v>2086928</v>
      </c>
      <c r="D26" s="92">
        <v>2479846</v>
      </c>
    </row>
    <row r="27" spans="1:4" ht="14.1" customHeight="1">
      <c r="A27" s="81" t="s">
        <v>8</v>
      </c>
      <c r="B27" s="16"/>
      <c r="C27" s="33"/>
      <c r="D27" s="93"/>
    </row>
    <row r="28" spans="1:4" ht="14.1" customHeight="1">
      <c r="A28" s="44" t="s">
        <v>74</v>
      </c>
      <c r="B28" s="11"/>
      <c r="C28" s="28">
        <v>750706</v>
      </c>
      <c r="D28" s="92">
        <v>71773</v>
      </c>
    </row>
    <row r="29" spans="1:4" ht="14.1" customHeight="1">
      <c r="A29" s="44" t="s">
        <v>106</v>
      </c>
      <c r="B29" s="11"/>
      <c r="C29" s="28">
        <v>452334</v>
      </c>
      <c r="D29" s="92">
        <v>721560</v>
      </c>
    </row>
    <row r="30" spans="1:4" ht="14.1" customHeight="1">
      <c r="A30" s="44" t="s">
        <v>107</v>
      </c>
      <c r="B30" s="11"/>
      <c r="C30" s="28">
        <v>44722</v>
      </c>
      <c r="D30" s="92">
        <v>33503</v>
      </c>
    </row>
    <row r="31" spans="1:4" ht="14.1" customHeight="1">
      <c r="A31" s="44" t="s">
        <v>104</v>
      </c>
      <c r="B31" s="11">
        <v>6</v>
      </c>
      <c r="C31" s="28">
        <v>3637971</v>
      </c>
      <c r="D31" s="92">
        <v>4810493</v>
      </c>
    </row>
    <row r="32" spans="1:4" ht="14.1" customHeight="1">
      <c r="A32" s="44" t="s">
        <v>96</v>
      </c>
      <c r="B32" s="11"/>
      <c r="C32" s="28"/>
      <c r="D32" s="92"/>
    </row>
    <row r="33" spans="1:4" ht="14.1" customHeight="1">
      <c r="A33" s="44" t="s">
        <v>109</v>
      </c>
      <c r="B33" s="11"/>
      <c r="C33" s="28">
        <v>31</v>
      </c>
      <c r="D33" s="92">
        <v>6190</v>
      </c>
    </row>
    <row r="34" spans="1:4" ht="14.1" customHeight="1">
      <c r="A34" s="44" t="s">
        <v>110</v>
      </c>
      <c r="B34" s="11"/>
      <c r="C34" s="28">
        <v>3143200</v>
      </c>
      <c r="D34" s="92">
        <v>1821622</v>
      </c>
    </row>
    <row r="35" spans="1:4" ht="14.1" customHeight="1">
      <c r="A35" s="81" t="s">
        <v>5</v>
      </c>
      <c r="B35" s="16"/>
      <c r="C35" s="33">
        <v>1259644</v>
      </c>
      <c r="D35" s="93">
        <v>263780</v>
      </c>
    </row>
    <row r="36" spans="1:4" ht="14.1" customHeight="1">
      <c r="A36" s="44" t="s">
        <v>72</v>
      </c>
      <c r="B36" s="11"/>
      <c r="C36" s="28">
        <v>4295491</v>
      </c>
      <c r="D36" s="92">
        <v>1563963</v>
      </c>
    </row>
    <row r="37" spans="1:4" ht="14.1" customHeight="1">
      <c r="A37" s="82"/>
      <c r="B37" s="30"/>
      <c r="C37" s="31">
        <f>C24+C25+C26+C27+C28+C29+C30+C31+C32+C33+C34+C35+C36</f>
        <v>26163614</v>
      </c>
      <c r="D37" s="94">
        <f>D24+D25+D26+D27+D28+D29+D30+D31+D32+D33+D34+D35+D36</f>
        <v>21722587</v>
      </c>
    </row>
    <row r="38" spans="1:4" ht="14.1" customHeight="1">
      <c r="A38" s="29" t="s">
        <v>9</v>
      </c>
      <c r="B38" s="20"/>
      <c r="C38" s="34">
        <f>C22+C37</f>
        <v>62261629</v>
      </c>
      <c r="D38" s="95">
        <f>D22+D37</f>
        <v>52477110</v>
      </c>
    </row>
    <row r="39" spans="1:4" ht="14.1" customHeight="1">
      <c r="A39" s="17"/>
      <c r="B39" s="15"/>
      <c r="C39" s="33"/>
      <c r="D39" s="93"/>
    </row>
    <row r="40" spans="1:4" ht="14.1" customHeight="1">
      <c r="A40" s="17" t="s">
        <v>10</v>
      </c>
      <c r="B40" s="10"/>
      <c r="C40" s="28"/>
      <c r="D40" s="92"/>
    </row>
    <row r="41" spans="1:4" ht="14.1" customHeight="1">
      <c r="A41" s="44" t="s">
        <v>11</v>
      </c>
      <c r="B41" s="11">
        <v>8</v>
      </c>
      <c r="C41" s="28">
        <v>3873780</v>
      </c>
      <c r="D41" s="92">
        <v>3873780</v>
      </c>
    </row>
    <row r="42" spans="1:4" ht="14.1" customHeight="1">
      <c r="A42" s="44" t="s">
        <v>0</v>
      </c>
      <c r="B42" s="11"/>
      <c r="C42" s="28">
        <v>0</v>
      </c>
      <c r="D42" s="92">
        <v>0</v>
      </c>
    </row>
    <row r="43" spans="1:4" ht="14.1" customHeight="1">
      <c r="A43" s="81" t="s">
        <v>75</v>
      </c>
      <c r="B43" s="16">
        <v>8</v>
      </c>
      <c r="C43" s="33">
        <v>15590780</v>
      </c>
      <c r="D43" s="92">
        <v>12515906</v>
      </c>
    </row>
    <row r="44" spans="1:4" ht="14.1" customHeight="1">
      <c r="A44" s="19" t="s">
        <v>12</v>
      </c>
      <c r="B44" s="20"/>
      <c r="C44" s="34">
        <f>C41+C43</f>
        <v>19464560</v>
      </c>
      <c r="D44" s="95">
        <f>D41+D43</f>
        <v>16389686</v>
      </c>
    </row>
    <row r="45" spans="1:4" ht="14.1" customHeight="1">
      <c r="A45" s="13"/>
      <c r="B45" s="14"/>
      <c r="C45" s="35"/>
      <c r="D45" s="96"/>
    </row>
    <row r="46" spans="1:4" ht="14.1" customHeight="1">
      <c r="A46" s="17" t="s">
        <v>13</v>
      </c>
      <c r="B46" s="11"/>
      <c r="C46" s="28"/>
      <c r="D46" s="92"/>
    </row>
    <row r="47" spans="1:4" ht="14.1" customHeight="1">
      <c r="A47" s="97" t="s">
        <v>112</v>
      </c>
      <c r="B47" s="98"/>
      <c r="C47" s="93">
        <v>79639</v>
      </c>
      <c r="D47" s="93">
        <v>79639</v>
      </c>
    </row>
    <row r="48" spans="1:4" ht="14.1" customHeight="1">
      <c r="A48" s="97" t="s">
        <v>111</v>
      </c>
      <c r="B48" s="98"/>
      <c r="C48" s="93">
        <v>3533307</v>
      </c>
      <c r="D48" s="93">
        <v>3446551</v>
      </c>
    </row>
    <row r="49" spans="1:4" ht="14.1" customHeight="1">
      <c r="A49" s="97" t="s">
        <v>76</v>
      </c>
      <c r="B49" s="98"/>
      <c r="C49" s="93">
        <v>15333</v>
      </c>
      <c r="D49" s="93">
        <v>357590</v>
      </c>
    </row>
    <row r="50" spans="1:4" ht="14.1" customHeight="1">
      <c r="A50" s="97" t="s">
        <v>125</v>
      </c>
      <c r="B50" s="98">
        <v>9</v>
      </c>
      <c r="C50" s="93">
        <v>1713391</v>
      </c>
      <c r="D50" s="93">
        <v>2258369</v>
      </c>
    </row>
    <row r="51" spans="1:4" ht="14.1" customHeight="1">
      <c r="A51" s="97" t="s">
        <v>126</v>
      </c>
      <c r="B51" s="98"/>
      <c r="C51" s="93">
        <v>20000000</v>
      </c>
      <c r="D51" s="93">
        <v>20000000</v>
      </c>
    </row>
    <row r="52" spans="1:4" ht="14.1" customHeight="1">
      <c r="A52" s="19"/>
      <c r="B52" s="30"/>
      <c r="C52" s="31">
        <f>C47+C48+C49+C50+C51</f>
        <v>25341670</v>
      </c>
      <c r="D52" s="31">
        <f>D47+D48+D49+D50+D51</f>
        <v>26142149</v>
      </c>
    </row>
    <row r="53" spans="1:4" ht="14.1" customHeight="1">
      <c r="A53" s="17" t="s">
        <v>14</v>
      </c>
      <c r="B53" s="11"/>
      <c r="C53" s="92"/>
      <c r="D53" s="92"/>
    </row>
    <row r="54" spans="1:4" ht="14.1" customHeight="1">
      <c r="A54" s="17" t="s">
        <v>113</v>
      </c>
      <c r="B54" s="11">
        <v>10</v>
      </c>
      <c r="C54" s="92">
        <v>2700081</v>
      </c>
      <c r="D54" s="92">
        <v>1108193</v>
      </c>
    </row>
    <row r="55" spans="1:4" ht="14.1" customHeight="1">
      <c r="A55" s="97" t="s">
        <v>16</v>
      </c>
      <c r="B55" s="98">
        <v>10</v>
      </c>
      <c r="C55" s="93">
        <v>3043786</v>
      </c>
      <c r="D55" s="93">
        <v>3251316</v>
      </c>
    </row>
    <row r="56" spans="1:4" ht="14.1" customHeight="1">
      <c r="A56" s="97" t="s">
        <v>114</v>
      </c>
      <c r="B56" s="98">
        <v>10</v>
      </c>
      <c r="C56" s="93">
        <v>327039</v>
      </c>
      <c r="D56" s="93">
        <v>264931</v>
      </c>
    </row>
    <row r="57" spans="1:4" ht="14.1" customHeight="1">
      <c r="A57" s="97" t="s">
        <v>125</v>
      </c>
      <c r="B57" s="98">
        <v>9</v>
      </c>
      <c r="C57" s="93">
        <v>9676480</v>
      </c>
      <c r="D57" s="93">
        <v>4221911</v>
      </c>
    </row>
    <row r="58" spans="1:4" ht="14.1" customHeight="1">
      <c r="A58" s="97" t="s">
        <v>126</v>
      </c>
      <c r="B58" s="98">
        <v>10</v>
      </c>
      <c r="C58" s="93">
        <v>1337778</v>
      </c>
      <c r="D58" s="93">
        <v>637778</v>
      </c>
    </row>
    <row r="59" spans="1:4" ht="14.1" customHeight="1">
      <c r="A59" s="44" t="s">
        <v>77</v>
      </c>
      <c r="B59" s="11"/>
      <c r="C59" s="93"/>
      <c r="D59" s="93"/>
    </row>
    <row r="60" spans="1:4" ht="24.75" customHeight="1">
      <c r="A60" s="81" t="s">
        <v>115</v>
      </c>
      <c r="B60" s="16"/>
      <c r="C60" s="93">
        <v>366894</v>
      </c>
      <c r="D60" s="93">
        <v>457709</v>
      </c>
    </row>
    <row r="61" spans="1:4" ht="14.1" customHeight="1">
      <c r="A61" s="81" t="s">
        <v>95</v>
      </c>
      <c r="B61" s="16">
        <v>10</v>
      </c>
      <c r="C61" s="93">
        <v>3341</v>
      </c>
      <c r="D61" s="93">
        <v>3437</v>
      </c>
    </row>
    <row r="62" spans="1:4" ht="14.1" customHeight="1">
      <c r="A62" s="81" t="s">
        <v>15</v>
      </c>
      <c r="B62" s="16"/>
      <c r="C62" s="93"/>
      <c r="D62" s="33">
        <v>0</v>
      </c>
    </row>
    <row r="63" spans="1:4" ht="14.1" customHeight="1">
      <c r="A63" s="19"/>
      <c r="B63" s="30"/>
      <c r="C63" s="94">
        <f>C54+C55+C56+C58+C59+C60+C61+C62+C57</f>
        <v>17455399</v>
      </c>
      <c r="D63" s="31">
        <f>D54+D55+D56+D60+D61+D57+D58</f>
        <v>9945275</v>
      </c>
    </row>
    <row r="64" spans="1:4" ht="14.1" customHeight="1">
      <c r="A64" s="19" t="s">
        <v>17</v>
      </c>
      <c r="B64" s="20"/>
      <c r="C64" s="34">
        <f>C52+C63</f>
        <v>42797069</v>
      </c>
      <c r="D64" s="34">
        <f>D52+D63</f>
        <v>36087424</v>
      </c>
    </row>
    <row r="65" spans="1:4" ht="14.1" customHeight="1">
      <c r="A65" s="19" t="s">
        <v>18</v>
      </c>
      <c r="B65" s="20"/>
      <c r="C65" s="34">
        <f>C44+C64</f>
        <v>62261629</v>
      </c>
      <c r="D65" s="34">
        <f>D44+D64</f>
        <v>52477110</v>
      </c>
    </row>
    <row r="66" spans="1:4" ht="14.1" customHeight="1">
      <c r="A66" s="21"/>
      <c r="B66" s="3"/>
      <c r="C66" s="22">
        <v>1</v>
      </c>
      <c r="D66" s="22">
        <v>0</v>
      </c>
    </row>
    <row r="67" spans="1:4" ht="14.1" customHeight="1">
      <c r="A67" s="83" t="s">
        <v>19</v>
      </c>
      <c r="B67" s="36"/>
      <c r="C67" s="37">
        <v>1000000</v>
      </c>
      <c r="D67" s="37">
        <v>1000000</v>
      </c>
    </row>
    <row r="68" spans="1:4" ht="14.1" customHeight="1">
      <c r="A68" s="38" t="s">
        <v>20</v>
      </c>
      <c r="B68" s="39">
        <v>8</v>
      </c>
      <c r="C68" s="89">
        <f>C44/1000</f>
        <v>19464.560000000001</v>
      </c>
      <c r="D68" s="89">
        <f>D44/1000</f>
        <v>16389.686000000002</v>
      </c>
    </row>
    <row r="69" spans="1:4" ht="14.1" customHeight="1">
      <c r="A69" s="21"/>
      <c r="B69" s="3"/>
      <c r="C69" s="3"/>
      <c r="D69" s="3"/>
    </row>
    <row r="70" spans="1:4" ht="14.1" customHeight="1">
      <c r="A70" s="21"/>
      <c r="B70" s="3"/>
      <c r="C70" s="22">
        <f>C38-C65</f>
        <v>0</v>
      </c>
      <c r="D70" s="3"/>
    </row>
    <row r="71" spans="1:4" ht="14.1" customHeight="1">
      <c r="A71" s="21" t="s">
        <v>21</v>
      </c>
      <c r="B71" s="3"/>
      <c r="C71" s="3" t="s">
        <v>101</v>
      </c>
      <c r="D71" s="3"/>
    </row>
    <row r="72" spans="1:4" ht="14.1" customHeight="1">
      <c r="A72" s="21"/>
      <c r="B72" s="3"/>
      <c r="C72" s="3"/>
      <c r="D72" s="3"/>
    </row>
    <row r="73" spans="1:4" ht="14.1" customHeight="1">
      <c r="A73" s="21"/>
      <c r="B73" s="3"/>
      <c r="C73" s="3"/>
      <c r="D73" s="3"/>
    </row>
    <row r="74" spans="1:4" ht="14.1" customHeight="1">
      <c r="A74" s="21" t="s">
        <v>22</v>
      </c>
      <c r="B74" s="3"/>
      <c r="C74" s="3" t="s">
        <v>102</v>
      </c>
      <c r="D74" s="3"/>
    </row>
    <row r="75" spans="1:4" ht="12" customHeight="1"/>
    <row r="76" spans="1:4" ht="12" customHeight="1"/>
    <row r="77" spans="1:4" ht="12" customHeight="1"/>
    <row r="78" spans="1:4" ht="12" customHeight="1"/>
    <row r="79" spans="1:4" ht="12" customHeight="1"/>
    <row r="80" spans="1:4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33.75" customHeight="1"/>
    <row r="171" ht="12.75" customHeight="1"/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5"/>
  <sheetViews>
    <sheetView workbookViewId="0">
      <selection activeCell="D20" sqref="D20"/>
    </sheetView>
  </sheetViews>
  <sheetFormatPr defaultColWidth="9.140625" defaultRowHeight="12.75"/>
  <cols>
    <col min="1" max="1" width="45.7109375" style="63" customWidth="1"/>
    <col min="2" max="2" width="5.7109375" style="63" customWidth="1"/>
    <col min="3" max="3" width="12.7109375" style="63" customWidth="1"/>
    <col min="4" max="4" width="15.7109375" style="63" customWidth="1"/>
    <col min="5" max="5" width="11.7109375" style="63" customWidth="1"/>
    <col min="6" max="8" width="12.5703125" style="1" customWidth="1"/>
    <col min="9" max="16384" width="9.140625" style="1"/>
  </cols>
  <sheetData>
    <row r="1" spans="1:6">
      <c r="A1" s="50" t="s">
        <v>57</v>
      </c>
      <c r="B1" s="50"/>
      <c r="C1" s="50"/>
      <c r="D1" s="50"/>
      <c r="E1" s="50"/>
    </row>
    <row r="2" spans="1:6">
      <c r="A2" s="50" t="s">
        <v>88</v>
      </c>
      <c r="B2" s="50"/>
      <c r="C2" s="50"/>
      <c r="D2" s="50"/>
      <c r="E2" s="50"/>
    </row>
    <row r="3" spans="1:6">
      <c r="A3" s="90" t="s">
        <v>137</v>
      </c>
      <c r="B3" s="41"/>
      <c r="C3" s="41"/>
      <c r="D3" s="4"/>
      <c r="E3" s="4"/>
    </row>
    <row r="4" spans="1:6" ht="13.5" thickBot="1">
      <c r="A4" s="42"/>
      <c r="B4" s="6"/>
      <c r="C4" s="6"/>
      <c r="D4" s="6"/>
      <c r="E4" s="6"/>
    </row>
    <row r="5" spans="1:6">
      <c r="A5" s="51"/>
      <c r="B5" s="51"/>
      <c r="C5" s="51"/>
      <c r="D5" s="51"/>
      <c r="E5" s="51"/>
    </row>
    <row r="6" spans="1:6" ht="25.5">
      <c r="A6" s="8" t="s">
        <v>1</v>
      </c>
      <c r="B6" s="52" t="s">
        <v>45</v>
      </c>
      <c r="C6" s="52" t="s">
        <v>10</v>
      </c>
      <c r="D6" s="52" t="s">
        <v>75</v>
      </c>
      <c r="E6" s="52" t="s">
        <v>89</v>
      </c>
    </row>
    <row r="7" spans="1:6" ht="14.1" customHeight="1">
      <c r="A7" s="53"/>
      <c r="B7" s="54"/>
      <c r="C7" s="55"/>
      <c r="D7" s="55"/>
      <c r="E7" s="55"/>
    </row>
    <row r="8" spans="1:6" ht="14.1" customHeight="1">
      <c r="A8" s="19" t="s">
        <v>116</v>
      </c>
      <c r="B8" s="19"/>
      <c r="C8" s="56">
        <v>3873780</v>
      </c>
      <c r="D8" s="56">
        <v>10731181</v>
      </c>
      <c r="E8" s="56">
        <f>C8+D8</f>
        <v>14604961</v>
      </c>
    </row>
    <row r="9" spans="1:6" ht="14.1" customHeight="1">
      <c r="A9" s="13"/>
      <c r="B9" s="13"/>
      <c r="C9" s="57"/>
      <c r="D9" s="57"/>
      <c r="E9" s="57"/>
    </row>
    <row r="10" spans="1:6" ht="14.1" customHeight="1">
      <c r="A10" s="15" t="s">
        <v>46</v>
      </c>
      <c r="B10" s="15"/>
      <c r="C10" s="58">
        <v>0</v>
      </c>
      <c r="D10" s="58">
        <v>11284725</v>
      </c>
      <c r="E10" s="58">
        <f>D10</f>
        <v>11284725</v>
      </c>
    </row>
    <row r="11" spans="1:6" ht="14.1" customHeight="1">
      <c r="A11" s="15" t="s">
        <v>91</v>
      </c>
      <c r="B11" s="15"/>
      <c r="C11" s="58"/>
      <c r="D11" s="58"/>
      <c r="E11" s="58"/>
    </row>
    <row r="12" spans="1:6" ht="14.1" customHeight="1">
      <c r="A12" s="15" t="s">
        <v>90</v>
      </c>
      <c r="B12" s="15"/>
      <c r="C12" s="59">
        <v>0</v>
      </c>
      <c r="D12" s="59">
        <v>-9500000</v>
      </c>
      <c r="E12" s="58">
        <f>D12</f>
        <v>-9500000</v>
      </c>
      <c r="F12" s="87"/>
    </row>
    <row r="13" spans="1:6" ht="14.1" customHeight="1">
      <c r="A13" s="8" t="s">
        <v>97</v>
      </c>
      <c r="B13" s="12"/>
      <c r="C13" s="60">
        <v>0</v>
      </c>
      <c r="D13" s="86"/>
      <c r="E13" s="86">
        <v>0</v>
      </c>
      <c r="F13" s="87"/>
    </row>
    <row r="14" spans="1:6" ht="14.1" customHeight="1">
      <c r="A14" s="15" t="s">
        <v>117</v>
      </c>
      <c r="B14" s="15"/>
      <c r="C14" s="58">
        <v>0</v>
      </c>
      <c r="D14" s="58">
        <f>D10+D12</f>
        <v>1784725</v>
      </c>
      <c r="E14" s="58">
        <f>E10+E12</f>
        <v>1784725</v>
      </c>
      <c r="F14" s="87"/>
    </row>
    <row r="15" spans="1:6" ht="14.1" customHeight="1">
      <c r="A15" s="15"/>
      <c r="B15" s="15"/>
      <c r="C15" s="58"/>
      <c r="D15" s="58"/>
      <c r="E15" s="58"/>
      <c r="F15" s="87"/>
    </row>
    <row r="16" spans="1:6" ht="14.1" customHeight="1">
      <c r="A16" s="19" t="s">
        <v>144</v>
      </c>
      <c r="B16" s="19"/>
      <c r="C16" s="56">
        <v>3873780</v>
      </c>
      <c r="D16" s="56">
        <f>D8+D14</f>
        <v>12515906</v>
      </c>
      <c r="E16" s="56">
        <f>E8+E14</f>
        <v>16389686</v>
      </c>
      <c r="F16" s="87"/>
    </row>
    <row r="17" spans="1:6" ht="14.1" customHeight="1">
      <c r="A17" s="13"/>
      <c r="B17" s="13"/>
      <c r="C17" s="57"/>
      <c r="D17" s="57"/>
      <c r="E17" s="57"/>
      <c r="F17" s="87"/>
    </row>
    <row r="18" spans="1:6" ht="14.1" customHeight="1">
      <c r="A18" s="19" t="s">
        <v>116</v>
      </c>
      <c r="B18" s="13"/>
      <c r="C18" s="57">
        <v>3873780</v>
      </c>
      <c r="D18" s="57">
        <v>12515906</v>
      </c>
      <c r="E18" s="57">
        <f>C18+D18</f>
        <v>16389686</v>
      </c>
    </row>
    <row r="19" spans="1:6" ht="14.1" customHeight="1">
      <c r="A19" s="15" t="s">
        <v>46</v>
      </c>
      <c r="B19" s="15">
        <v>8</v>
      </c>
      <c r="C19" s="58"/>
      <c r="D19" s="58">
        <v>3074874</v>
      </c>
      <c r="E19" s="58">
        <f>C19+D19</f>
        <v>3074874</v>
      </c>
    </row>
    <row r="20" spans="1:6" ht="14.1" customHeight="1">
      <c r="A20" s="15" t="s">
        <v>91</v>
      </c>
      <c r="B20" s="15"/>
      <c r="C20" s="58"/>
      <c r="D20" s="58"/>
      <c r="E20" s="58">
        <v>0</v>
      </c>
    </row>
    <row r="21" spans="1:6" ht="14.1" customHeight="1">
      <c r="A21" s="15" t="s">
        <v>90</v>
      </c>
      <c r="B21" s="15"/>
      <c r="C21" s="59">
        <v>0</v>
      </c>
      <c r="D21" s="59"/>
      <c r="E21" s="58">
        <f>D21</f>
        <v>0</v>
      </c>
    </row>
    <row r="22" spans="1:6" ht="14.1" customHeight="1">
      <c r="A22" s="8" t="s">
        <v>43</v>
      </c>
      <c r="B22" s="12"/>
      <c r="C22" s="60">
        <v>0</v>
      </c>
      <c r="D22" s="60">
        <v>0</v>
      </c>
      <c r="E22" s="60">
        <v>0</v>
      </c>
    </row>
    <row r="23" spans="1:6" ht="14.1" customHeight="1">
      <c r="A23" s="15" t="s">
        <v>44</v>
      </c>
      <c r="B23" s="15"/>
      <c r="C23" s="58">
        <v>0</v>
      </c>
      <c r="D23" s="58">
        <f>D19+D21</f>
        <v>3074874</v>
      </c>
      <c r="E23" s="58">
        <f>D23</f>
        <v>3074874</v>
      </c>
    </row>
    <row r="24" spans="1:6" ht="14.1" customHeight="1">
      <c r="A24" s="15"/>
      <c r="B24" s="15"/>
      <c r="C24" s="58"/>
      <c r="D24" s="58"/>
      <c r="E24" s="58"/>
    </row>
    <row r="25" spans="1:6" ht="20.45" customHeight="1">
      <c r="A25" s="19" t="s">
        <v>145</v>
      </c>
      <c r="B25" s="19"/>
      <c r="C25" s="56">
        <v>3873780</v>
      </c>
      <c r="D25" s="56">
        <f>D18+D23</f>
        <v>15590780</v>
      </c>
      <c r="E25" s="56">
        <f>E18+E23</f>
        <v>19464560</v>
      </c>
    </row>
    <row r="26" spans="1:6" ht="14.1" customHeight="1">
      <c r="A26" s="13"/>
      <c r="B26" s="13"/>
      <c r="C26" s="57"/>
      <c r="D26" s="57"/>
      <c r="E26" s="57"/>
    </row>
    <row r="27" spans="1:6" ht="14.1" customHeight="1">
      <c r="A27" s="13"/>
      <c r="B27" s="13"/>
      <c r="C27" s="57"/>
      <c r="D27" s="57"/>
      <c r="E27" s="57"/>
    </row>
    <row r="28" spans="1:6" ht="14.1" customHeight="1">
      <c r="A28" s="21" t="s">
        <v>21</v>
      </c>
      <c r="B28" s="21"/>
      <c r="C28" s="49"/>
      <c r="D28" s="3" t="s">
        <v>101</v>
      </c>
      <c r="E28" s="57"/>
    </row>
    <row r="29" spans="1:6" ht="14.1" customHeight="1">
      <c r="A29" s="21"/>
      <c r="B29" s="21"/>
      <c r="C29" s="3"/>
      <c r="D29" s="3"/>
      <c r="E29" s="57"/>
    </row>
    <row r="30" spans="1:6" ht="14.1" customHeight="1">
      <c r="A30" s="21"/>
      <c r="B30" s="21"/>
      <c r="C30" s="3"/>
      <c r="D30" s="3"/>
      <c r="E30" s="57"/>
    </row>
    <row r="31" spans="1:6" ht="14.1" customHeight="1">
      <c r="A31" s="21" t="s">
        <v>22</v>
      </c>
      <c r="B31" s="21"/>
      <c r="C31" s="3"/>
      <c r="D31" s="3" t="s">
        <v>102</v>
      </c>
      <c r="E31" s="57"/>
    </row>
    <row r="32" spans="1:6" ht="14.1" customHeight="1">
      <c r="A32" s="13"/>
      <c r="B32" s="13"/>
      <c r="C32" s="62"/>
      <c r="D32" s="62"/>
      <c r="E32" s="62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opLeftCell="A34" workbookViewId="0">
      <selection activeCell="A65" sqref="A65"/>
    </sheetView>
  </sheetViews>
  <sheetFormatPr defaultColWidth="9.140625" defaultRowHeight="12.75"/>
  <cols>
    <col min="1" max="1" width="59.5703125" style="63" customWidth="1"/>
    <col min="2" max="2" width="7.7109375" style="63" customWidth="1"/>
    <col min="3" max="3" width="10.42578125" style="112" customWidth="1"/>
    <col min="4" max="4" width="11.140625" style="112" customWidth="1"/>
    <col min="5" max="16384" width="9.140625" style="61"/>
  </cols>
  <sheetData>
    <row r="1" spans="1:4">
      <c r="A1" s="50" t="s">
        <v>57</v>
      </c>
      <c r="B1" s="21"/>
      <c r="C1" s="99"/>
      <c r="D1" s="99"/>
    </row>
    <row r="2" spans="1:4">
      <c r="A2" s="50" t="s">
        <v>78</v>
      </c>
      <c r="B2" s="21"/>
      <c r="C2" s="99"/>
      <c r="D2" s="99"/>
    </row>
    <row r="3" spans="1:4">
      <c r="A3" s="90" t="s">
        <v>137</v>
      </c>
      <c r="B3" s="41"/>
      <c r="C3" s="100"/>
      <c r="D3" s="100"/>
    </row>
    <row r="4" spans="1:4" ht="6.6" customHeight="1" thickBot="1">
      <c r="A4" s="42"/>
      <c r="B4" s="6"/>
      <c r="C4" s="101"/>
      <c r="D4" s="101"/>
    </row>
    <row r="5" spans="1:4">
      <c r="A5" s="43"/>
      <c r="B5" s="40"/>
      <c r="C5" s="99"/>
      <c r="D5" s="99"/>
    </row>
    <row r="6" spans="1:4" ht="25.5">
      <c r="A6" s="8" t="s">
        <v>1</v>
      </c>
      <c r="B6" s="9" t="s">
        <v>45</v>
      </c>
      <c r="C6" s="102" t="s">
        <v>138</v>
      </c>
      <c r="D6" s="102" t="s">
        <v>139</v>
      </c>
    </row>
    <row r="7" spans="1:4">
      <c r="A7" s="32" t="s">
        <v>26</v>
      </c>
      <c r="B7" s="18"/>
      <c r="C7" s="103"/>
      <c r="D7" s="103"/>
    </row>
    <row r="8" spans="1:4">
      <c r="A8" s="44" t="s">
        <v>79</v>
      </c>
      <c r="B8" s="11"/>
      <c r="C8" s="92">
        <v>4145708</v>
      </c>
      <c r="D8" s="28">
        <v>3802010</v>
      </c>
    </row>
    <row r="9" spans="1:4">
      <c r="A9" s="44" t="s">
        <v>27</v>
      </c>
      <c r="B9" s="11"/>
      <c r="C9" s="92"/>
      <c r="D9" s="28"/>
    </row>
    <row r="10" spans="1:4">
      <c r="A10" s="84" t="s">
        <v>28</v>
      </c>
      <c r="B10" s="11"/>
      <c r="C10" s="92">
        <v>-151232</v>
      </c>
      <c r="D10" s="28">
        <v>-98287</v>
      </c>
    </row>
    <row r="11" spans="1:4">
      <c r="A11" s="84" t="s">
        <v>29</v>
      </c>
      <c r="B11" s="11"/>
      <c r="C11" s="92">
        <v>1037539</v>
      </c>
      <c r="D11" s="28"/>
    </row>
    <row r="12" spans="1:4">
      <c r="A12" s="84" t="s">
        <v>118</v>
      </c>
      <c r="B12" s="11"/>
      <c r="C12" s="92"/>
      <c r="D12" s="28"/>
    </row>
    <row r="13" spans="1:4">
      <c r="A13" s="84" t="s">
        <v>119</v>
      </c>
      <c r="B13" s="11"/>
      <c r="C13" s="92">
        <v>-5076</v>
      </c>
      <c r="D13" s="28"/>
    </row>
    <row r="14" spans="1:4">
      <c r="A14" s="84" t="s">
        <v>24</v>
      </c>
      <c r="B14" s="11"/>
      <c r="C14" s="92"/>
      <c r="D14" s="28"/>
    </row>
    <row r="15" spans="1:4">
      <c r="A15" s="84" t="s">
        <v>80</v>
      </c>
      <c r="B15" s="11"/>
      <c r="C15" s="92">
        <v>828381</v>
      </c>
      <c r="D15" s="28">
        <v>255721</v>
      </c>
    </row>
    <row r="16" spans="1:4">
      <c r="A16" s="84" t="s">
        <v>127</v>
      </c>
      <c r="B16" s="11"/>
      <c r="C16" s="92"/>
      <c r="D16" s="28"/>
    </row>
    <row r="17" spans="1:4">
      <c r="A17" s="84" t="s">
        <v>128</v>
      </c>
      <c r="B17" s="11"/>
      <c r="C17" s="92">
        <v>690</v>
      </c>
      <c r="D17" s="28"/>
    </row>
    <row r="18" spans="1:4">
      <c r="A18" s="84" t="s">
        <v>30</v>
      </c>
      <c r="B18" s="11"/>
      <c r="C18" s="92"/>
      <c r="D18" s="28"/>
    </row>
    <row r="19" spans="1:4">
      <c r="A19" s="84" t="s">
        <v>130</v>
      </c>
      <c r="B19" s="11"/>
      <c r="C19" s="92">
        <v>-96</v>
      </c>
      <c r="D19" s="28"/>
    </row>
    <row r="20" spans="1:4">
      <c r="A20" s="84" t="s">
        <v>129</v>
      </c>
      <c r="B20" s="11"/>
      <c r="C20" s="92">
        <v>183987</v>
      </c>
      <c r="D20" s="28"/>
    </row>
    <row r="21" spans="1:4">
      <c r="A21" s="84" t="s">
        <v>119</v>
      </c>
      <c r="B21" s="11"/>
      <c r="C21" s="92"/>
      <c r="D21" s="28"/>
    </row>
    <row r="22" spans="1:4">
      <c r="A22" s="84" t="s">
        <v>31</v>
      </c>
      <c r="B22" s="11"/>
      <c r="C22" s="92">
        <v>-32167</v>
      </c>
      <c r="D22" s="28">
        <v>22054</v>
      </c>
    </row>
    <row r="23" spans="1:4" ht="25.5">
      <c r="A23" s="45" t="s">
        <v>32</v>
      </c>
      <c r="B23" s="46"/>
      <c r="C23" s="104">
        <f>C8+C9+C10+C11+C12+C13+C14+C15+C18+C22+C17+C19+C20+C21</f>
        <v>6007734</v>
      </c>
      <c r="D23" s="104">
        <f>D8+D10+D11+D12+D13+D14+D15+D18+D22+D16+D17+D19+D20+D21</f>
        <v>3981498</v>
      </c>
    </row>
    <row r="24" spans="1:4">
      <c r="A24" s="44" t="s">
        <v>33</v>
      </c>
      <c r="B24" s="11"/>
      <c r="C24" s="92">
        <v>364913</v>
      </c>
      <c r="D24" s="28">
        <v>386800</v>
      </c>
    </row>
    <row r="25" spans="1:4">
      <c r="A25" s="44" t="s">
        <v>81</v>
      </c>
      <c r="B25" s="11"/>
      <c r="C25" s="92">
        <v>-1747725</v>
      </c>
      <c r="D25" s="28">
        <v>163757</v>
      </c>
    </row>
    <row r="26" spans="1:4">
      <c r="A26" s="44" t="s">
        <v>120</v>
      </c>
      <c r="B26" s="11"/>
      <c r="C26" s="92">
        <v>6159</v>
      </c>
      <c r="D26" s="28"/>
    </row>
    <row r="27" spans="1:4">
      <c r="A27" s="44" t="s">
        <v>34</v>
      </c>
      <c r="B27" s="11"/>
      <c r="C27" s="92">
        <v>733637</v>
      </c>
      <c r="D27" s="28">
        <v>-1456896</v>
      </c>
    </row>
    <row r="28" spans="1:4">
      <c r="A28" s="44" t="s">
        <v>121</v>
      </c>
      <c r="B28" s="11"/>
      <c r="C28" s="92">
        <v>-2406371</v>
      </c>
      <c r="D28" s="28">
        <v>509732</v>
      </c>
    </row>
    <row r="29" spans="1:4">
      <c r="A29" s="44" t="s">
        <v>122</v>
      </c>
      <c r="B29" s="11"/>
      <c r="C29" s="92"/>
      <c r="D29" s="28"/>
    </row>
    <row r="30" spans="1:4">
      <c r="A30" s="44" t="s">
        <v>123</v>
      </c>
      <c r="B30" s="11"/>
      <c r="C30" s="92">
        <v>269226</v>
      </c>
      <c r="D30" s="28">
        <v>-96720</v>
      </c>
    </row>
    <row r="31" spans="1:4">
      <c r="A31" s="44" t="s">
        <v>35</v>
      </c>
      <c r="B31" s="11"/>
      <c r="C31" s="92">
        <v>1591888</v>
      </c>
      <c r="D31" s="28">
        <v>969706</v>
      </c>
    </row>
    <row r="32" spans="1:4">
      <c r="A32" s="44" t="s">
        <v>82</v>
      </c>
      <c r="B32" s="11"/>
      <c r="C32" s="92">
        <v>-22746</v>
      </c>
      <c r="D32" s="92">
        <v>-3271502</v>
      </c>
    </row>
    <row r="33" spans="1:4" ht="25.5">
      <c r="A33" s="45" t="s">
        <v>36</v>
      </c>
      <c r="B33" s="46"/>
      <c r="C33" s="113">
        <f>C23+C24+C25+C26+C27+C28+C29+C30+C31+C32</f>
        <v>4796715</v>
      </c>
      <c r="D33" s="113">
        <f>D24+D25+D26+D27+D28+D29+D30+D31+D32+D23</f>
        <v>1186375</v>
      </c>
    </row>
    <row r="34" spans="1:4">
      <c r="A34" s="81" t="s">
        <v>83</v>
      </c>
      <c r="B34" s="16"/>
      <c r="C34" s="93"/>
      <c r="D34" s="33"/>
    </row>
    <row r="35" spans="1:4">
      <c r="A35" s="81" t="s">
        <v>37</v>
      </c>
      <c r="B35" s="16"/>
      <c r="C35" s="93">
        <v>-2174239</v>
      </c>
      <c r="D35" s="33">
        <v>-96720</v>
      </c>
    </row>
    <row r="36" spans="1:4">
      <c r="A36" s="81" t="s">
        <v>93</v>
      </c>
      <c r="B36" s="16"/>
      <c r="C36" s="93">
        <v>-97610</v>
      </c>
      <c r="D36" s="33"/>
    </row>
    <row r="37" spans="1:4" ht="25.5">
      <c r="A37" s="19" t="s">
        <v>38</v>
      </c>
      <c r="B37" s="47"/>
      <c r="C37" s="105">
        <f>C33+C34+C35+C36</f>
        <v>2524866</v>
      </c>
      <c r="D37" s="114">
        <f>D33+D35+D36</f>
        <v>1089655</v>
      </c>
    </row>
    <row r="38" spans="1:4">
      <c r="A38" s="32" t="s">
        <v>39</v>
      </c>
      <c r="B38" s="48"/>
      <c r="C38" s="92"/>
      <c r="D38" s="28"/>
    </row>
    <row r="39" spans="1:4">
      <c r="A39" s="44" t="s">
        <v>84</v>
      </c>
      <c r="B39" s="11"/>
      <c r="C39" s="92">
        <v>-935059</v>
      </c>
      <c r="D39" s="28"/>
    </row>
    <row r="40" spans="1:4">
      <c r="A40" s="44" t="s">
        <v>85</v>
      </c>
      <c r="B40" s="11"/>
      <c r="C40" s="106"/>
      <c r="D40" s="115"/>
    </row>
    <row r="41" spans="1:4">
      <c r="A41" s="44" t="s">
        <v>86</v>
      </c>
      <c r="B41" s="11"/>
      <c r="C41" s="107">
        <v>-2751353</v>
      </c>
      <c r="D41" s="115"/>
    </row>
    <row r="42" spans="1:4">
      <c r="A42" s="44" t="s">
        <v>5</v>
      </c>
      <c r="B42" s="11"/>
      <c r="C42" s="108"/>
      <c r="D42" s="28"/>
    </row>
    <row r="43" spans="1:4">
      <c r="A43" s="44" t="s">
        <v>131</v>
      </c>
      <c r="B43" s="11"/>
      <c r="C43" s="108"/>
      <c r="D43" s="28"/>
    </row>
    <row r="44" spans="1:4">
      <c r="A44" s="44" t="s">
        <v>92</v>
      </c>
      <c r="B44" s="11"/>
      <c r="C44" s="108"/>
      <c r="D44" s="28"/>
    </row>
    <row r="45" spans="1:4">
      <c r="A45" s="44" t="s">
        <v>134</v>
      </c>
      <c r="B45" s="11"/>
      <c r="C45" s="93">
        <v>-10600</v>
      </c>
      <c r="D45" s="33">
        <v>-6280</v>
      </c>
    </row>
    <row r="46" spans="1:4">
      <c r="A46" s="44" t="s">
        <v>132</v>
      </c>
      <c r="B46" s="11"/>
      <c r="C46" s="93">
        <v>-2688860</v>
      </c>
      <c r="D46" s="33"/>
    </row>
    <row r="47" spans="1:4">
      <c r="A47" s="44" t="s">
        <v>133</v>
      </c>
      <c r="B47" s="11"/>
      <c r="C47" s="93"/>
      <c r="D47" s="33"/>
    </row>
    <row r="48" spans="1:4">
      <c r="A48" s="44" t="s">
        <v>54</v>
      </c>
      <c r="B48" s="11"/>
      <c r="C48" s="118">
        <v>115941</v>
      </c>
      <c r="D48" s="33">
        <v>84782</v>
      </c>
    </row>
    <row r="49" spans="1:4">
      <c r="A49" s="44" t="s">
        <v>94</v>
      </c>
      <c r="B49" s="11"/>
      <c r="C49" s="93"/>
      <c r="D49" s="33"/>
    </row>
    <row r="50" spans="1:4">
      <c r="A50" s="44" t="s">
        <v>135</v>
      </c>
      <c r="B50" s="16"/>
      <c r="C50" s="93">
        <v>-186</v>
      </c>
      <c r="D50" s="33">
        <v>1031</v>
      </c>
    </row>
    <row r="51" spans="1:4" ht="17.25" customHeight="1">
      <c r="A51" s="19" t="s">
        <v>50</v>
      </c>
      <c r="B51" s="47"/>
      <c r="C51" s="105">
        <f>C39+C40+C41+C42+C44+C45+C48+C49+C50+C43+C46+C47</f>
        <v>-6270117</v>
      </c>
      <c r="D51" s="114">
        <f>D39+D40+D41+D42+D44+D45+D48+D49+D50+D47</f>
        <v>79533</v>
      </c>
    </row>
    <row r="52" spans="1:4">
      <c r="A52" s="32" t="s">
        <v>40</v>
      </c>
      <c r="B52" s="18"/>
      <c r="C52" s="109"/>
      <c r="D52" s="116"/>
    </row>
    <row r="53" spans="1:4">
      <c r="A53" s="10" t="s">
        <v>136</v>
      </c>
      <c r="B53" s="18"/>
      <c r="C53" s="92"/>
      <c r="D53" s="116"/>
    </row>
    <row r="54" spans="1:4">
      <c r="A54" s="81" t="s">
        <v>55</v>
      </c>
      <c r="B54" s="16"/>
      <c r="C54" s="93">
        <v>7796595</v>
      </c>
      <c r="D54" s="93"/>
    </row>
    <row r="55" spans="1:4">
      <c r="A55" s="81" t="s">
        <v>41</v>
      </c>
      <c r="B55" s="16"/>
      <c r="C55" s="93">
        <v>-2981181</v>
      </c>
      <c r="D55" s="33"/>
    </row>
    <row r="56" spans="1:4">
      <c r="A56" s="81" t="s">
        <v>87</v>
      </c>
      <c r="B56" s="16"/>
      <c r="C56" s="110"/>
      <c r="D56" s="117"/>
    </row>
    <row r="57" spans="1:4">
      <c r="A57" s="19" t="s">
        <v>51</v>
      </c>
      <c r="B57" s="20"/>
      <c r="C57" s="105">
        <f>C54+C55+C56+C53</f>
        <v>4815414</v>
      </c>
      <c r="D57" s="114">
        <f>D54+D55+D56</f>
        <v>0</v>
      </c>
    </row>
    <row r="58" spans="1:4">
      <c r="A58" s="44" t="s">
        <v>42</v>
      </c>
      <c r="B58" s="11"/>
      <c r="C58" s="92">
        <f>C37+C51+C57</f>
        <v>1070163</v>
      </c>
      <c r="D58" s="28">
        <v>1169188</v>
      </c>
    </row>
    <row r="59" spans="1:4">
      <c r="A59" s="44" t="s">
        <v>31</v>
      </c>
      <c r="B59" s="11"/>
      <c r="C59" s="92">
        <v>-74299</v>
      </c>
      <c r="D59" s="28">
        <v>8880</v>
      </c>
    </row>
    <row r="60" spans="1:4">
      <c r="A60" s="15" t="s">
        <v>146</v>
      </c>
      <c r="B60" s="16"/>
      <c r="C60" s="93">
        <v>263780</v>
      </c>
      <c r="D60" s="33">
        <v>143111</v>
      </c>
    </row>
    <row r="61" spans="1:4" ht="19.5" customHeight="1">
      <c r="A61" s="19" t="s">
        <v>56</v>
      </c>
      <c r="B61" s="47"/>
      <c r="C61" s="95">
        <v>1259644</v>
      </c>
      <c r="D61" s="34">
        <f>D60+D58+D59</f>
        <v>1321179</v>
      </c>
    </row>
    <row r="62" spans="1:4" ht="23.25" hidden="1" customHeight="1">
      <c r="A62" s="13"/>
      <c r="B62" s="91"/>
      <c r="C62" s="96"/>
      <c r="D62" s="96">
        <v>720020</v>
      </c>
    </row>
    <row r="63" spans="1:4" hidden="1">
      <c r="A63" s="13"/>
      <c r="B63" s="91"/>
      <c r="C63" s="96"/>
      <c r="D63" s="96"/>
    </row>
    <row r="64" spans="1:4">
      <c r="A64" s="21" t="s">
        <v>21</v>
      </c>
      <c r="B64" s="21"/>
      <c r="C64" s="111" t="s">
        <v>101</v>
      </c>
      <c r="D64" s="92"/>
    </row>
    <row r="65" spans="1:4" ht="22.5" customHeight="1">
      <c r="A65" s="21" t="s">
        <v>22</v>
      </c>
      <c r="B65" s="21"/>
      <c r="C65" s="111" t="s">
        <v>102</v>
      </c>
      <c r="D65" s="111"/>
    </row>
    <row r="66" spans="1:4" ht="12.75" customHeight="1">
      <c r="A66" s="21"/>
      <c r="B66" s="21"/>
      <c r="C66" s="111"/>
      <c r="D66" s="111"/>
    </row>
    <row r="67" spans="1:4" ht="12.75" customHeight="1">
      <c r="D67" s="111"/>
    </row>
  </sheetData>
  <pageMargins left="0.59055118110236227" right="0.11811023622047245" top="0" bottom="0" header="0.31496062992125984" footer="0.31496062992125984"/>
  <pageSetup paperSize="9" scale="85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ОПУ</vt:lpstr>
      <vt:lpstr>Баланс</vt:lpstr>
      <vt:lpstr>ОИК</vt:lpstr>
      <vt:lpstr>ОДДС с изм.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2022-05-17T03:29:58Z</cp:lastPrinted>
  <dcterms:created xsi:type="dcterms:W3CDTF">2014-05-15T07:31:14Z</dcterms:created>
  <dcterms:modified xsi:type="dcterms:W3CDTF">2022-05-17T03:30:39Z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