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1\Desktop\КАСЕ\2023 год\"/>
    </mc:Choice>
  </mc:AlternateContent>
  <xr:revisionPtr revIDLastSave="0" documentId="13_ncr:1_{8116DE8E-E22D-41CA-A084-2E44F29D1B2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Баланс" sheetId="1" r:id="rId1"/>
    <sheet name="ОПУ" sheetId="2" r:id="rId2"/>
    <sheet name="ОДДС с изм." sheetId="5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3" hidden="1">{#N/A,#N/A,FALSE,"Aging Summary";#N/A,#N/A,FALSE,"Ratio Analysis";#N/A,#N/A,FALSE,"Test 120 Day Accts";#N/A,#N/A,FALSE,"Tickmarks"}</definedName>
    <definedName name="____COS98" localSheetId="1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3">[0]!F_INCOME,[0]!F_BALANCE,[0]!f_free_cash_flow,[0]!f_ratios,[0]!f_valuation</definedName>
    <definedName name="____ppp2" localSheetId="1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3" hidden="1">{"SALARIOS",#N/A,FALSE,"Hoja3";"SUELDOS EMPLEADOS",#N/A,FALSE,"Hoja4";"SUELDOS EJECUTIVOS",#N/A,FALSE,"Hoja5"}</definedName>
    <definedName name="____sal2" localSheetId="1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3" hidden="1">{#N/A,#N/A,FALSE,"Aging Summary";#N/A,#N/A,FALSE,"Ratio Analysis";#N/A,#N/A,FALSE,"Test 120 Day Accts";#N/A,#N/A,FALSE,"Tickmarks"}</definedName>
    <definedName name="___COS98" localSheetId="1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3">[0]!F_INCOME,[0]!F_BALANCE,[0]!f_free_cash_flow,[0]!f_ratios,[0]!f_valuation</definedName>
    <definedName name="___ppp2" localSheetId="1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3" hidden="1">{"SALARIOS",#N/A,FALSE,"Hoja3";"SUELDOS EMPLEADOS",#N/A,FALSE,"Hoja4";"SUELDOS EJECUTIVOS",#N/A,FALSE,"Hoja5"}</definedName>
    <definedName name="___sal2" localSheetId="1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3" hidden="1">{#N/A,#N/A,FALSE,"Aging Summary";#N/A,#N/A,FALSE,"Ratio Analysis";#N/A,#N/A,FALSE,"Test 120 Day Accts";#N/A,#N/A,FALSE,"Tickmarks"}</definedName>
    <definedName name="__COS98" localSheetId="1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3" hidden="1">{"SALARIOS",#N/A,FALSE,"Hoja3";"SUELDOS EMPLEADOS",#N/A,FALSE,"Hoja4";"SUELDOS EJECUTIVOS",#N/A,FALSE,"Hoja5"}</definedName>
    <definedName name="__sal2" localSheetId="1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3" hidden="1">{#N/A,#N/A,FALSE,"Aging Summary";#N/A,#N/A,FALSE,"Ratio Analysis";#N/A,#N/A,FALSE,"Test 120 Day Accts";#N/A,#N/A,FALSE,"Tickmarks"}</definedName>
    <definedName name="_COS98" localSheetId="1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3">F_INCOME,F_BALANCE,f_free_cash_flow,f_ratios,f_valuation</definedName>
    <definedName name="_ppp2" localSheetId="1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3" hidden="1">{"SALARIOS",#N/A,FALSE,"Hoja3";"SUELDOS EMPLEADOS",#N/A,FALSE,"Hoja4";"SUELDOS EJECUTIVOS",#N/A,FALSE,"Hoja5"}</definedName>
    <definedName name="_sal2" localSheetId="1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1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3" hidden="1">[0]!Header1-1 &amp; "." &amp; MAX(1,COUNTA(INDEX(#REF!,MATCH([0]!Header1-1,#REF!,FALSE)):#REF!))</definedName>
    <definedName name="asd" localSheetId="1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3">[0]!F_INCOME,[0]!F_BALANCE,[0]!f_free_cash_flow,[0]!f_ratios,[0]!f_valuation</definedName>
    <definedName name="BT_SEGMENTOS" localSheetId="1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3" hidden="1">{#N/A,#N/A,FALSE,"Aging Summary";#N/A,#N/A,FALSE,"Ratio Analysis";#N/A,#N/A,FALSE,"Test 120 Day Accts";#N/A,#N/A,FALSE,"Tickmarks"}</definedName>
    <definedName name="COS" localSheetId="1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3" hidden="1">{#N/A,#N/A,FALSE,"Aging Summary";#N/A,#N/A,FALSE,"Ratio Analysis";#N/A,#N/A,FALSE,"Test 120 Day Accts";#N/A,#N/A,FALSE,"Tickmarks"}</definedName>
    <definedName name="dfs" localSheetId="1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1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3" hidden="1">[0]!Header1-1 &amp; "." &amp; MAX(1,COUNTA(INDEX(#REF!,MATCH([0]!Header1-1,#REF!,FALSE)):#REF!))</definedName>
    <definedName name="er" localSheetId="1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1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3" hidden="1">{"FLUJO DE CAJA",#N/A,FALSE,"Hoja1";"ANEXOS FLUJO",#N/A,FALSE,"Hoja1"}</definedName>
    <definedName name="flujo2" localSheetId="1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3" hidden="1">{"GAN.Y PERD.RESUMIDO",#N/A,FALSE,"Hoja1";"GAN.Y PERD.DETALLADO",#N/A,FALSE,"Hoja1"}</definedName>
    <definedName name="ganacias2" localSheetId="1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1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3">-PMT(Interest_Rate/12,[0]!Number_of_Payments,Loan_Amount)</definedName>
    <definedName name="Monthly_Payment" localSheetId="1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0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3">ROW()-Header_Row</definedName>
    <definedName name="Payment_Number" localSheetId="1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3">F_INCOME,F_BALANCE,f_free_cash_flow,f_ratios,f_valuation</definedName>
    <definedName name="ppp" localSheetId="1">F_INCOME,F_BALANCE,f_free_cash_flow,f_ratios,f_valuation</definedName>
    <definedName name="ppp">F_INCOME,F_BALANCE,f_free_cash_flow,f_ratios,f_valuation</definedName>
    <definedName name="pppp" localSheetId="3">[0]!F_INCOME,[0]!F_BALANCE,[0]!f_free_cash_flow,[0]!f_ratios,[0]!f_valuation</definedName>
    <definedName name="pppp" localSheetId="1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3">F_INCOME,F_BALANCE,f_free_cash_flow,f_ratios,f_valuation</definedName>
    <definedName name="prange" localSheetId="1">F_INCOME,F_BALANCE,f_free_cash_flow,f_ratios,f_valuation</definedName>
    <definedName name="prange">F_INCOME,F_BALANCE,f_free_cash_flow,f_ratios,f_valuation</definedName>
    <definedName name="prange2" localSheetId="3">F_INCOME,F_BALANCE,f_free_cash_flow,f_ratios,f_valuation</definedName>
    <definedName name="prange2" localSheetId="1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3">-PPMT(Interest_Rate/12,ОИК!Payment_Number,Number_of_Payments,Loan_Amount)</definedName>
    <definedName name="Principal" localSheetId="1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1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3" hidden="1">{#N/A,#N/A,FALSE,"Aging Summary";#N/A,#N/A,FALSE,"Ratio Analysis";#N/A,#N/A,FALSE,"Test 120 Day Accts";#N/A,#N/A,FALSE,"Tickmarks"}</definedName>
    <definedName name="Repomo99" localSheetId="1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3" hidden="1">{"Rep 1",#N/A,FALSE,"Reports";"Rep 2",#N/A,FALSE,"Reports";"Rep 3",#N/A,FALSE,"Reports";"Rep 4",#N/A,FALSE,"Reports"}</definedName>
    <definedName name="report99" localSheetId="1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3" hidden="1">{#N/A,#N/A,FALSE,"Aging Summary";#N/A,#N/A,FALSE,"Ratio Analysis";#N/A,#N/A,FALSE,"Test 120 Day Accts";#N/A,#N/A,FALSE,"Tickmarks"}</definedName>
    <definedName name="s" localSheetId="1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3" hidden="1">{#N/A,#N/A,FALSE,"Aging Summary";#N/A,#N/A,FALSE,"Ratio Analysis";#N/A,#N/A,FALSE,"Test 120 Day Accts";#N/A,#N/A,FALSE,"Tickmarks"}</definedName>
    <definedName name="Sales" localSheetId="1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3" hidden="1">[0]!Header1-1 &amp; "." &amp; MAX(1,COUNTA(INDEX(#REF!,MATCH([0]!Header1-1,#REF!,FALSE)):#REF!))</definedName>
    <definedName name="t" localSheetId="1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3" hidden="1">{#N/A,#N/A,FALSE,"Aging Summary";#N/A,#N/A,FALSE,"Ratio Analysis";#N/A,#N/A,FALSE,"Test 120 Day Accts";#N/A,#N/A,FALSE,"Tickmarks"}</definedName>
    <definedName name="test" localSheetId="1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3" hidden="1">{"Rep 1",#N/A,FALSE,"Reports";"Rep 2",#N/A,FALSE,"Reports";"Rep 3",#N/A,FALSE,"Reports";"Rep 4",#N/A,FALSE,"Reports"}</definedName>
    <definedName name="w" localSheetId="1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3" hidden="1">{#N/A,#N/A,FALSE,"Aging Summary";#N/A,#N/A,FALSE,"Ratio Analysis";#N/A,#N/A,FALSE,"Test 120 Day Accts";#N/A,#N/A,FALSE,"Tickmarks"}</definedName>
    <definedName name="we" localSheetId="1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1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1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1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3" hidden="1">{"FLUJO DE CAJA",#N/A,FALSE,"Hoja1";"ANEXOS FLUJO",#N/A,FALSE,"Hoja1"}</definedName>
    <definedName name="wrn.FLUJO._.CAJA." localSheetId="1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1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1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3" hidden="1">{#N/A,#N/A,TRUE,"RESULTS";#N/A,#N/A,TRUE,"REV REQUIRE";#N/A,#N/A,TRUE,"RATEBASE";#N/A,#N/A,TRUE,"LEVELIZED"}</definedName>
    <definedName name="wrn.Pricing._.Case." localSheetId="1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1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1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1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1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1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3" hidden="1">{"Rep 1",#N/A,FALSE,"Reports";"Rep 2",#N/A,FALSE,"Reports";"Rep 3",#N/A,FALSE,"Reports";"Rep 4",#N/A,FALSE,"Reports"}</definedName>
    <definedName name="wrn.Report." localSheetId="1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1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3" hidden="1">[0]!Header1-1 &amp; "." &amp; MAX(1,COUNTA(INDEX(#REF!,MATCH([0]!Header1-1,#REF!,FALSE)):#REF!))</definedName>
    <definedName name="xcd" localSheetId="1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3" hidden="1">{#N/A,#N/A,FALSE,"Aging Summary";#N/A,#N/A,FALSE,"Ratio Analysis";#N/A,#N/A,FALSE,"Test 120 Day Accts";#N/A,#N/A,FALSE,"Tickmarks"}</definedName>
    <definedName name="xx" localSheetId="1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3" hidden="1">{9.73133559484674E-65,0,0,0;9.63420075875299E-65,0,0,0;9.73133559484674E-65,0,0,0;0,0,0,0;0,0,0,0;0,0,0,0;0,0,0,0;0,0,0,0;0,0,0,0;0,0,0,0}</definedName>
    <definedName name="zed10" localSheetId="1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1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3" hidden="1">{0,0,0,0;0,0,#VALUE!,0;0,0,0,0;0,0,0,0;0,0,0,0;0,0,0,0;0,0,0,0;0,0,0,0;0,TRUE,0,0;0,0,0,FALSE}</definedName>
    <definedName name="zed5" localSheetId="1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5" l="1"/>
  <c r="C57" i="5"/>
  <c r="D48" i="5"/>
  <c r="C48" i="5"/>
  <c r="D35" i="5"/>
  <c r="C35" i="5"/>
  <c r="D21" i="5"/>
  <c r="D31" i="5" s="1"/>
  <c r="C21" i="5"/>
  <c r="C31" i="5" s="1"/>
  <c r="D23" i="2"/>
  <c r="C23" i="2"/>
  <c r="D39" i="1"/>
  <c r="C39" i="1"/>
  <c r="D48" i="1"/>
  <c r="C48" i="1"/>
  <c r="D59" i="1"/>
  <c r="C59" i="1"/>
  <c r="D33" i="1"/>
  <c r="C33" i="1"/>
  <c r="D20" i="1"/>
  <c r="C20" i="1"/>
  <c r="E25" i="4"/>
  <c r="D25" i="4"/>
  <c r="C60" i="1" l="1"/>
  <c r="E16" i="4" l="1"/>
  <c r="E17" i="4"/>
  <c r="E14" i="4"/>
  <c r="C9" i="2" l="1"/>
  <c r="D9" i="2"/>
  <c r="D59" i="5" l="1"/>
  <c r="D62" i="5" s="1"/>
  <c r="D10" i="4"/>
  <c r="D13" i="4" s="1"/>
  <c r="D18" i="4" s="1"/>
  <c r="C10" i="4"/>
  <c r="C20" i="4"/>
  <c r="E19" i="4"/>
  <c r="E8" i="4"/>
  <c r="E12" i="4"/>
  <c r="E9" i="4"/>
  <c r="E10" i="4" s="1"/>
  <c r="D34" i="1"/>
  <c r="D25" i="2"/>
  <c r="D27" i="2" s="1"/>
  <c r="C18" i="4" l="1"/>
  <c r="C13" i="4"/>
  <c r="E15" i="4"/>
  <c r="E13" i="4"/>
  <c r="D60" i="1"/>
  <c r="D61" i="1" s="1"/>
  <c r="C61" i="1"/>
  <c r="C25" i="2"/>
  <c r="C27" i="2" s="1"/>
  <c r="C59" i="5"/>
  <c r="C62" i="5" s="1"/>
  <c r="C34" i="1"/>
  <c r="C25" i="4" l="1"/>
  <c r="E18" i="4"/>
  <c r="C66" i="1"/>
</calcChain>
</file>

<file path=xl/sharedStrings.xml><?xml version="1.0" encoding="utf-8"?>
<sst xmlns="http://schemas.openxmlformats.org/spreadsheetml/2006/main" count="187" uniqueCount="145">
  <si>
    <t>В тысячах тенге</t>
  </si>
  <si>
    <t xml:space="preserve">Активы </t>
  </si>
  <si>
    <t>Долгосрочные активы</t>
  </si>
  <si>
    <t>Нематериальные активы</t>
  </si>
  <si>
    <t>Текущие активы</t>
  </si>
  <si>
    <t>Денежные средства и их эквиваленты</t>
  </si>
  <si>
    <t>ВСЕГО АКТИВОВ</t>
  </si>
  <si>
    <t>Капитал</t>
  </si>
  <si>
    <t>Итого капитал</t>
  </si>
  <si>
    <t>Долгосрочные обязательства</t>
  </si>
  <si>
    <t>Текущие обязательства</t>
  </si>
  <si>
    <t>Корпоративный подоходный налог к оплате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</si>
  <si>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</si>
  <si>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</si>
  <si>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</si>
  <si>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</si>
  <si>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Административные расходы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</si>
  <si>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</si>
  <si>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</si>
  <si>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</si>
  <si>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</si>
  <si>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</si>
  <si>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</si>
  <si>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</si>
  <si>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</si>
  <si>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</si>
  <si>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</si>
  <si>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</si>
  <si>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</si>
  <si>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</si>
  <si>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</si>
  <si>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</si>
  <si>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</si>
  <si>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</si>
  <si>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</si>
  <si>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</si>
  <si>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</si>
  <si>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</si>
  <si>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</si>
  <si>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</si>
  <si>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</si>
  <si>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</si>
  <si>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</si>
  <si>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</si>
  <si>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</si>
  <si>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</si>
  <si>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</si>
  <si>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</si>
  <si>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</si>
  <si>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</si>
  <si>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</si>
  <si>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ПРОМЕЖУТОЧНЫЙ ОТЧЕТ О ФИНАНСОВОМ ПОЛОЖЕНИИ</t>
  </si>
  <si>
    <t>Основные средства</t>
  </si>
  <si>
    <t>Прочие долгосрочные активы</t>
  </si>
  <si>
    <t>Нераспределенная прибыль</t>
  </si>
  <si>
    <t>Отложенные налоговые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</si>
  <si>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</si>
  <si>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</si>
  <si>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</si>
  <si>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</si>
  <si>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</si>
  <si>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</si>
  <si>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</si>
  <si>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</si>
  <si>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</si>
  <si>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</si>
  <si>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</si>
  <si>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</si>
  <si>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</si>
  <si>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Выплаченные  проценты</t>
  </si>
  <si>
    <t>Доход от выбытия активов</t>
  </si>
  <si>
    <t>Прочие доходы</t>
  </si>
  <si>
    <t>Прочие расходы</t>
  </si>
  <si>
    <t>Горнорудные активы</t>
  </si>
  <si>
    <t>Расходы будущих периодов</t>
  </si>
  <si>
    <t>Прочие финансовые активы, ограниченные в использовании</t>
  </si>
  <si>
    <t>Переплата по НДС</t>
  </si>
  <si>
    <t>Задолженность сотрудников</t>
  </si>
  <si>
    <t xml:space="preserve">Авансы выданные </t>
  </si>
  <si>
    <t>Прочие оборотные активы</t>
  </si>
  <si>
    <t>Займы выданные</t>
  </si>
  <si>
    <t>Обязательство по ликвидации активов</t>
  </si>
  <si>
    <t>Обязательства по вознаграждениям работникам</t>
  </si>
  <si>
    <t>Задолженность перед сотрудниками</t>
  </si>
  <si>
    <t>Прочие краткосрочные обязательства</t>
  </si>
  <si>
    <t>Итого совокупный доход/убыток за год</t>
  </si>
  <si>
    <t>Прибыль от выбытия активов</t>
  </si>
  <si>
    <t>Изменение прочих краткосрочных активах</t>
  </si>
  <si>
    <t>Изменения в торговой и прочей кредиторской задолженности</t>
  </si>
  <si>
    <t>Изменение в налогах и уплате помимо подоходного налога</t>
  </si>
  <si>
    <t>Изменения в предоплате налогов</t>
  </si>
  <si>
    <t>Авансы выплаченные за внеоборотные активы</t>
  </si>
  <si>
    <t>Прочие финансовые активы</t>
  </si>
  <si>
    <t>Займы полученные</t>
  </si>
  <si>
    <t>Облигации</t>
  </si>
  <si>
    <t>Торговая и прочая кредиторская задолженность</t>
  </si>
  <si>
    <t>Акционерный капитал</t>
  </si>
  <si>
    <t>Налоги к уплате, кроме подоходного налога</t>
  </si>
  <si>
    <t>Запасы</t>
  </si>
  <si>
    <t>Торговая и прочая дебиторская задолженность</t>
  </si>
  <si>
    <t>Предоплата по подоходному налогу</t>
  </si>
  <si>
    <t>Инвестиционная недвижимость</t>
  </si>
  <si>
    <t>Долгосрочная дебиторская задолженность</t>
  </si>
  <si>
    <t>Денежные средства и их эквиваленты на 1 января</t>
  </si>
  <si>
    <t>Финансовые расходы</t>
  </si>
  <si>
    <t>Финансовые доходы</t>
  </si>
  <si>
    <t>Нереализованные курсовые разницы</t>
  </si>
  <si>
    <t>Изменения в расходах будущих периодов</t>
  </si>
  <si>
    <t>Изменения в обязательствах по договору</t>
  </si>
  <si>
    <t>Изменения в прочих краткосрочных обязательствах</t>
  </si>
  <si>
    <t>Изменения в авансах выданных и расходах будущих периодов</t>
  </si>
  <si>
    <t>Выдача займов сотрудникам</t>
  </si>
  <si>
    <t>Погашение займов, выданных сотрудникам</t>
  </si>
  <si>
    <t>Погашение займов, выданных связанным сторонам</t>
  </si>
  <si>
    <t>Поступления от займов</t>
  </si>
  <si>
    <t>Выплата купонного вознаграждения</t>
  </si>
  <si>
    <t>Проценты уплаченные</t>
  </si>
  <si>
    <t>Чистое изменение в денежных средствах и их эквивалентов</t>
  </si>
  <si>
    <t>Эффект изменения курсов обмена валют на денежные средства и их эквиваленты</t>
  </si>
  <si>
    <t>Начисление/Восстановление оценочного резерва под ожидаемые кредитные убытки</t>
  </si>
  <si>
    <t>Резерв ОКУ</t>
  </si>
  <si>
    <t>Выплаты займов</t>
  </si>
  <si>
    <t>за 12 месяцев, закончившихся 31 декабря 2022 г.</t>
  </si>
  <si>
    <t>Отложенные налоговые активы</t>
  </si>
  <si>
    <t>Обязательства по договору</t>
  </si>
  <si>
    <t>Задолжнность по облигациям</t>
  </si>
  <si>
    <t>Обесценение гудвилла</t>
  </si>
  <si>
    <t>Резерв по устаревшим и неликвидным запасам</t>
  </si>
  <si>
    <t>Начисление оценочного резерва под ожидаемые кредитные убытки</t>
  </si>
  <si>
    <t>Изменения в обязательствах по вознаграждению работникам</t>
  </si>
  <si>
    <t>Приобретение дочерних организаций, за вычетом полученных денежных средств</t>
  </si>
  <si>
    <t>Изменение во вклады</t>
  </si>
  <si>
    <t>Поступления от выпущенных облигаций</t>
  </si>
  <si>
    <t>За 12 месяцев , закончивщийся 31 декабря  2023 года</t>
  </si>
  <si>
    <t>за 12 месяцев, закончившихся 31 декабря 2023 г.</t>
  </si>
  <si>
    <t>За 12 месяцев , закончивщийся 31 декабря 2023 года</t>
  </si>
  <si>
    <t>И.о. главный бухгалтера</t>
  </si>
  <si>
    <t>Иманкулова А.У.</t>
  </si>
  <si>
    <t>Финансовый  директор</t>
  </si>
  <si>
    <t>Оспанов А.С.</t>
  </si>
  <si>
    <t>На 1 января 2022 года</t>
  </si>
  <si>
    <t>На 31 декабря 2022 года</t>
  </si>
  <si>
    <t>На 31 декабря 2023  года</t>
  </si>
  <si>
    <t>за 12 месяцев, закончившихся 31 декабря  2022 г.</t>
  </si>
  <si>
    <t>за 12 месяцев, закончившихся  31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</si>
</sst>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8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#,##0.00&quot;р.&quot;;\-#,##0.00&quot;р.&quot;"/>
    <numFmt numFmtId="168" formatCode="#,##0.00&quot;р.&quot;;[Red]\-#,##0.00&quot;р.&quot;"/>
    <numFmt numFmtId="169" formatCode="_-* #,##0&quot;р.&quot;_-;\-* #,##0&quot;р.&quot;_-;_-* &quot;-&quot;&quot;р.&quot;_-;_-@_-"/>
    <numFmt numFmtId="170" formatCode="_-* #,##0_р_._-;\-* #,##0_р_._-;_-* &quot;-&quot;_р_._-;_-@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_(* #,##0_);_(* \(#,##0\);_(* &quot;-&quot;_);_(@_)"/>
    <numFmt numFmtId="174" formatCode="[$-409]d\-mmm\-yy;@"/>
    <numFmt numFmtId="175" formatCode="_(* #,##0_);_(* \(#,##0\);_(* \-_);_(@_)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(* #,##0.00_);_(* \(#,##0.00\);_(* &quot;-&quot;??_);_(@_)"/>
    <numFmt numFmtId="250" formatCode="_(* #,##0.00_);_(* \(#,##0.00\);_(* \-??_);_(@_)"/>
    <numFmt numFmtId="251" formatCode="_(&quot;$&quot;* #,##0_);_(&quot;$&quot;* \(#,##0\);_(&quot;$&quot;* &quot;-&quot;_);_(@_)"/>
    <numFmt numFmtId="252" formatCode="_(* #,##0.0_);_(* \(#,##0.0\);_(* &quot;-&quot;?_);_(@_)"/>
    <numFmt numFmtId="253" formatCode="_._.* \(#,##0\)_%;_._.* #,##0_)_%;_._.* 0_)_%;_._.@_)_%"/>
    <numFmt numFmtId="254" formatCode="_._.&quot;р.&quot;* \(#,##0\)_%;_._.&quot;р.&quot;* #,##0_)_%;_._.&quot;р.&quot;* 0_)_%;_._.@_)_%"/>
    <numFmt numFmtId="255" formatCode="* \(#,##0\);* #,##0_);&quot;-&quot;??_);@"/>
    <numFmt numFmtId="256" formatCode="&quot;р.&quot;* #,##0_)_%;&quot;р.&quot;* \(#,##0\)_%;&quot;р.&quot;* &quot;-&quot;??_)_%;@_)_%"/>
    <numFmt numFmtId="257" formatCode="_(&quot;Rp.&quot;* #,##0_);_(&quot;Rp.&quot;* \(#,##0\);_(&quot;Rp.&quot;* &quot;-&quot;_);_(@_)"/>
    <numFmt numFmtId="258" formatCode="00000"/>
    <numFmt numFmtId="259" formatCode="_._.&quot;р.&quot;* #,##0.0_)_%;_._.&quot;р.&quot;* \(#,##0.0\)_%"/>
    <numFmt numFmtId="260" formatCode="&quot;р.&quot;* #,##0.0_)_%;&quot;р.&quot;* \(#,##0.0\)_%;&quot;р.&quot;* \ .0_)_%"/>
    <numFmt numFmtId="261" formatCode="_._.&quot;р.&quot;* #,##0.00_)_%;_._.&quot;р.&quot;* \(#,##0.00\)_%"/>
    <numFmt numFmtId="262" formatCode="&quot;р.&quot;* #,##0.00_)_%;&quot;р.&quot;* \(#,##0.00\)_%;&quot;р.&quot;* \ .00_)_%"/>
    <numFmt numFmtId="263" formatCode="_._.&quot;р.&quot;* #,##0.000_)_%;_._.&quot;р.&quot;* \(#,##0.000\)_%"/>
    <numFmt numFmtId="264" formatCode="&quot;р.&quot;* #,##0.000_)_%;&quot;р.&quot;* \(#,##0.000\)_%;&quot;р.&quot;* \ .000_)_%"/>
    <numFmt numFmtId="265" formatCode="\ \ _•\–\ \ \ \ @"/>
    <numFmt numFmtId="266" formatCode="mmmm\ d\,\ yyyy"/>
    <numFmt numFmtId="267" formatCode="* #,##0_);* \(#,##0\);&quot;-&quot;??_);@"/>
    <numFmt numFmtId="268" formatCode="[$-419]d\ mmm\ yy;@"/>
    <numFmt numFmtId="269" formatCode="\U\S\$#,##0.00;\(\U\S\$#,##0.00\)"/>
    <numFmt numFmtId="270" formatCode="&quot;$&quot;* #,##0.00_);\(#,##0.00\);&quot;- &quot;"/>
    <numFmt numFmtId="271" formatCode="&quot;р.&quot;* #,##0.00_);\(#,##0.00\);&quot;- &quot;"/>
    <numFmt numFmtId="272" formatCode="_-* #,##0\ _z_3_-;\-* #,##0\ _z_3_-;_-* &quot;-&quot;\ _z_3_-;_-@_-"/>
    <numFmt numFmtId="273" formatCode="_-* #,##0.00\ _z_3_-;\-* #,##0.00\ _z_3_-;_-* &quot;-&quot;??\ _z_3_-;_-@_-"/>
    <numFmt numFmtId="274" formatCode="_(* #,##0_);_(* \(#,##0\);_(* &quot;&quot;_);_(@_)"/>
    <numFmt numFmtId="275" formatCode="_([$€]* #,##0.00_);_([$€]* \(#,##0.00\);_([$€]* &quot;-&quot;??_);_(@_)"/>
    <numFmt numFmtId="276" formatCode="_-* #,##0.00[$€-1]_-;\-* #,##0.00[$€-1]_-;_-* &quot;-&quot;??[$€-1]_-"/>
    <numFmt numFmtId="277" formatCode="[Magenta]&quot;Err&quot;;[Magenta]&quot;Err&quot;;[Blue]&quot;OK&quot;;[Black]@"/>
    <numFmt numFmtId="278" formatCode="0.0_)%;[Red]\(0.0%\);0.0_)%"/>
    <numFmt numFmtId="279" formatCode="#,##0_);[Red]\(#,##0\);\-_)"/>
    <numFmt numFmtId="280" formatCode="#,##0\ ;\(#,##0\)"/>
    <numFmt numFmtId="281" formatCode="#,##0\ \ ;\(#,##0\)\ ;\—\ \ \ \ "/>
    <numFmt numFmtId="282" formatCode="_(* #,##0_);_(* \(#,##0\);_(* &quot;-&quot;??_);_(@_)"/>
    <numFmt numFmtId="283" formatCode="&quot;Rp.&quot;#,##0.00_);\(&quot;Rp.&quot;#,##0.00\)"/>
    <numFmt numFmtId="284" formatCode="&quot;FRF&quot;* #,##0.00_);\(#,##0.00\);&quot;- &quot;"/>
    <numFmt numFmtId="285" formatCode="0.0%"/>
    <numFmt numFmtId="286" formatCode="0;[Red]0"/>
    <numFmt numFmtId="287" formatCode="&quot;$&quot;#,##0\ ;\-&quot;$&quot;#,##0"/>
    <numFmt numFmtId="288" formatCode="&quot;р.&quot;#,##0\ ;\-&quot;р.&quot;#,##0"/>
    <numFmt numFmtId="289" formatCode="&quot;$&quot;#,##0.00\ ;\(&quot;$&quot;#,##0.00\)"/>
    <numFmt numFmtId="290" formatCode="&quot;р.&quot;#,##0.00\ ;\(&quot;р.&quot;#,##0.00\)"/>
    <numFmt numFmtId="291" formatCode="0.00000"/>
    <numFmt numFmtId="292" formatCode="#,##0;[Red]&quot;-&quot;#,##0"/>
    <numFmt numFmtId="293" formatCode="_-* #,##0\ _P_t_s_-;\-* #,##0\ _P_t_s_-;_-* &quot;-&quot;\ _P_t_s_-;_-@_-"/>
    <numFmt numFmtId="294" formatCode="_ * #,##0.00_ ;_ * \-#,##0.00_ ;_ * &quot;-&quot;??_ ;_ @_ "/>
    <numFmt numFmtId="295" formatCode="_(&quot;R$ &quot;* #,##0_);_(&quot;R$ &quot;* \(#,##0\);_(&quot;R$ &quot;* &quot;-&quot;_);_(@_)"/>
    <numFmt numFmtId="296" formatCode="_(&quot;R$ &quot;* #,##0.00_);_(&quot;R$ &quot;* \(#,##0.00\);_(&quot;R$ &quot;* &quot;-&quot;??_);_(@_)"/>
    <numFmt numFmtId="297" formatCode="_-* #,##0\ &quot;Pts&quot;_-;\-* #,##0\ &quot;Pts&quot;_-;_-* &quot;-&quot;\ &quot;Pts&quot;_-;_-@_-"/>
    <numFmt numFmtId="298" formatCode="_-* #,##0.00\ &quot;Pts&quot;_-;\-* #,##0.00\ &quot;Pts&quot;_-;_-* &quot;-&quot;??\ &quot;Pts&quot;_-;_-@_-"/>
    <numFmt numFmtId="299" formatCode="#,##0.0\x_);\(#,##0.0\x\);#,##0.0\x_);@_)"/>
    <numFmt numFmtId="300" formatCode="0.00_)"/>
    <numFmt numFmtId="301" formatCode="_-* #,##0\ _d_._-;\-* #,##0\ _d_._-;_-* &quot;-&quot;\ _d_._-;_-@_-"/>
    <numFmt numFmtId="302" formatCode="_-* #,##0.00\ _d_._-;\-* #,##0.00\ _d_._-;_-* &quot;-&quot;??\ _d_._-;_-@_-"/>
    <numFmt numFmtId="303" formatCode="_-* #,##0\ _đ_._-;\-* #,##0\ _đ_._-;_-* &quot;-&quot;\ _đ_._-;_-@_-"/>
    <numFmt numFmtId="304" formatCode="_-* #,##0.00\ _đ_._-;\-* #,##0.00\ _đ_._-;_-* &quot;-&quot;??\ _đ_._-;_-@_-"/>
    <numFmt numFmtId="305" formatCode="_-* #,##0_d_._-;\-* #,##0_d_._-;_-* &quot;-&quot;_d_._-;_-@_-"/>
    <numFmt numFmtId="306" formatCode="_-* #,##0.00_d_._-;\-* #,##0.00_d_._-;_-* &quot;-&quot;??_d_._-;_-@_-"/>
    <numFmt numFmtId="307" formatCode="\$#,##0_);[Red]\(\$#,##0\)"/>
    <numFmt numFmtId="308" formatCode="_-* #,##0.0000\ &quot;р.&quot;_-;\-* #,##0.0000\ &quot;р.&quot;_-;_-* &quot;-&quot;??\ &quot;р.&quot;_-;_-@_-"/>
    <numFmt numFmtId="309" formatCode="0.00000%"/>
    <numFmt numFmtId="310" formatCode="_-* #,##0.00000\ &quot;р.&quot;_-;\-* #,##0.00000\ &quot;р.&quot;_-;_-* &quot;-&quot;??\ &quot;р.&quot;_-;_-@_-"/>
    <numFmt numFmtId="311" formatCode="0.0000000%"/>
    <numFmt numFmtId="312" formatCode="0_)%;\(0\)%"/>
    <numFmt numFmtId="313" formatCode="_._._(* 0_)%;_._.* \(0\)%"/>
    <numFmt numFmtId="314" formatCode="_(0_)%;\(0\)%"/>
    <numFmt numFmtId="315" formatCode="0%_);\(0%\)"/>
    <numFmt numFmtId="316" formatCode="#,##0.000"/>
    <numFmt numFmtId="317" formatCode="_-* #,##0\ _$_-;\-* #,##0\ _$_-;_-* &quot;-&quot;\ _$_-;_-@_-"/>
    <numFmt numFmtId="318" formatCode="_(0.0_)%;\(0.0\)%"/>
    <numFmt numFmtId="319" formatCode="_._._(* 0.0_)%;_._.* \(0.0\)%"/>
    <numFmt numFmtId="320" formatCode="_._._(* 0.00_)%;_._.* \(0.00\)%"/>
    <numFmt numFmtId="321" formatCode="_(0.000_)%;\(0.000\)%"/>
    <numFmt numFmtId="322" formatCode="_._._(* 0.000_)%;_._.* \(0.000\)%"/>
    <numFmt numFmtId="323" formatCode="#,##0.0\%_);\(#,##0.0\%\);#,##0.0\%_);@_)"/>
    <numFmt numFmtId="324" formatCode="\+0.0;\-0.0"/>
    <numFmt numFmtId="325" formatCode="\+0.0%;\-0.0%"/>
    <numFmt numFmtId="326" formatCode="#,##0______;;&quot;------------      &quot;"/>
    <numFmt numFmtId="327" formatCode="mm/dd/yy"/>
    <numFmt numFmtId="328" formatCode="\ #,##0;[Red]\-#,##0"/>
    <numFmt numFmtId="329" formatCode="&quot;р.&quot;#,##0"/>
    <numFmt numFmtId="330" formatCode="\_x0000_\_x0000__(* #,##0_);_(* \(#,##0\);_(* &quot;-&quot;_);_(@"/>
    <numFmt numFmtId="331" formatCode="\_x0000_\_x0000__(* #,##0.00_);_(* \(#,##0.00\);_(* &quot;-&quot;??_);_(@"/>
    <numFmt numFmtId="332" formatCode="\_x0000_\_x0000__(&quot;р.&quot;* #,##0_);_(&quot;р.&quot;* \(#,##0\);_(&quot;р.&quot;* &quot;-&quot;_);_(@"/>
    <numFmt numFmtId="333" formatCode="\_x0000_\_x0000__(&quot;р.&quot;* #,##0.00_);_(&quot;р.&quot;* \(#,##0.00\);_(&quot;р.&quot;* &quot;-&quot;??_);_(@"/>
    <numFmt numFmtId="334" formatCode="&quot;р.&quot;#,\);\(&quot;р.&quot;#,\)"/>
    <numFmt numFmtId="335" formatCode="#\ ##0&quot;zі&quot;_.00&quot;gr&quot;;\(#\ ##0.00\z\і\)"/>
    <numFmt numFmtId="336" formatCode="&quot;$&quot;#,\);\(&quot;$&quot;#,\)"/>
    <numFmt numFmtId="337" formatCode="&quot;р.&quot;#,;\(&quot;р.&quot;#,\)"/>
    <numFmt numFmtId="338" formatCode="#\ ##0&quot;zі&quot;.00&quot;gr&quot;;\(#\ ##0&quot;zі&quot;.00&quot;gr&quot;\)"/>
    <numFmt numFmtId="339" formatCode="&quot;$&quot;#,;\(&quot;$&quot;#,\)"/>
    <numFmt numFmtId="340" formatCode="_(#,##0_);_(\(#,##0\);_(\ &quot;&quot;_);_(@_)"/>
    <numFmt numFmtId="341" formatCode="_(#,##0_);_(\(#,##0\);_(&quot;&quot;_);_(@_)"/>
    <numFmt numFmtId="342" formatCode="&quot;TRL&quot;* #,##0.0_);\(\T\R\L#,##0.0\);&quot;- &quot;\ "/>
    <numFmt numFmtId="343" formatCode="#,##0.00;[Red]&quot;-&quot;#,##0.00"/>
    <numFmt numFmtId="344" formatCode="#,##0.000_);[Red]\(#,##0.000\);\-_)"/>
    <numFmt numFmtId="345" formatCode="#,##0\ &quot;kr&quot;;[Red]\-#,##0\ &quot;kr&quot;"/>
    <numFmt numFmtId="346" formatCode="_-* #,##0.00_р_._-;\-* #,##0.00_р_._-;_-* &quot;-&quot;?_р_._-;_-@_-"/>
    <numFmt numFmtId="347" formatCode="#,##0.00\ &quot;kr&quot;;[Red]\-#,##0.00\ &quot;kr&quot;"/>
    <numFmt numFmtId="348" formatCode="_-* #,##0.00\ _T_L_-;\-* #,##0.00\ _T_L_-;_-* &quot;-&quot;??\ _T_L_-;_-@_-"/>
    <numFmt numFmtId="349" formatCode="#,##0.000_ ;\-#,##0.000\ "/>
    <numFmt numFmtId="350" formatCode="#,##0.00_ ;[Red]\-#,##0.00\ "/>
    <numFmt numFmtId="351" formatCode="\_x0000_\_x0000__(&quot;$&quot;* #,##0_);_(&quot;$&quot;* \(#,##0\);_(&quot;$&quot;* &quot;-&quot;_);_(@"/>
    <numFmt numFmtId="352" formatCode="\_x0000_\_x0000__(&quot;$&quot;* #,##0.00_);_(&quot;$&quot;* \(#,##0.00\);_(&quot;$&quot;* &quot;-&quot;??_);_(@"/>
    <numFmt numFmtId="353" formatCode="#,##0_ ;[Red]\-#,##0\ "/>
    <numFmt numFmtId="354" formatCode="_-* #,##0.00\ _р_._-;\-* #,##0.00\ _р_._-;_-* &quot;-&quot;??\ _р_._-;_-@_-"/>
    <numFmt numFmtId="355" formatCode="_-&quot;£&quot;* #,##0_-;\-&quot;£&quot;* #,##0_-;_-&quot;£&quot;* &quot;-&quot;_-;_-@_-"/>
    <numFmt numFmtId="356" formatCode="&quot;£&quot;#,##0;[Red]\-&quot;£&quot;#,##0"/>
    <numFmt numFmtId="357" formatCode="\£#,##0.00_);[Red]&quot;(£&quot;#,##0.00\)"/>
    <numFmt numFmtId="358" formatCode="&quot;\&quot;#,##0;[Red]&quot;\&quot;\-#,##0"/>
    <numFmt numFmtId="359" formatCode="_(* #,##0.00_);_(* \(#,##0.00\);_(* \-_);_(@_)"/>
  </numFmts>
  <fonts count="25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4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4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4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9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165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5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0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18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1" fillId="0" borderId="0" applyFont="0" applyFill="0" applyBorder="0" applyAlignment="0" applyProtection="0"/>
    <xf numFmtId="249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2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>
      <alignment wrapText="1"/>
    </xf>
    <xf numFmtId="249" fontId="2" fillId="0" borderId="0" applyFont="0" applyFill="0" applyBorder="0" applyAlignment="0" applyProtection="0">
      <alignment wrapText="1"/>
    </xf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7" fillId="0" borderId="0" applyFont="0" applyFill="0" applyBorder="0" applyAlignment="0" applyProtection="0"/>
    <xf numFmtId="249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69" fillId="0" borderId="0" applyFont="0" applyFill="0" applyBorder="0" applyAlignment="0" applyProtection="0"/>
    <xf numFmtId="249" fontId="6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9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249" fontId="89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82" fillId="0" borderId="0" applyFont="0" applyFill="0" applyBorder="0" applyAlignment="0" applyProtection="0"/>
    <xf numFmtId="249" fontId="89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18" fillId="0" borderId="0" applyFont="0" applyFill="0" applyBorder="0" applyAlignment="0" applyProtection="0"/>
    <xf numFmtId="249" fontId="88" fillId="0" borderId="0" applyFont="0" applyFill="0" applyBorder="0" applyAlignment="0" applyProtection="0"/>
    <xf numFmtId="249" fontId="8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7" fillId="0" borderId="0" applyFont="0" applyFill="0" applyBorder="0" applyAlignment="0" applyProtection="0"/>
    <xf numFmtId="249" fontId="82" fillId="0" borderId="0" applyFont="0" applyFill="0" applyBorder="0" applyAlignment="0" applyProtection="0"/>
    <xf numFmtId="249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87" fillId="0" borderId="0" applyFont="0" applyFill="0" applyBorder="0" applyAlignment="0" applyProtection="0"/>
    <xf numFmtId="250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1" fontId="95" fillId="7" borderId="0" applyBorder="0"/>
    <xf numFmtId="173" fontId="95" fillId="7" borderId="9" applyBorder="0"/>
    <xf numFmtId="252" fontId="95" fillId="7" borderId="9" applyBorder="0"/>
    <xf numFmtId="9" fontId="95" fillId="7" borderId="11" applyBorder="0"/>
    <xf numFmtId="214" fontId="95" fillId="7" borderId="0" applyBorder="0"/>
    <xf numFmtId="249" fontId="95" fillId="7" borderId="18" applyBorder="0"/>
    <xf numFmtId="253" fontId="96" fillId="0" borderId="0" applyFill="0" applyBorder="0" applyProtection="0"/>
    <xf numFmtId="254" fontId="84" fillId="0" borderId="0" applyFont="0" applyFill="0" applyBorder="0" applyAlignment="0" applyProtection="0"/>
    <xf numFmtId="254" fontId="84" fillId="0" borderId="0" applyFont="0" applyFill="0" applyBorder="0" applyAlignment="0" applyProtection="0"/>
    <xf numFmtId="255" fontId="97" fillId="0" borderId="0" applyFill="0" applyBorder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7" applyFill="0" applyProtection="0"/>
    <xf numFmtId="255" fontId="97" fillId="0" borderId="10" applyFill="0" applyProtection="0"/>
    <xf numFmtId="0" fontId="7" fillId="0" borderId="19"/>
    <xf numFmtId="256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7" fontId="2" fillId="0" borderId="0" applyFont="0" applyFill="0" applyBorder="0" applyAlignment="0" applyProtection="0"/>
    <xf numFmtId="258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59" fontId="86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5" fillId="0" borderId="0" applyFont="0" applyFill="0" applyBorder="0" applyAlignment="0" applyProtection="0"/>
    <xf numFmtId="260" fontId="85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5" fillId="0" borderId="0" applyFont="0" applyFill="0" applyBorder="0" applyAlignment="0" applyProtection="0"/>
    <xf numFmtId="262" fontId="85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5" fillId="0" borderId="0" applyFont="0" applyFill="0" applyBorder="0" applyAlignment="0" applyProtection="0"/>
    <xf numFmtId="264" fontId="85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53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5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174" fontId="78" fillId="0" borderId="0" applyFill="0">
      <alignment horizontal="center" wrapText="1"/>
    </xf>
    <xf numFmtId="266" fontId="2" fillId="0" borderId="0" applyFill="0" applyBorder="0" applyAlignment="0" applyProtection="0"/>
    <xf numFmtId="266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6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266" fontId="2" fillId="0" borderId="0" applyFill="0" applyBorder="0" applyAlignment="0" applyProtection="0"/>
    <xf numFmtId="14" fontId="69" fillId="0" borderId="0" applyFill="0" applyBorder="0" applyAlignment="0"/>
    <xf numFmtId="266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7" fontId="97" fillId="0" borderId="0" applyFill="0" applyBorder="0" applyProtection="0"/>
    <xf numFmtId="0" fontId="9" fillId="0" borderId="0" applyFill="0" applyBorder="0" applyProtection="0"/>
    <xf numFmtId="267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7" applyFill="0" applyProtection="0"/>
    <xf numFmtId="267" fontId="97" fillId="0" borderId="10" applyFill="0" applyProtection="0"/>
    <xf numFmtId="268" fontId="9" fillId="0" borderId="10" applyFill="0" applyProtection="0"/>
    <xf numFmtId="267" fontId="97" fillId="0" borderId="10" applyFill="0" applyProtection="0"/>
    <xf numFmtId="268" fontId="9" fillId="0" borderId="10" applyFill="0" applyProtection="0"/>
    <xf numFmtId="268" fontId="9" fillId="0" borderId="10" applyFill="0" applyProtection="0"/>
    <xf numFmtId="267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9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0" fontId="2" fillId="0" borderId="0" applyFont="0" applyFill="0" applyBorder="0" applyProtection="0">
      <alignment horizontal="right"/>
    </xf>
    <xf numFmtId="271" fontId="2" fillId="0" borderId="0" applyFont="0" applyFill="0" applyBorder="0" applyProtection="0">
      <alignment horizontal="right"/>
    </xf>
    <xf numFmtId="225" fontId="104" fillId="0" borderId="9" applyFont="0" applyBorder="0"/>
    <xf numFmtId="272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4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6" fontId="43" fillId="0" borderId="0" applyFont="0" applyFill="0" applyBorder="0" applyAlignment="0" applyProtection="0">
      <alignment vertical="center"/>
    </xf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3" fontId="108" fillId="0" borderId="23" applyFill="0" applyBorder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7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8" fontId="115" fillId="17" borderId="24" applyAlignment="0">
      <protection locked="0"/>
    </xf>
    <xf numFmtId="279" fontId="115" fillId="17" borderId="24" applyAlignment="0">
      <protection locked="0"/>
    </xf>
    <xf numFmtId="279" fontId="69" fillId="0" borderId="0" applyFill="0" applyBorder="0" applyAlignment="0" applyProtection="0"/>
    <xf numFmtId="278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0" fontId="117" fillId="0" borderId="0" applyNumberFormat="0" applyFont="0" applyFill="0" applyBorder="0" applyProtection="0"/>
    <xf numFmtId="173" fontId="118" fillId="0" borderId="0" applyFill="0" applyBorder="0">
      <alignment horizontal="left"/>
    </xf>
    <xf numFmtId="281" fontId="119" fillId="0" borderId="0">
      <alignment horizontal="right"/>
    </xf>
    <xf numFmtId="282" fontId="98" fillId="0" borderId="0" applyFont="0" applyFill="0" applyBorder="0" applyAlignment="0" applyProtection="0"/>
    <xf numFmtId="283" fontId="2" fillId="0" borderId="0" applyFont="0" applyFill="0" applyBorder="0" applyAlignment="0" applyProtection="0">
      <alignment horizontal="center"/>
    </xf>
    <xf numFmtId="284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9" fontId="67" fillId="0" borderId="0" applyFill="0" applyBorder="0"/>
    <xf numFmtId="0" fontId="18" fillId="0" borderId="0" applyFont="0" applyFill="0" applyBorder="0" applyAlignment="0" applyProtection="0"/>
    <xf numFmtId="173" fontId="67" fillId="0" borderId="11" applyFill="0" applyBorder="0"/>
    <xf numFmtId="251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5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285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2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6" fontId="80" fillId="12" borderId="0" applyFont="0" applyFill="0" applyBorder="0" applyAlignment="0" applyProtection="0">
      <alignment vertical="top"/>
    </xf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2" fontId="43" fillId="0" borderId="0" applyFont="0" applyFill="0" applyBorder="0" applyAlignment="0" applyProtection="0"/>
    <xf numFmtId="291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1" fontId="45" fillId="0" borderId="0" applyFont="0" applyFill="0" applyBorder="0" applyAlignment="0" applyProtection="0"/>
    <xf numFmtId="292" fontId="48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9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0" fontId="162" fillId="0" borderId="0"/>
    <xf numFmtId="0" fontId="162" fillId="0" borderId="0"/>
    <xf numFmtId="300" fontId="162" fillId="0" borderId="0"/>
    <xf numFmtId="300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8" fontId="43" fillId="0" borderId="0" applyFont="0" applyFill="0" applyBorder="0" applyAlignment="0" applyProtection="0"/>
    <xf numFmtId="179" fontId="14" fillId="0" borderId="0">
      <protection locked="0"/>
    </xf>
    <xf numFmtId="309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0" fontId="43" fillId="0" borderId="0" applyFont="0" applyFill="0" applyBorder="0" applyAlignment="0" applyProtection="0"/>
    <xf numFmtId="179" fontId="14" fillId="0" borderId="0">
      <protection locked="0"/>
    </xf>
    <xf numFmtId="311" fontId="166" fillId="0" borderId="0" applyFont="0" applyFill="0" applyBorder="0" applyAlignment="0" applyProtection="0"/>
    <xf numFmtId="252" fontId="67" fillId="0" borderId="0" applyFill="0" applyBorder="0"/>
    <xf numFmtId="308" fontId="43" fillId="0" borderId="0" applyFont="0" applyFill="0" applyBorder="0" applyAlignment="0" applyProtection="0"/>
    <xf numFmtId="310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3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312" fontId="75" fillId="0" borderId="0" applyFont="0" applyFill="0" applyBorder="0" applyAlignment="0" applyProtection="0"/>
    <xf numFmtId="313" fontId="84" fillId="0" borderId="0" applyFont="0" applyFill="0" applyBorder="0" applyAlignment="0" applyProtection="0"/>
    <xf numFmtId="314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6" fontId="20" fillId="0" borderId="0" applyFont="0" applyFill="0" applyBorder="0" applyAlignment="0" applyProtection="0"/>
    <xf numFmtId="317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8" fontId="86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171" fillId="0" borderId="0"/>
    <xf numFmtId="321" fontId="86" fillId="0" borderId="0" applyFont="0" applyFill="0" applyBorder="0" applyAlignment="0" applyProtection="0"/>
    <xf numFmtId="322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5" fontId="82" fillId="0" borderId="0" applyFont="0" applyFill="0" applyBorder="0" applyAlignment="0" applyProtection="0"/>
    <xf numFmtId="285" fontId="87" fillId="0" borderId="0" applyFont="0" applyFill="0" applyBorder="0" applyAlignment="0" applyProtection="0"/>
    <xf numFmtId="285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3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49" fontId="67" fillId="0" borderId="0" applyFill="0" applyBorder="0"/>
    <xf numFmtId="172" fontId="2" fillId="0" borderId="0" applyFont="0" applyFill="0" applyBorder="0" applyAlignment="0" applyProtection="0"/>
    <xf numFmtId="37" fontId="173" fillId="7" borderId="25"/>
    <xf numFmtId="324" fontId="7" fillId="0" borderId="0"/>
    <xf numFmtId="325" fontId="7" fillId="0" borderId="0"/>
    <xf numFmtId="37" fontId="173" fillId="7" borderId="25"/>
    <xf numFmtId="13" fontId="2" fillId="0" borderId="0" applyFont="0" applyFill="0" applyProtection="0"/>
    <xf numFmtId="285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6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7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8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9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4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3" fontId="31" fillId="0" borderId="0"/>
    <xf numFmtId="0" fontId="7" fillId="0" borderId="0"/>
    <xf numFmtId="173" fontId="31" fillId="0" borderId="0"/>
    <xf numFmtId="173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4" fontId="2" fillId="0" borderId="0" applyFont="0" applyFill="0" applyBorder="0" applyAlignment="0" applyProtection="0"/>
    <xf numFmtId="0" fontId="92" fillId="0" borderId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4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4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37" fillId="0" borderId="0" applyFill="0" applyBorder="0" applyAlignment="0"/>
    <xf numFmtId="335" fontId="72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4" fontId="37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334" fontId="71" fillId="0" borderId="0" applyFill="0" applyBorder="0" applyAlignment="0"/>
    <xf numFmtId="0" fontId="20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37" fillId="0" borderId="0" applyFill="0" applyBorder="0" applyAlignment="0"/>
    <xf numFmtId="338" fontId="72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9" fontId="37" fillId="0" borderId="0" applyFill="0" applyBorder="0" applyAlignment="0"/>
    <xf numFmtId="339" fontId="37" fillId="0" borderId="0" applyFill="0" applyBorder="0" applyAlignment="0"/>
    <xf numFmtId="337" fontId="37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337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4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340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0" fontId="213" fillId="65" borderId="2" applyAlignment="0">
      <alignment horizontal="left" indent="1"/>
      <protection hidden="1"/>
    </xf>
    <xf numFmtId="341" fontId="214" fillId="27" borderId="0" applyAlignment="0">
      <alignment horizontal="left" indent="2"/>
      <protection hidden="1"/>
    </xf>
    <xf numFmtId="340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2" fontId="2" fillId="0" borderId="0" applyFont="0" applyFill="0" applyBorder="0" applyAlignment="0" applyProtection="0"/>
    <xf numFmtId="292" fontId="217" fillId="0" borderId="0" applyFont="0" applyFill="0" applyBorder="0" applyAlignment="0" applyProtection="0"/>
    <xf numFmtId="343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4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345" fontId="217" fillId="0" borderId="0" applyFont="0" applyFill="0" applyBorder="0" applyAlignment="0" applyProtection="0"/>
    <xf numFmtId="346" fontId="43" fillId="0" borderId="0" applyFont="0" applyFill="0" applyBorder="0" applyAlignment="0" applyProtection="0"/>
    <xf numFmtId="347" fontId="217" fillId="0" borderId="0" applyFont="0" applyFill="0" applyBorder="0" applyAlignment="0" applyProtection="0"/>
    <xf numFmtId="172" fontId="2" fillId="0" borderId="0" applyFont="0" applyFill="0" applyBorder="0" applyAlignment="0" applyProtection="0"/>
    <xf numFmtId="348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9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0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7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350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6" fontId="239" fillId="0" borderId="0" applyFont="0" applyFill="0" applyBorder="0" applyAlignment="0" applyProtection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0" fontId="37" fillId="0" borderId="0"/>
    <xf numFmtId="294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3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3" fontId="241" fillId="0" borderId="50" applyFont="0" applyFill="0" applyBorder="0" applyAlignment="0" applyProtection="0">
      <alignment horizontal="center" vertical="center" wrapText="1"/>
    </xf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53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4" fontId="90" fillId="0" borderId="0" applyFont="0" applyFill="0" applyBorder="0" applyAlignment="0" applyProtection="0"/>
    <xf numFmtId="173" fontId="82" fillId="0" borderId="0" applyFont="0" applyFill="0" applyBorder="0" applyAlignment="0" applyProtection="0"/>
    <xf numFmtId="249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237" fillId="0" borderId="0" applyFont="0" applyFill="0" applyBorder="0" applyAlignment="0" applyProtection="0"/>
    <xf numFmtId="172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8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7" fontId="9" fillId="0" borderId="0" applyFont="0" applyFill="0" applyBorder="0" applyAlignment="0" applyProtection="0"/>
    <xf numFmtId="357" fontId="9" fillId="0" borderId="0" applyFont="0" applyFill="0" applyBorder="0" applyAlignment="0" applyProtection="0"/>
    <xf numFmtId="17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1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5" fillId="0" borderId="0">
      <protection locked="0"/>
    </xf>
    <xf numFmtId="171" fontId="36" fillId="0" borderId="0">
      <protection locked="0"/>
    </xf>
    <xf numFmtId="214" fontId="35" fillId="0" borderId="0">
      <protection locked="0"/>
    </xf>
    <xf numFmtId="171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0" fontId="36" fillId="0" borderId="0">
      <protection locked="0"/>
    </xf>
    <xf numFmtId="171" fontId="36" fillId="0" borderId="0">
      <protection locked="0"/>
    </xf>
    <xf numFmtId="171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8" fontId="246" fillId="0" borderId="0" applyFont="0" applyFill="0" applyBorder="0" applyAlignment="0" applyProtection="0"/>
    <xf numFmtId="0" fontId="247" fillId="0" borderId="0"/>
    <xf numFmtId="249" fontId="20" fillId="0" borderId="0" applyFont="0" applyFill="0" applyBorder="0" applyAlignment="0" applyProtection="0"/>
    <xf numFmtId="0" fontId="28" fillId="0" borderId="0"/>
  </cellStyleXfs>
  <cellXfs count="99">
    <xf numFmtId="0" fontId="0" fillId="0" borderId="0" xfId="0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0" fontId="253" fillId="5" borderId="0" xfId="0" applyFont="1" applyFill="1"/>
    <xf numFmtId="14" fontId="38" fillId="5" borderId="5" xfId="0" applyNumberFormat="1" applyFont="1" applyFill="1" applyBorder="1"/>
    <xf numFmtId="14" fontId="249" fillId="5" borderId="5" xfId="0" applyNumberFormat="1" applyFont="1" applyFill="1" applyBorder="1"/>
    <xf numFmtId="0" fontId="250" fillId="5" borderId="51" xfId="0" applyFont="1" applyFill="1" applyBorder="1" applyAlignment="1">
      <alignment horizontal="center" vertical="center"/>
    </xf>
    <xf numFmtId="0" fontId="250" fillId="5" borderId="0" xfId="0" applyFont="1" applyFill="1"/>
    <xf numFmtId="0" fontId="250" fillId="5" borderId="51" xfId="0" applyFont="1" applyFill="1" applyBorder="1" applyAlignment="1">
      <alignment horizontal="center" vertical="center" wrapText="1"/>
    </xf>
    <xf numFmtId="0" fontId="255" fillId="5" borderId="0" xfId="0" applyFont="1" applyFill="1"/>
    <xf numFmtId="14" fontId="250" fillId="5" borderId="51" xfId="0" applyNumberFormat="1" applyFont="1" applyFill="1" applyBorder="1" applyAlignment="1">
      <alignment horizontal="center" vertical="center" wrapText="1"/>
    </xf>
    <xf numFmtId="14" fontId="250" fillId="5" borderId="0" xfId="0" applyNumberFormat="1" applyFont="1" applyFill="1"/>
    <xf numFmtId="14" fontId="250" fillId="0" borderId="51" xfId="0" applyNumberFormat="1" applyFont="1" applyBorder="1" applyAlignment="1">
      <alignment horizontal="center" vertical="center" wrapText="1"/>
    </xf>
    <xf numFmtId="0" fontId="38" fillId="5" borderId="5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251" fillId="5" borderId="0" xfId="0" applyFont="1" applyFill="1" applyAlignment="1">
      <alignment vertical="center" wrapText="1"/>
    </xf>
    <xf numFmtId="0" fontId="38" fillId="5" borderId="0" xfId="0" applyFont="1" applyFill="1" applyAlignment="1">
      <alignment horizontal="center" vertical="center" wrapText="1"/>
    </xf>
    <xf numFmtId="282" fontId="38" fillId="5" borderId="0" xfId="0" applyNumberFormat="1" applyFont="1" applyFill="1" applyAlignment="1">
      <alignment vertical="center" wrapText="1"/>
    </xf>
    <xf numFmtId="0" fontId="38" fillId="5" borderId="0" xfId="0" applyFont="1" applyFill="1" applyAlignment="1">
      <alignment horizontal="left" vertical="center" wrapText="1"/>
    </xf>
    <xf numFmtId="175" fontId="38" fillId="5" borderId="0" xfId="0" applyNumberFormat="1" applyFont="1" applyFill="1" applyAlignment="1">
      <alignment vertical="center" wrapText="1"/>
    </xf>
    <xf numFmtId="175" fontId="38" fillId="0" borderId="0" xfId="0" applyNumberFormat="1" applyFont="1" applyAlignment="1">
      <alignment vertical="center" wrapText="1"/>
    </xf>
    <xf numFmtId="175" fontId="3" fillId="5" borderId="0" xfId="0" applyNumberFormat="1" applyFont="1" applyFill="1" applyAlignment="1">
      <alignment vertical="center"/>
    </xf>
    <xf numFmtId="0" fontId="250" fillId="5" borderId="52" xfId="0" applyFont="1" applyFill="1" applyBorder="1" applyAlignment="1">
      <alignment vertical="center" wrapText="1"/>
    </xf>
    <xf numFmtId="0" fontId="38" fillId="5" borderId="52" xfId="0" applyFont="1" applyFill="1" applyBorder="1" applyAlignment="1">
      <alignment horizontal="center" vertical="center" wrapText="1"/>
    </xf>
    <xf numFmtId="175" fontId="38" fillId="5" borderId="52" xfId="0" applyNumberFormat="1" applyFont="1" applyFill="1" applyBorder="1" applyAlignment="1">
      <alignment vertical="center" wrapText="1"/>
    </xf>
    <xf numFmtId="175" fontId="38" fillId="0" borderId="52" xfId="0" applyNumberFormat="1" applyFont="1" applyBorder="1" applyAlignment="1">
      <alignment vertical="center" wrapText="1"/>
    </xf>
    <xf numFmtId="0" fontId="250" fillId="5" borderId="0" xfId="0" applyFont="1" applyFill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5" borderId="52" xfId="0" applyFont="1" applyFill="1" applyBorder="1" applyAlignment="1">
      <alignment vertical="center" wrapText="1"/>
    </xf>
    <xf numFmtId="0" fontId="250" fillId="5" borderId="52" xfId="0" applyFont="1" applyFill="1" applyBorder="1" applyAlignment="1">
      <alignment horizontal="center" vertical="center" wrapText="1"/>
    </xf>
    <xf numFmtId="175" fontId="250" fillId="5" borderId="52" xfId="0" applyNumberFormat="1" applyFont="1" applyFill="1" applyBorder="1" applyAlignment="1">
      <alignment vertical="center" wrapText="1"/>
    </xf>
    <xf numFmtId="175" fontId="250" fillId="0" borderId="52" xfId="0" applyNumberFormat="1" applyFont="1" applyBorder="1" applyAlignment="1">
      <alignment vertical="center" wrapText="1"/>
    </xf>
    <xf numFmtId="0" fontId="38" fillId="5" borderId="0" xfId="0" applyFont="1" applyFill="1" applyAlignment="1">
      <alignment vertical="center" wrapText="1"/>
    </xf>
    <xf numFmtId="0" fontId="251" fillId="5" borderId="52" xfId="0" applyFont="1" applyFill="1" applyBorder="1" applyAlignment="1">
      <alignment vertical="center" wrapText="1"/>
    </xf>
    <xf numFmtId="0" fontId="250" fillId="5" borderId="0" xfId="0" applyFont="1" applyFill="1" applyAlignment="1">
      <alignment horizontal="center" vertical="center" wrapText="1"/>
    </xf>
    <xf numFmtId="175" fontId="250" fillId="5" borderId="0" xfId="0" applyNumberFormat="1" applyFont="1" applyFill="1" applyAlignment="1">
      <alignment vertical="center" wrapText="1"/>
    </xf>
    <xf numFmtId="175" fontId="250" fillId="0" borderId="0" xfId="0" applyNumberFormat="1" applyFont="1" applyAlignment="1">
      <alignment vertical="center" wrapText="1"/>
    </xf>
    <xf numFmtId="0" fontId="252" fillId="5" borderId="0" xfId="0" applyFont="1" applyFill="1" applyAlignment="1">
      <alignment horizontal="left" vertical="center" wrapText="1"/>
    </xf>
    <xf numFmtId="0" fontId="38" fillId="5" borderId="0" xfId="0" applyFont="1" applyFill="1" applyAlignment="1">
      <alignment vertical="center"/>
    </xf>
    <xf numFmtId="175" fontId="38" fillId="5" borderId="0" xfId="0" applyNumberFormat="1" applyFont="1" applyFill="1" applyAlignment="1">
      <alignment vertical="center"/>
    </xf>
    <xf numFmtId="0" fontId="38" fillId="5" borderId="53" xfId="0" applyFont="1" applyFill="1" applyBorder="1" applyAlignment="1">
      <alignment horizontal="left" vertical="center"/>
    </xf>
    <xf numFmtId="0" fontId="38" fillId="5" borderId="53" xfId="0" applyFont="1" applyFill="1" applyBorder="1" applyAlignment="1">
      <alignment horizontal="center" vertical="center"/>
    </xf>
    <xf numFmtId="175" fontId="38" fillId="5" borderId="53" xfId="0" applyNumberFormat="1" applyFont="1" applyFill="1" applyBorder="1" applyAlignment="1">
      <alignment vertical="center" wrapText="1"/>
    </xf>
    <xf numFmtId="0" fontId="250" fillId="5" borderId="51" xfId="0" applyFont="1" applyFill="1" applyBorder="1" applyAlignment="1">
      <alignment vertical="center"/>
    </xf>
    <xf numFmtId="0" fontId="255" fillId="5" borderId="0" xfId="0" applyFont="1" applyFill="1" applyAlignment="1">
      <alignment vertical="center"/>
    </xf>
    <xf numFmtId="0" fontId="250" fillId="5" borderId="0" xfId="0" applyFont="1" applyFill="1" applyAlignment="1">
      <alignment vertical="center"/>
    </xf>
    <xf numFmtId="14" fontId="250" fillId="5" borderId="0" xfId="0" applyNumberFormat="1" applyFont="1" applyFill="1" applyAlignment="1">
      <alignment vertical="center"/>
    </xf>
    <xf numFmtId="14" fontId="249" fillId="5" borderId="0" xfId="0" applyNumberFormat="1" applyFont="1" applyFill="1" applyAlignment="1">
      <alignment vertical="center"/>
    </xf>
    <xf numFmtId="0" fontId="249" fillId="5" borderId="5" xfId="0" applyFont="1" applyFill="1" applyBorder="1" applyAlignment="1">
      <alignment vertical="center"/>
    </xf>
    <xf numFmtId="0" fontId="38" fillId="5" borderId="5" xfId="0" applyFont="1" applyFill="1" applyBorder="1" applyAlignment="1">
      <alignment vertical="center"/>
    </xf>
    <xf numFmtId="0" fontId="249" fillId="5" borderId="0" xfId="0" applyFont="1" applyFill="1" applyAlignment="1">
      <alignment vertical="center"/>
    </xf>
    <xf numFmtId="175" fontId="38" fillId="5" borderId="0" xfId="0" applyNumberFormat="1" applyFont="1" applyFill="1" applyAlignment="1">
      <alignment horizontal="right" vertical="center" wrapText="1"/>
    </xf>
    <xf numFmtId="0" fontId="38" fillId="5" borderId="51" xfId="0" applyFont="1" applyFill="1" applyBorder="1" applyAlignment="1">
      <alignment horizontal="left" vertical="center" wrapText="1"/>
    </xf>
    <xf numFmtId="0" fontId="38" fillId="5" borderId="51" xfId="0" applyFont="1" applyFill="1" applyBorder="1" applyAlignment="1">
      <alignment horizontal="center" vertical="center" wrapText="1"/>
    </xf>
    <xf numFmtId="175" fontId="38" fillId="5" borderId="51" xfId="0" applyNumberFormat="1" applyFont="1" applyFill="1" applyBorder="1" applyAlignment="1">
      <alignment horizontal="right" vertical="center" wrapText="1"/>
    </xf>
    <xf numFmtId="175" fontId="250" fillId="5" borderId="0" xfId="0" applyNumberFormat="1" applyFont="1" applyFill="1" applyAlignment="1">
      <alignment horizontal="right" vertical="center" wrapText="1"/>
    </xf>
    <xf numFmtId="37" fontId="38" fillId="5" borderId="51" xfId="5178" applyNumberFormat="1" applyFont="1" applyFill="1" applyBorder="1" applyAlignment="1">
      <alignment horizontal="left" vertical="center"/>
    </xf>
    <xf numFmtId="175" fontId="250" fillId="5" borderId="52" xfId="0" applyNumberFormat="1" applyFont="1" applyFill="1" applyBorder="1" applyAlignment="1">
      <alignment horizontal="right" vertical="center" wrapText="1"/>
    </xf>
    <xf numFmtId="175" fontId="250" fillId="5" borderId="52" xfId="0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horizontal="left" vertical="center"/>
    </xf>
    <xf numFmtId="0" fontId="250" fillId="5" borderId="52" xfId="0" applyFont="1" applyFill="1" applyBorder="1" applyAlignment="1">
      <alignment vertical="center"/>
    </xf>
    <xf numFmtId="359" fontId="250" fillId="5" borderId="52" xfId="0" applyNumberFormat="1" applyFont="1" applyFill="1" applyBorder="1" applyAlignment="1">
      <alignment vertical="center"/>
    </xf>
    <xf numFmtId="0" fontId="253" fillId="5" borderId="0" xfId="0" applyFont="1" applyFill="1" applyAlignment="1">
      <alignment vertical="center"/>
    </xf>
    <xf numFmtId="164" fontId="38" fillId="5" borderId="0" xfId="0" applyNumberFormat="1" applyFont="1" applyFill="1" applyAlignment="1">
      <alignment vertical="center"/>
    </xf>
    <xf numFmtId="14" fontId="253" fillId="5" borderId="0" xfId="0" applyNumberFormat="1" applyFont="1" applyFill="1" applyAlignment="1">
      <alignment vertical="center"/>
    </xf>
    <xf numFmtId="0" fontId="253" fillId="5" borderId="5" xfId="0" applyFont="1" applyFill="1" applyBorder="1" applyAlignment="1">
      <alignment vertical="center"/>
    </xf>
    <xf numFmtId="14" fontId="249" fillId="5" borderId="0" xfId="0" applyNumberFormat="1" applyFont="1" applyFill="1" applyAlignment="1">
      <alignment horizontal="left" vertical="center"/>
    </xf>
    <xf numFmtId="0" fontId="253" fillId="5" borderId="0" xfId="0" applyFont="1" applyFill="1" applyAlignment="1">
      <alignment vertical="center" wrapText="1"/>
    </xf>
    <xf numFmtId="0" fontId="250" fillId="5" borderId="0" xfId="0" applyFont="1" applyFill="1" applyAlignment="1">
      <alignment horizontal="center" vertical="center"/>
    </xf>
    <xf numFmtId="175" fontId="250" fillId="5" borderId="52" xfId="0" applyNumberFormat="1" applyFont="1" applyFill="1" applyBorder="1" applyAlignment="1">
      <alignment vertical="center"/>
    </xf>
    <xf numFmtId="0" fontId="38" fillId="5" borderId="53" xfId="0" applyFont="1" applyFill="1" applyBorder="1" applyAlignment="1">
      <alignment vertical="center" wrapText="1"/>
    </xf>
    <xf numFmtId="0" fontId="38" fillId="5" borderId="53" xfId="0" applyFont="1" applyFill="1" applyBorder="1" applyAlignment="1">
      <alignment horizontal="center" vertical="center" wrapText="1"/>
    </xf>
    <xf numFmtId="175" fontId="38" fillId="5" borderId="53" xfId="0" applyNumberFormat="1" applyFont="1" applyFill="1" applyBorder="1" applyAlignment="1">
      <alignment vertical="center"/>
    </xf>
    <xf numFmtId="175" fontId="38" fillId="5" borderId="51" xfId="0" applyNumberFormat="1" applyFont="1" applyFill="1" applyBorder="1" applyAlignment="1">
      <alignment vertical="center"/>
    </xf>
    <xf numFmtId="175" fontId="250" fillId="5" borderId="0" xfId="0" applyNumberFormat="1" applyFont="1" applyFill="1" applyAlignment="1">
      <alignment vertical="center"/>
    </xf>
    <xf numFmtId="0" fontId="254" fillId="5" borderId="0" xfId="0" applyFont="1" applyFill="1" applyAlignment="1">
      <alignment vertical="center"/>
    </xf>
    <xf numFmtId="37" fontId="38" fillId="0" borderId="0" xfId="5178" applyNumberFormat="1" applyFont="1" applyAlignment="1">
      <alignment vertical="center"/>
    </xf>
    <xf numFmtId="37" fontId="248" fillId="5" borderId="0" xfId="5178" applyNumberFormat="1" applyFont="1" applyFill="1" applyAlignment="1">
      <alignment vertical="center"/>
    </xf>
    <xf numFmtId="14" fontId="253" fillId="0" borderId="0" xfId="0" applyNumberFormat="1" applyFont="1" applyAlignment="1">
      <alignment vertical="center"/>
    </xf>
    <xf numFmtId="0" fontId="38" fillId="0" borderId="5" xfId="0" applyFont="1" applyBorder="1" applyAlignment="1">
      <alignment vertical="center"/>
    </xf>
    <xf numFmtId="37" fontId="38" fillId="5" borderId="0" xfId="5178" applyNumberFormat="1" applyFont="1" applyFill="1" applyAlignment="1">
      <alignment vertical="center"/>
    </xf>
    <xf numFmtId="175" fontId="250" fillId="0" borderId="0" xfId="0" applyNumberFormat="1" applyFont="1" applyAlignment="1">
      <alignment horizontal="right" vertical="center" wrapText="1"/>
    </xf>
    <xf numFmtId="0" fontId="250" fillId="5" borderId="53" xfId="0" applyFont="1" applyFill="1" applyBorder="1" applyAlignment="1">
      <alignment vertical="center" wrapText="1"/>
    </xf>
    <xf numFmtId="0" fontId="250" fillId="5" borderId="53" xfId="0" applyFont="1" applyFill="1" applyBorder="1" applyAlignment="1">
      <alignment horizontal="center" vertical="center" wrapText="1"/>
    </xf>
    <xf numFmtId="175" fontId="250" fillId="0" borderId="53" xfId="0" applyNumberFormat="1" applyFont="1" applyBorder="1" applyAlignment="1">
      <alignment vertical="center" wrapText="1"/>
    </xf>
    <xf numFmtId="175" fontId="250" fillId="5" borderId="53" xfId="0" applyNumberFormat="1" applyFont="1" applyFill="1" applyBorder="1" applyAlignment="1">
      <alignment vertical="center" wrapText="1"/>
    </xf>
    <xf numFmtId="0" fontId="251" fillId="5" borderId="52" xfId="0" applyFont="1" applyFill="1" applyBorder="1" applyAlignment="1">
      <alignment horizontal="center" vertical="center" wrapText="1"/>
    </xf>
    <xf numFmtId="0" fontId="252" fillId="5" borderId="0" xfId="0" applyFont="1" applyFill="1" applyAlignment="1">
      <alignment horizontal="center" vertical="center" wrapText="1"/>
    </xf>
    <xf numFmtId="175" fontId="255" fillId="0" borderId="0" xfId="0" applyNumberFormat="1" applyFont="1" applyAlignment="1">
      <alignment vertical="center" wrapText="1"/>
    </xf>
    <xf numFmtId="175" fontId="38" fillId="0" borderId="0" xfId="0" applyNumberFormat="1" applyFont="1" applyAlignment="1">
      <alignment horizontal="center" vertical="center" wrapText="1"/>
    </xf>
    <xf numFmtId="175" fontId="38" fillId="5" borderId="0" xfId="0" applyNumberFormat="1" applyFont="1" applyFill="1" applyAlignment="1">
      <alignment horizontal="center" vertical="center" wrapText="1"/>
    </xf>
    <xf numFmtId="0" fontId="251" fillId="5" borderId="0" xfId="0" applyFont="1" applyFill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55" fillId="0" borderId="0" xfId="0" applyFont="1" applyAlignment="1">
      <alignment vertical="center"/>
    </xf>
    <xf numFmtId="0" fontId="251" fillId="5" borderId="52" xfId="0" applyFont="1" applyFill="1" applyBorder="1" applyAlignment="1">
      <alignment horizontal="left" vertical="center" wrapText="1"/>
    </xf>
    <xf numFmtId="175" fontId="250" fillId="5" borderId="51" xfId="0" applyNumberFormat="1" applyFont="1" applyFill="1" applyBorder="1" applyAlignment="1">
      <alignment vertical="center" wrapText="1"/>
    </xf>
    <xf numFmtId="0" fontId="252" fillId="5" borderId="0" xfId="0" applyFont="1" applyFill="1" applyAlignment="1">
      <alignment vertical="top"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  <sheetName val="Payroll Summary"/>
      <sheetName val="7"/>
      <sheetName val="год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X-rates"/>
      <sheetName val="Annual_St"/>
      <sheetName val="Early_Gene"/>
      <sheetName val="Tax_&amp;_Dep"/>
      <sheetName val="Repay_Profiles"/>
      <sheetName val="CFADS_vs_DS"/>
      <sheetName val="DSCR_vs_PA_DSCR"/>
      <sheetName val="KCC"/>
      <sheetName val="Annual_St1"/>
      <sheetName val="Early_Gene1"/>
      <sheetName val="Tax_&amp;_Dep1"/>
      <sheetName val="Repay_Profiles1"/>
      <sheetName val="CFADS_vs_DS1"/>
      <sheetName val="DSCR_vs_PA_DSCR1"/>
      <sheetName val="Payroll_Summary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ао"/>
      <sheetName val="VAT 2004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67"/>
  <sheetViews>
    <sheetView showGridLines="0" topLeftCell="A13" zoomScaleNormal="100" workbookViewId="0">
      <selection activeCell="D32" sqref="D32"/>
    </sheetView>
  </sheetViews>
  <sheetFormatPr defaultColWidth="9.140625" defaultRowHeight="12.75"/>
  <cols>
    <col min="1" max="1" width="41.42578125" style="10" customWidth="1"/>
    <col min="2" max="2" width="7.7109375" style="10" customWidth="1"/>
    <col min="3" max="3" width="15.28515625" style="10" customWidth="1"/>
    <col min="4" max="4" width="15.5703125" style="10" customWidth="1"/>
    <col min="5" max="5" width="12.28515625" style="1" customWidth="1"/>
    <col min="6" max="16384" width="9.140625" style="1"/>
  </cols>
  <sheetData>
    <row r="1" spans="1:7">
      <c r="A1" s="8" t="s">
        <v>41</v>
      </c>
      <c r="B1" s="2"/>
      <c r="C1" s="2"/>
      <c r="D1" s="2"/>
    </row>
    <row r="2" spans="1:7">
      <c r="A2" s="8" t="s">
        <v>51</v>
      </c>
      <c r="B2" s="2"/>
      <c r="C2" s="2"/>
      <c r="D2" s="2"/>
    </row>
    <row r="3" spans="1:7">
      <c r="A3" s="12" t="s">
        <v>133</v>
      </c>
      <c r="B3" s="3"/>
      <c r="C3" s="3"/>
      <c r="D3" s="3"/>
    </row>
    <row r="4" spans="1:7" ht="13.5" customHeight="1" thickBot="1">
      <c r="A4" s="5"/>
      <c r="B4" s="6"/>
      <c r="C4" s="6"/>
      <c r="D4" s="6"/>
    </row>
    <row r="5" spans="1:7">
      <c r="A5" s="4"/>
      <c r="B5" s="2"/>
      <c r="C5" s="2"/>
      <c r="D5" s="2"/>
    </row>
    <row r="6" spans="1:7" ht="38.25">
      <c r="A6" s="14" t="s">
        <v>0</v>
      </c>
      <c r="B6" s="9" t="s">
        <v>30</v>
      </c>
      <c r="C6" s="11" t="s">
        <v>134</v>
      </c>
      <c r="D6" s="13" t="s">
        <v>122</v>
      </c>
      <c r="E6" s="15"/>
      <c r="F6" s="15"/>
      <c r="G6" s="15"/>
    </row>
    <row r="7" spans="1:7" ht="14.1" customHeight="1">
      <c r="A7" s="16" t="s">
        <v>1</v>
      </c>
      <c r="B7" s="17"/>
      <c r="C7" s="18"/>
      <c r="D7" s="18"/>
      <c r="E7" s="15"/>
      <c r="F7" s="15"/>
      <c r="G7" s="15"/>
    </row>
    <row r="8" spans="1:7" ht="14.1" customHeight="1">
      <c r="A8" s="16" t="s">
        <v>2</v>
      </c>
      <c r="B8" s="17"/>
      <c r="C8" s="18"/>
      <c r="D8" s="18"/>
      <c r="E8" s="15"/>
      <c r="F8" s="15"/>
      <c r="G8" s="15"/>
    </row>
    <row r="9" spans="1:7" ht="14.1" customHeight="1">
      <c r="A9" s="19" t="s">
        <v>52</v>
      </c>
      <c r="B9" s="17">
        <v>4</v>
      </c>
      <c r="C9" s="21">
        <v>21184490</v>
      </c>
      <c r="D9" s="20">
        <v>29161010</v>
      </c>
      <c r="F9" s="15"/>
      <c r="G9" s="15"/>
    </row>
    <row r="10" spans="1:7" ht="14.1" customHeight="1">
      <c r="A10" s="19" t="s">
        <v>73</v>
      </c>
      <c r="B10" s="17"/>
      <c r="C10" s="21">
        <v>2714675</v>
      </c>
      <c r="D10" s="20">
        <v>2714675</v>
      </c>
      <c r="F10" s="15"/>
      <c r="G10" s="15"/>
    </row>
    <row r="11" spans="1:7" ht="14.1" customHeight="1">
      <c r="A11" s="19" t="s">
        <v>101</v>
      </c>
      <c r="B11" s="17">
        <v>5</v>
      </c>
      <c r="C11" s="21">
        <v>472820</v>
      </c>
      <c r="D11" s="20">
        <v>342371</v>
      </c>
      <c r="F11" s="15"/>
      <c r="G11" s="15"/>
    </row>
    <row r="12" spans="1:7" ht="14.1" customHeight="1">
      <c r="A12" s="19" t="s">
        <v>80</v>
      </c>
      <c r="B12" s="17"/>
      <c r="C12" s="21">
        <v>5454720</v>
      </c>
      <c r="D12" s="20">
        <v>5968767</v>
      </c>
      <c r="F12" s="15"/>
      <c r="G12" s="15"/>
    </row>
    <row r="13" spans="1:7" ht="14.1" customHeight="1">
      <c r="A13" s="19" t="s">
        <v>102</v>
      </c>
      <c r="B13" s="17"/>
      <c r="C13" s="21">
        <v>816409</v>
      </c>
      <c r="D13" s="20">
        <v>266414</v>
      </c>
      <c r="F13" s="15"/>
      <c r="G13" s="15"/>
    </row>
    <row r="14" spans="1:7" ht="14.1" customHeight="1">
      <c r="A14" s="19" t="s">
        <v>3</v>
      </c>
      <c r="B14" s="17"/>
      <c r="C14" s="21">
        <v>114224</v>
      </c>
      <c r="D14" s="20">
        <v>66300</v>
      </c>
      <c r="F14" s="15"/>
      <c r="G14" s="15"/>
    </row>
    <row r="15" spans="1:7" ht="14.1" customHeight="1">
      <c r="A15" s="19" t="s">
        <v>74</v>
      </c>
      <c r="B15" s="17">
        <v>6</v>
      </c>
      <c r="C15" s="21">
        <v>43215</v>
      </c>
      <c r="D15" s="20">
        <v>45616</v>
      </c>
      <c r="F15" s="15"/>
      <c r="G15" s="15"/>
    </row>
    <row r="16" spans="1:7" ht="14.1" customHeight="1">
      <c r="A16" s="19" t="s">
        <v>123</v>
      </c>
      <c r="B16" s="17"/>
      <c r="C16" s="21">
        <v>2447</v>
      </c>
      <c r="D16" s="20">
        <v>7240</v>
      </c>
      <c r="F16" s="15"/>
      <c r="G16" s="15"/>
    </row>
    <row r="17" spans="1:7" ht="14.1" customHeight="1">
      <c r="A17" s="19" t="s">
        <v>91</v>
      </c>
      <c r="B17" s="17">
        <v>6</v>
      </c>
      <c r="C17" s="21">
        <v>2406390</v>
      </c>
      <c r="D17" s="20">
        <v>1300017</v>
      </c>
      <c r="F17" s="15"/>
      <c r="G17" s="15"/>
    </row>
    <row r="18" spans="1:7" ht="25.5">
      <c r="A18" s="19" t="s">
        <v>75</v>
      </c>
      <c r="B18" s="17"/>
      <c r="C18" s="21">
        <v>1955800</v>
      </c>
      <c r="D18" s="20">
        <v>1643592</v>
      </c>
      <c r="F18" s="15"/>
      <c r="G18" s="15"/>
    </row>
    <row r="19" spans="1:7" ht="14.1" customHeight="1">
      <c r="A19" s="19" t="s">
        <v>53</v>
      </c>
      <c r="B19" s="17"/>
      <c r="C19" s="21">
        <v>2856210</v>
      </c>
      <c r="E19" s="15"/>
      <c r="F19" s="15"/>
      <c r="G19" s="15"/>
    </row>
    <row r="20" spans="1:7" ht="14.1" customHeight="1">
      <c r="A20" s="23"/>
      <c r="B20" s="24"/>
      <c r="C20" s="25">
        <f>SUM(C9:C19)</f>
        <v>38021400</v>
      </c>
      <c r="D20" s="26">
        <f>SUM(D9:D19)</f>
        <v>41516002</v>
      </c>
      <c r="E20" s="15"/>
      <c r="F20" s="15"/>
      <c r="G20" s="22"/>
    </row>
    <row r="21" spans="1:7" ht="14.1" customHeight="1">
      <c r="A21" s="27" t="s">
        <v>4</v>
      </c>
      <c r="B21" s="17"/>
      <c r="C21" s="20"/>
      <c r="D21" s="21"/>
      <c r="E21" s="15"/>
      <c r="F21" s="15"/>
      <c r="G21" s="15"/>
    </row>
    <row r="22" spans="1:7" ht="14.1" customHeight="1">
      <c r="A22" s="28" t="s">
        <v>98</v>
      </c>
      <c r="B22" s="29">
        <v>7</v>
      </c>
      <c r="C22" s="21">
        <v>4674484</v>
      </c>
      <c r="D22" s="21">
        <v>3845312</v>
      </c>
      <c r="F22" s="15"/>
      <c r="G22" s="15"/>
    </row>
    <row r="23" spans="1:7" ht="14.1" customHeight="1">
      <c r="A23" s="28" t="s">
        <v>99</v>
      </c>
      <c r="B23" s="29">
        <v>10</v>
      </c>
      <c r="C23" s="21">
        <v>8294075</v>
      </c>
      <c r="D23" s="20">
        <v>5984432</v>
      </c>
      <c r="F23" s="15"/>
      <c r="G23" s="15"/>
    </row>
    <row r="24" spans="1:7" ht="14.1" customHeight="1">
      <c r="A24" s="28" t="s">
        <v>78</v>
      </c>
      <c r="B24" s="29">
        <v>6</v>
      </c>
      <c r="C24" s="21">
        <v>2822843</v>
      </c>
      <c r="D24" s="21">
        <v>2109526</v>
      </c>
      <c r="F24" s="15"/>
      <c r="G24" s="15"/>
    </row>
    <row r="25" spans="1:7" ht="14.1" customHeight="1">
      <c r="A25" s="19" t="s">
        <v>74</v>
      </c>
      <c r="B25" s="17">
        <v>6</v>
      </c>
      <c r="C25" s="21">
        <v>3487198</v>
      </c>
      <c r="D25" s="20">
        <v>5561875</v>
      </c>
      <c r="F25" s="15"/>
      <c r="G25" s="15"/>
    </row>
    <row r="26" spans="1:7" ht="14.1" customHeight="1">
      <c r="A26" s="19" t="s">
        <v>80</v>
      </c>
      <c r="B26" s="17">
        <v>10</v>
      </c>
      <c r="C26" s="21">
        <v>4325955</v>
      </c>
      <c r="D26" s="20">
        <v>3089258</v>
      </c>
      <c r="F26" s="15"/>
      <c r="G26" s="15"/>
    </row>
    <row r="27" spans="1:7" ht="14.1" customHeight="1">
      <c r="A27" s="19" t="s">
        <v>100</v>
      </c>
      <c r="B27" s="17">
        <v>10</v>
      </c>
      <c r="C27" s="21">
        <v>545268</v>
      </c>
      <c r="D27" s="20">
        <v>144356</v>
      </c>
      <c r="F27" s="15"/>
      <c r="G27" s="15"/>
    </row>
    <row r="28" spans="1:7" ht="14.1" customHeight="1">
      <c r="A28" s="19" t="s">
        <v>76</v>
      </c>
      <c r="B28" s="17"/>
      <c r="C28" s="21">
        <v>1783512</v>
      </c>
      <c r="D28" s="20">
        <v>900182</v>
      </c>
      <c r="F28" s="15"/>
      <c r="G28" s="15"/>
    </row>
    <row r="29" spans="1:7" ht="14.1" customHeight="1">
      <c r="A29" s="19" t="s">
        <v>77</v>
      </c>
      <c r="B29" s="17"/>
      <c r="C29" s="21">
        <v>776</v>
      </c>
      <c r="D29" s="20">
        <v>25163</v>
      </c>
      <c r="F29" s="15"/>
      <c r="G29" s="15"/>
    </row>
    <row r="30" spans="1:7" ht="14.1" customHeight="1">
      <c r="A30" s="19" t="s">
        <v>79</v>
      </c>
      <c r="B30" s="17"/>
      <c r="C30" s="21">
        <v>272</v>
      </c>
      <c r="D30" s="20">
        <v>307</v>
      </c>
      <c r="F30" s="15"/>
      <c r="G30" s="15"/>
    </row>
    <row r="31" spans="1:7" ht="14.1" customHeight="1">
      <c r="A31" s="19" t="s">
        <v>92</v>
      </c>
      <c r="B31" s="17"/>
      <c r="C31" s="21">
        <v>1365256</v>
      </c>
      <c r="D31" s="20">
        <v>2871420</v>
      </c>
      <c r="F31" s="15"/>
      <c r="G31" s="15"/>
    </row>
    <row r="32" spans="1:7" ht="14.1" customHeight="1">
      <c r="A32" s="19" t="s">
        <v>5</v>
      </c>
      <c r="B32" s="17"/>
      <c r="C32" s="21">
        <v>60553</v>
      </c>
      <c r="D32" s="20">
        <v>503598</v>
      </c>
      <c r="F32" s="15"/>
      <c r="G32" s="15"/>
    </row>
    <row r="33" spans="1:7" ht="14.1" customHeight="1">
      <c r="A33" s="30"/>
      <c r="B33" s="24"/>
      <c r="C33" s="25">
        <f>SUM(C22:C32)</f>
        <v>27360192</v>
      </c>
      <c r="D33" s="26">
        <f>SUM(D22:D32)</f>
        <v>25035429</v>
      </c>
      <c r="E33" s="15"/>
      <c r="F33" s="15"/>
      <c r="G33" s="15"/>
    </row>
    <row r="34" spans="1:7" ht="14.1" customHeight="1">
      <c r="A34" s="23" t="s">
        <v>6</v>
      </c>
      <c r="B34" s="31"/>
      <c r="C34" s="32">
        <f>C20+C33</f>
        <v>65381592</v>
      </c>
      <c r="D34" s="33">
        <f>D20+D33</f>
        <v>66551431</v>
      </c>
      <c r="E34" s="15"/>
      <c r="F34" s="15"/>
      <c r="G34" s="15"/>
    </row>
    <row r="35" spans="1:7" ht="14.1" customHeight="1">
      <c r="A35" s="16"/>
      <c r="B35" s="34"/>
      <c r="C35" s="20"/>
      <c r="D35" s="21"/>
      <c r="E35" s="15"/>
      <c r="F35" s="15"/>
      <c r="G35" s="15"/>
    </row>
    <row r="36" spans="1:7" ht="14.1" customHeight="1">
      <c r="A36" s="16" t="s">
        <v>7</v>
      </c>
      <c r="B36" s="34"/>
      <c r="C36" s="20"/>
      <c r="D36" s="21"/>
      <c r="E36" s="15"/>
      <c r="F36" s="15"/>
      <c r="G36" s="15"/>
    </row>
    <row r="37" spans="1:7" ht="14.1" customHeight="1">
      <c r="A37" s="19" t="s">
        <v>96</v>
      </c>
      <c r="B37" s="17">
        <v>8</v>
      </c>
      <c r="C37" s="20">
        <v>3873780</v>
      </c>
      <c r="D37" s="21">
        <v>3873780</v>
      </c>
      <c r="E37" s="15"/>
      <c r="F37" s="15"/>
      <c r="G37" s="15"/>
    </row>
    <row r="38" spans="1:7" ht="14.1" customHeight="1">
      <c r="A38" s="19" t="s">
        <v>54</v>
      </c>
      <c r="B38" s="17"/>
      <c r="C38" s="21">
        <v>18136850</v>
      </c>
      <c r="D38" s="20">
        <v>10940620</v>
      </c>
      <c r="F38" s="15"/>
      <c r="G38" s="15"/>
    </row>
    <row r="39" spans="1:7" ht="14.1" customHeight="1">
      <c r="A39" s="35" t="s">
        <v>8</v>
      </c>
      <c r="B39" s="31"/>
      <c r="C39" s="32">
        <f>SUM(C37:C38)</f>
        <v>22010630</v>
      </c>
      <c r="D39" s="33">
        <f>SUM(D37:D38)</f>
        <v>14814400</v>
      </c>
      <c r="E39" s="15"/>
      <c r="F39" s="15"/>
      <c r="G39" s="15"/>
    </row>
    <row r="40" spans="1:7" ht="14.1" customHeight="1">
      <c r="A40" s="16"/>
      <c r="B40" s="36"/>
      <c r="C40" s="37"/>
      <c r="D40" s="38"/>
      <c r="E40" s="15"/>
      <c r="F40" s="15"/>
      <c r="G40" s="15"/>
    </row>
    <row r="41" spans="1:7" ht="14.1" customHeight="1">
      <c r="A41" s="16" t="s">
        <v>9</v>
      </c>
      <c r="B41" s="17"/>
      <c r="C41" s="20"/>
      <c r="D41" s="21"/>
      <c r="E41" s="15"/>
      <c r="F41" s="15"/>
      <c r="G41" s="15"/>
    </row>
    <row r="42" spans="1:7" ht="14.1" customHeight="1">
      <c r="A42" s="28" t="s">
        <v>94</v>
      </c>
      <c r="B42" s="29"/>
      <c r="C42" s="21">
        <v>20000000</v>
      </c>
      <c r="D42" s="21">
        <v>20000000</v>
      </c>
      <c r="E42" s="15"/>
      <c r="F42" s="15"/>
      <c r="G42" s="15"/>
    </row>
    <row r="43" spans="1:7" ht="14.1" customHeight="1">
      <c r="A43" s="28" t="s">
        <v>81</v>
      </c>
      <c r="B43" s="29"/>
      <c r="C43" s="21">
        <v>3519725</v>
      </c>
      <c r="D43" s="21">
        <v>3519725</v>
      </c>
      <c r="E43" s="15"/>
      <c r="F43" s="15"/>
      <c r="G43" s="15"/>
    </row>
    <row r="44" spans="1:7" ht="14.1" customHeight="1">
      <c r="A44" s="28" t="s">
        <v>82</v>
      </c>
      <c r="B44" s="29"/>
      <c r="C44" s="21">
        <v>149272</v>
      </c>
      <c r="D44" s="21">
        <v>93221</v>
      </c>
      <c r="F44" s="15"/>
      <c r="G44" s="15"/>
    </row>
    <row r="45" spans="1:7" ht="14.1" customHeight="1">
      <c r="A45" s="28" t="s">
        <v>93</v>
      </c>
      <c r="B45" s="29"/>
      <c r="C45" s="21">
        <v>681840</v>
      </c>
      <c r="D45" s="21">
        <v>1342451</v>
      </c>
      <c r="F45" s="15"/>
      <c r="G45" s="15"/>
    </row>
    <row r="46" spans="1:7" ht="14.1" customHeight="1">
      <c r="A46" s="28" t="s">
        <v>95</v>
      </c>
      <c r="B46" s="29"/>
      <c r="D46" s="21"/>
      <c r="F46" s="15"/>
      <c r="G46" s="15"/>
    </row>
    <row r="47" spans="1:7" ht="14.1" customHeight="1">
      <c r="A47" s="28" t="s">
        <v>55</v>
      </c>
      <c r="B47" s="29"/>
      <c r="D47" s="21">
        <v>2254971</v>
      </c>
      <c r="F47" s="15"/>
      <c r="G47" s="15"/>
    </row>
    <row r="48" spans="1:7" ht="14.1" customHeight="1">
      <c r="A48" s="35"/>
      <c r="B48" s="24"/>
      <c r="C48" s="25">
        <f>SUM(C42:C47)</f>
        <v>24350837</v>
      </c>
      <c r="D48" s="26">
        <f>SUM(D42:D47)</f>
        <v>27210368</v>
      </c>
      <c r="E48" s="15"/>
      <c r="F48" s="15"/>
      <c r="G48" s="15"/>
    </row>
    <row r="49" spans="1:7" ht="14.1" customHeight="1">
      <c r="A49" s="16" t="s">
        <v>10</v>
      </c>
      <c r="B49" s="17"/>
      <c r="C49" s="21"/>
      <c r="D49" s="21"/>
      <c r="E49" s="15"/>
      <c r="F49" s="15"/>
      <c r="G49" s="15"/>
    </row>
    <row r="50" spans="1:7" ht="14.1" customHeight="1">
      <c r="A50" s="39" t="s">
        <v>93</v>
      </c>
      <c r="B50" s="17">
        <v>10</v>
      </c>
      <c r="C50" s="21">
        <v>6965125</v>
      </c>
      <c r="D50" s="21">
        <v>14561757</v>
      </c>
      <c r="F50" s="15"/>
      <c r="G50" s="15"/>
    </row>
    <row r="51" spans="1:7" ht="14.1" customHeight="1">
      <c r="A51" s="39" t="s">
        <v>95</v>
      </c>
      <c r="B51" s="17">
        <v>10</v>
      </c>
      <c r="C51" s="21">
        <v>8520560</v>
      </c>
      <c r="D51" s="21">
        <v>6707903</v>
      </c>
      <c r="F51" s="15"/>
      <c r="G51" s="15"/>
    </row>
    <row r="52" spans="1:7" ht="14.1" customHeight="1">
      <c r="A52" s="98" t="s">
        <v>124</v>
      </c>
      <c r="B52" s="17">
        <v>10</v>
      </c>
      <c r="C52" s="21">
        <v>1169875</v>
      </c>
      <c r="D52" s="21">
        <v>1722238</v>
      </c>
      <c r="F52" s="15"/>
      <c r="G52" s="15"/>
    </row>
    <row r="53" spans="1:7" ht="14.1" customHeight="1">
      <c r="A53" s="28" t="s">
        <v>125</v>
      </c>
      <c r="B53" s="29">
        <v>10</v>
      </c>
      <c r="C53" s="21">
        <v>637778</v>
      </c>
      <c r="D53" s="21">
        <v>637778</v>
      </c>
      <c r="F53" s="15"/>
      <c r="G53" s="15"/>
    </row>
    <row r="54" spans="1:7" ht="14.1" customHeight="1">
      <c r="A54" s="28" t="s">
        <v>83</v>
      </c>
      <c r="B54" s="29">
        <v>10</v>
      </c>
      <c r="C54" s="21">
        <v>210658</v>
      </c>
      <c r="D54" s="21">
        <v>554781</v>
      </c>
      <c r="F54" s="15"/>
      <c r="G54" s="15"/>
    </row>
    <row r="55" spans="1:7" ht="14.1" customHeight="1">
      <c r="A55" s="19" t="s">
        <v>97</v>
      </c>
      <c r="B55" s="17">
        <v>10</v>
      </c>
      <c r="C55" s="21">
        <v>176576</v>
      </c>
      <c r="D55" s="21">
        <v>256593</v>
      </c>
      <c r="F55" s="15"/>
      <c r="G55" s="15"/>
    </row>
    <row r="56" spans="1:7" ht="14.1" customHeight="1">
      <c r="A56" s="19" t="s">
        <v>82</v>
      </c>
      <c r="B56" s="17">
        <v>10</v>
      </c>
      <c r="C56" s="21">
        <v>3341</v>
      </c>
      <c r="D56" s="21">
        <v>3341</v>
      </c>
      <c r="F56" s="15"/>
      <c r="G56" s="15"/>
    </row>
    <row r="57" spans="1:7" ht="14.1" customHeight="1">
      <c r="A57" s="19" t="s">
        <v>11</v>
      </c>
      <c r="B57" s="17">
        <v>10</v>
      </c>
      <c r="C57" s="20">
        <v>203906</v>
      </c>
      <c r="D57" s="21">
        <v>-14</v>
      </c>
      <c r="F57" s="15"/>
      <c r="G57" s="15"/>
    </row>
    <row r="58" spans="1:7" ht="24.75" customHeight="1">
      <c r="A58" s="19" t="s">
        <v>84</v>
      </c>
      <c r="B58" s="17">
        <v>10</v>
      </c>
      <c r="C58" s="21">
        <v>1132306</v>
      </c>
      <c r="D58" s="21">
        <v>82286</v>
      </c>
      <c r="F58" s="15"/>
      <c r="G58" s="15"/>
    </row>
    <row r="59" spans="1:7" ht="14.1" customHeight="1">
      <c r="A59" s="35"/>
      <c r="B59" s="24"/>
      <c r="C59" s="26">
        <f>SUM(C50:C58)</f>
        <v>19020125</v>
      </c>
      <c r="D59" s="25">
        <f>SUM(D50:D58)</f>
        <v>24526663</v>
      </c>
      <c r="E59" s="15"/>
      <c r="F59" s="15"/>
      <c r="G59" s="15"/>
    </row>
    <row r="60" spans="1:7" ht="14.1" customHeight="1">
      <c r="A60" s="35" t="s">
        <v>12</v>
      </c>
      <c r="B60" s="31"/>
      <c r="C60" s="32">
        <f>C48+C59</f>
        <v>43370962</v>
      </c>
      <c r="D60" s="32">
        <f>D48+D59</f>
        <v>51737031</v>
      </c>
      <c r="E60" s="15"/>
      <c r="F60" s="15"/>
      <c r="G60" s="15"/>
    </row>
    <row r="61" spans="1:7" ht="14.1" customHeight="1">
      <c r="A61" s="35" t="s">
        <v>13</v>
      </c>
      <c r="B61" s="31"/>
      <c r="C61" s="32">
        <f>C39+C60</f>
        <v>65381592</v>
      </c>
      <c r="D61" s="32">
        <f>D39+D60</f>
        <v>66551431</v>
      </c>
      <c r="E61" s="15"/>
      <c r="F61" s="15"/>
      <c r="G61" s="15"/>
    </row>
    <row r="62" spans="1:7" ht="14.1" customHeight="1">
      <c r="A62" s="40"/>
      <c r="B62" s="40"/>
      <c r="C62" s="41"/>
      <c r="D62" s="41"/>
      <c r="E62" s="15"/>
      <c r="F62" s="15"/>
      <c r="G62" s="15"/>
    </row>
    <row r="63" spans="1:7" ht="14.1" customHeight="1">
      <c r="A63" s="42" t="s">
        <v>14</v>
      </c>
      <c r="B63" s="43"/>
      <c r="C63" s="44">
        <v>1000000</v>
      </c>
      <c r="D63" s="44">
        <v>1000000</v>
      </c>
      <c r="E63" s="15"/>
      <c r="F63" s="15"/>
      <c r="G63" s="15"/>
    </row>
    <row r="64" spans="1:7" ht="14.1" customHeight="1">
      <c r="A64" s="45" t="s">
        <v>15</v>
      </c>
      <c r="B64" s="7">
        <v>8</v>
      </c>
      <c r="C64" s="97">
        <v>13645</v>
      </c>
      <c r="D64" s="97">
        <v>14814</v>
      </c>
      <c r="E64" s="15"/>
      <c r="F64" s="15"/>
      <c r="G64" s="15"/>
    </row>
    <row r="65" spans="1:7" ht="14.1" customHeight="1">
      <c r="A65" s="40"/>
      <c r="B65" s="40"/>
      <c r="C65" s="40"/>
      <c r="D65" s="40"/>
      <c r="E65" s="15"/>
      <c r="F65" s="15"/>
      <c r="G65" s="15"/>
    </row>
    <row r="66" spans="1:7" ht="14.1" customHeight="1">
      <c r="A66" s="40"/>
      <c r="B66" s="40"/>
      <c r="C66" s="41">
        <f>C34-C61</f>
        <v>0</v>
      </c>
      <c r="D66" s="40"/>
      <c r="E66" s="15"/>
      <c r="F66" s="15"/>
      <c r="G66" s="15"/>
    </row>
    <row r="67" spans="1:7" ht="14.1" customHeight="1">
      <c r="A67" s="40" t="s">
        <v>136</v>
      </c>
      <c r="B67" s="40"/>
      <c r="C67" s="40" t="s">
        <v>137</v>
      </c>
      <c r="D67" s="40"/>
      <c r="E67" s="15"/>
      <c r="F67" s="15"/>
      <c r="G67" s="15"/>
    </row>
    <row r="68" spans="1:7" ht="14.1" customHeight="1">
      <c r="A68" s="40"/>
      <c r="B68" s="40"/>
      <c r="C68" s="40"/>
      <c r="D68" s="40"/>
      <c r="E68" s="15"/>
      <c r="F68" s="15"/>
      <c r="G68" s="15"/>
    </row>
    <row r="69" spans="1:7" ht="14.1" customHeight="1">
      <c r="A69" s="40"/>
      <c r="B69" s="40"/>
      <c r="C69" s="40"/>
      <c r="D69" s="40"/>
      <c r="E69" s="15"/>
      <c r="F69" s="15"/>
      <c r="G69" s="15"/>
    </row>
    <row r="70" spans="1:7" ht="14.1" customHeight="1">
      <c r="A70" s="40" t="s">
        <v>138</v>
      </c>
      <c r="B70" s="40"/>
      <c r="C70" s="40" t="s">
        <v>139</v>
      </c>
      <c r="D70" s="40"/>
      <c r="E70" s="15"/>
      <c r="F70" s="15"/>
      <c r="G70" s="15"/>
    </row>
    <row r="71" spans="1:7" ht="12" customHeight="1">
      <c r="A71" s="46"/>
      <c r="B71" s="46"/>
      <c r="C71" s="46"/>
      <c r="D71" s="46"/>
      <c r="E71" s="15"/>
      <c r="F71" s="15"/>
      <c r="G71" s="15"/>
    </row>
    <row r="72" spans="1:7" ht="12" customHeight="1">
      <c r="A72" s="46"/>
      <c r="B72" s="46"/>
      <c r="C72" s="46"/>
      <c r="D72" s="46"/>
      <c r="E72" s="15"/>
      <c r="F72" s="15"/>
      <c r="G72" s="15"/>
    </row>
    <row r="73" spans="1:7" ht="12" customHeight="1">
      <c r="A73" s="46"/>
      <c r="B73" s="46"/>
      <c r="C73" s="46"/>
      <c r="D73" s="46"/>
      <c r="E73" s="15"/>
      <c r="F73" s="15"/>
      <c r="G73" s="15"/>
    </row>
    <row r="74" spans="1:7" ht="12" customHeight="1">
      <c r="A74" s="46"/>
      <c r="B74" s="46"/>
      <c r="C74" s="46"/>
      <c r="D74" s="46"/>
      <c r="E74" s="15"/>
      <c r="F74" s="15"/>
      <c r="G74" s="15"/>
    </row>
    <row r="75" spans="1:7" ht="12" customHeight="1">
      <c r="A75" s="46"/>
      <c r="B75" s="46"/>
      <c r="C75" s="46"/>
      <c r="D75" s="46"/>
      <c r="E75" s="15"/>
      <c r="F75" s="15"/>
      <c r="G75" s="15"/>
    </row>
    <row r="76" spans="1:7" ht="12" customHeight="1">
      <c r="A76" s="46"/>
      <c r="B76" s="46"/>
      <c r="C76" s="46"/>
      <c r="D76" s="46"/>
      <c r="E76" s="15"/>
      <c r="F76" s="15"/>
      <c r="G76" s="15"/>
    </row>
    <row r="77" spans="1:7" ht="12" customHeight="1">
      <c r="A77" s="46"/>
      <c r="B77" s="46"/>
      <c r="C77" s="46"/>
      <c r="D77" s="46"/>
      <c r="E77" s="15"/>
      <c r="F77" s="15"/>
      <c r="G77" s="15"/>
    </row>
    <row r="78" spans="1:7" ht="12" customHeight="1">
      <c r="A78" s="46"/>
      <c r="B78" s="46"/>
      <c r="C78" s="46"/>
      <c r="D78" s="46"/>
      <c r="E78" s="15"/>
      <c r="F78" s="15"/>
      <c r="G78" s="15"/>
    </row>
    <row r="79" spans="1:7" ht="12" customHeight="1">
      <c r="A79" s="46"/>
      <c r="B79" s="46"/>
      <c r="C79" s="46"/>
      <c r="D79" s="46"/>
      <c r="E79" s="15"/>
      <c r="F79" s="15"/>
      <c r="G79" s="15"/>
    </row>
    <row r="80" spans="1:7" ht="12" customHeight="1">
      <c r="A80" s="46"/>
      <c r="B80" s="46"/>
      <c r="C80" s="46"/>
      <c r="D80" s="46"/>
      <c r="E80" s="15"/>
      <c r="F80" s="15"/>
      <c r="G80" s="15"/>
    </row>
    <row r="81" spans="1:7" ht="12" customHeight="1">
      <c r="A81" s="46"/>
      <c r="B81" s="46"/>
      <c r="C81" s="46"/>
      <c r="D81" s="46"/>
      <c r="E81" s="15"/>
      <c r="F81" s="15"/>
      <c r="G81" s="15"/>
    </row>
    <row r="82" spans="1:7" ht="12" customHeight="1">
      <c r="A82" s="46"/>
      <c r="B82" s="46"/>
      <c r="C82" s="46"/>
      <c r="D82" s="46"/>
      <c r="E82" s="15"/>
      <c r="F82" s="15"/>
      <c r="G82" s="15"/>
    </row>
    <row r="83" spans="1:7" ht="12" customHeight="1">
      <c r="A83" s="46"/>
      <c r="B83" s="46"/>
      <c r="C83" s="46"/>
      <c r="D83" s="46"/>
      <c r="E83" s="15"/>
      <c r="F83" s="15"/>
      <c r="G83" s="15"/>
    </row>
    <row r="84" spans="1:7" ht="12" customHeight="1">
      <c r="A84" s="46"/>
      <c r="B84" s="46"/>
      <c r="C84" s="46"/>
      <c r="D84" s="46"/>
      <c r="E84" s="15"/>
      <c r="F84" s="15"/>
      <c r="G84" s="15"/>
    </row>
    <row r="85" spans="1:7" ht="12" customHeight="1">
      <c r="A85" s="46"/>
      <c r="B85" s="46"/>
      <c r="C85" s="46"/>
      <c r="D85" s="46"/>
      <c r="E85" s="15"/>
      <c r="F85" s="15"/>
      <c r="G85" s="15"/>
    </row>
    <row r="86" spans="1:7" ht="12" customHeight="1">
      <c r="A86" s="46"/>
      <c r="B86" s="46"/>
      <c r="C86" s="46"/>
      <c r="D86" s="46"/>
      <c r="E86" s="15"/>
      <c r="F86" s="15"/>
      <c r="G86" s="15"/>
    </row>
    <row r="87" spans="1:7" ht="12" customHeight="1">
      <c r="A87" s="46"/>
      <c r="B87" s="46"/>
      <c r="C87" s="46"/>
      <c r="D87" s="46"/>
      <c r="E87" s="15"/>
      <c r="F87" s="15"/>
      <c r="G87" s="15"/>
    </row>
    <row r="88" spans="1:7" ht="12" customHeight="1">
      <c r="A88" s="46"/>
      <c r="B88" s="46"/>
      <c r="C88" s="46"/>
      <c r="D88" s="46"/>
      <c r="E88" s="15"/>
      <c r="F88" s="15"/>
      <c r="G88" s="15"/>
    </row>
    <row r="89" spans="1:7" ht="12" customHeight="1">
      <c r="A89" s="46"/>
      <c r="B89" s="46"/>
      <c r="C89" s="46"/>
      <c r="D89" s="46"/>
      <c r="E89" s="15"/>
      <c r="F89" s="15"/>
      <c r="G89" s="15"/>
    </row>
    <row r="90" spans="1:7" ht="12" customHeight="1">
      <c r="A90" s="46"/>
      <c r="B90" s="46"/>
      <c r="C90" s="46"/>
      <c r="D90" s="46"/>
      <c r="E90" s="15"/>
      <c r="F90" s="15"/>
      <c r="G90" s="15"/>
    </row>
    <row r="91" spans="1:7" ht="12" customHeight="1">
      <c r="A91" s="46"/>
      <c r="B91" s="46"/>
      <c r="C91" s="46"/>
      <c r="D91" s="46"/>
      <c r="E91" s="15"/>
      <c r="F91" s="15"/>
      <c r="G91" s="15"/>
    </row>
    <row r="92" spans="1:7" ht="12" customHeight="1">
      <c r="A92" s="46"/>
      <c r="B92" s="46"/>
      <c r="C92" s="46"/>
      <c r="D92" s="46"/>
      <c r="E92" s="15"/>
      <c r="F92" s="15"/>
      <c r="G92" s="15"/>
    </row>
    <row r="93" spans="1:7" ht="12" customHeight="1">
      <c r="A93" s="46"/>
      <c r="B93" s="46"/>
      <c r="C93" s="46"/>
      <c r="D93" s="46"/>
      <c r="E93" s="15"/>
      <c r="F93" s="15"/>
      <c r="G93" s="15"/>
    </row>
    <row r="94" spans="1:7" ht="12" customHeight="1">
      <c r="A94" s="46"/>
      <c r="B94" s="46"/>
      <c r="C94" s="46"/>
      <c r="D94" s="46"/>
      <c r="E94" s="15"/>
      <c r="F94" s="15"/>
      <c r="G94" s="15"/>
    </row>
    <row r="95" spans="1:7" ht="12" customHeight="1">
      <c r="A95" s="46"/>
      <c r="B95" s="46"/>
      <c r="C95" s="46"/>
      <c r="D95" s="46"/>
      <c r="E95" s="15"/>
      <c r="F95" s="15"/>
      <c r="G95" s="15"/>
    </row>
    <row r="96" spans="1:7" ht="12" customHeight="1">
      <c r="A96" s="46"/>
      <c r="B96" s="46"/>
      <c r="C96" s="46"/>
      <c r="D96" s="46"/>
      <c r="E96" s="15"/>
      <c r="F96" s="15"/>
      <c r="G96" s="15"/>
    </row>
    <row r="97" spans="1:7" ht="12" customHeight="1">
      <c r="A97" s="46"/>
      <c r="B97" s="46"/>
      <c r="C97" s="46"/>
      <c r="D97" s="46"/>
      <c r="E97" s="15"/>
      <c r="F97" s="15"/>
      <c r="G97" s="15"/>
    </row>
    <row r="98" spans="1:7" ht="12" customHeight="1">
      <c r="A98" s="46"/>
      <c r="B98" s="46"/>
      <c r="C98" s="46"/>
      <c r="D98" s="46"/>
      <c r="E98" s="15"/>
      <c r="F98" s="15"/>
      <c r="G98" s="15"/>
    </row>
    <row r="99" spans="1:7" ht="12" customHeight="1">
      <c r="A99" s="46"/>
      <c r="B99" s="46"/>
      <c r="C99" s="46"/>
      <c r="D99" s="46"/>
      <c r="E99" s="15"/>
      <c r="F99" s="15"/>
      <c r="G99" s="15"/>
    </row>
    <row r="100" spans="1:7" ht="12" customHeight="1">
      <c r="A100" s="46"/>
      <c r="B100" s="46"/>
      <c r="C100" s="46"/>
      <c r="D100" s="46"/>
      <c r="E100" s="15"/>
      <c r="F100" s="15"/>
      <c r="G100" s="15"/>
    </row>
    <row r="101" spans="1:7" ht="12" customHeight="1">
      <c r="A101" s="46"/>
      <c r="B101" s="46"/>
      <c r="C101" s="46"/>
      <c r="D101" s="46"/>
      <c r="E101" s="15"/>
      <c r="F101" s="15"/>
      <c r="G101" s="15"/>
    </row>
    <row r="102" spans="1:7" ht="12" customHeight="1">
      <c r="A102" s="46"/>
      <c r="B102" s="46"/>
      <c r="C102" s="46"/>
      <c r="D102" s="46"/>
      <c r="E102" s="15"/>
      <c r="F102" s="15"/>
      <c r="G102" s="15"/>
    </row>
    <row r="103" spans="1:7" ht="12" customHeight="1">
      <c r="A103" s="46"/>
      <c r="B103" s="46"/>
      <c r="C103" s="46"/>
      <c r="D103" s="46"/>
      <c r="E103" s="15"/>
      <c r="F103" s="15"/>
      <c r="G103" s="15"/>
    </row>
    <row r="104" spans="1:7" ht="12" customHeight="1">
      <c r="A104" s="46"/>
      <c r="B104" s="46"/>
      <c r="C104" s="46"/>
      <c r="D104" s="46"/>
      <c r="E104" s="15"/>
      <c r="F104" s="15"/>
      <c r="G104" s="15"/>
    </row>
    <row r="105" spans="1:7" ht="12" customHeight="1">
      <c r="A105" s="46"/>
      <c r="B105" s="46"/>
      <c r="C105" s="46"/>
      <c r="D105" s="46"/>
      <c r="E105" s="15"/>
      <c r="F105" s="15"/>
      <c r="G105" s="15"/>
    </row>
    <row r="106" spans="1:7" ht="12" customHeight="1">
      <c r="A106" s="46"/>
      <c r="B106" s="46"/>
      <c r="C106" s="46"/>
      <c r="D106" s="46"/>
      <c r="E106" s="15"/>
      <c r="F106" s="15"/>
      <c r="G106" s="15"/>
    </row>
    <row r="107" spans="1:7" ht="12" customHeight="1">
      <c r="A107" s="46"/>
      <c r="B107" s="46"/>
      <c r="C107" s="46"/>
      <c r="D107" s="46"/>
      <c r="E107" s="15"/>
      <c r="F107" s="15"/>
      <c r="G107" s="15"/>
    </row>
    <row r="108" spans="1:7" ht="12" customHeight="1">
      <c r="A108" s="46"/>
      <c r="B108" s="46"/>
      <c r="C108" s="46"/>
      <c r="D108" s="46"/>
      <c r="E108" s="15"/>
      <c r="F108" s="15"/>
      <c r="G108" s="15"/>
    </row>
    <row r="109" spans="1:7" ht="12" customHeight="1">
      <c r="A109" s="46"/>
      <c r="B109" s="46"/>
      <c r="C109" s="46"/>
      <c r="D109" s="46"/>
      <c r="E109" s="15"/>
      <c r="F109" s="15"/>
      <c r="G109" s="15"/>
    </row>
    <row r="110" spans="1:7" ht="12" customHeight="1">
      <c r="A110" s="46"/>
      <c r="B110" s="46"/>
      <c r="C110" s="46"/>
      <c r="D110" s="46"/>
      <c r="E110" s="15"/>
      <c r="F110" s="15"/>
      <c r="G110" s="15"/>
    </row>
    <row r="111" spans="1:7" ht="12" customHeight="1">
      <c r="A111" s="46"/>
      <c r="B111" s="46"/>
      <c r="C111" s="46"/>
      <c r="D111" s="46"/>
      <c r="E111" s="15"/>
      <c r="F111" s="15"/>
      <c r="G111" s="15"/>
    </row>
    <row r="112" spans="1:7" ht="12" customHeight="1">
      <c r="A112" s="46"/>
      <c r="B112" s="46"/>
      <c r="C112" s="46"/>
      <c r="D112" s="46"/>
      <c r="E112" s="15"/>
      <c r="F112" s="15"/>
      <c r="G112" s="15"/>
    </row>
    <row r="113" spans="1:7" ht="12" customHeight="1">
      <c r="A113" s="46"/>
      <c r="B113" s="46"/>
      <c r="C113" s="46"/>
      <c r="D113" s="46"/>
      <c r="E113" s="15"/>
      <c r="F113" s="15"/>
      <c r="G113" s="15"/>
    </row>
    <row r="114" spans="1:7" ht="12" customHeight="1">
      <c r="A114" s="46"/>
      <c r="B114" s="46"/>
      <c r="C114" s="46"/>
      <c r="D114" s="46"/>
      <c r="E114" s="15"/>
      <c r="F114" s="15"/>
      <c r="G114" s="15"/>
    </row>
    <row r="115" spans="1:7" ht="12" customHeight="1">
      <c r="A115" s="46"/>
      <c r="B115" s="46"/>
      <c r="C115" s="46"/>
      <c r="D115" s="46"/>
      <c r="E115" s="15"/>
      <c r="F115" s="15"/>
      <c r="G115" s="15"/>
    </row>
    <row r="116" spans="1:7" ht="12" customHeight="1">
      <c r="A116" s="46"/>
      <c r="B116" s="46"/>
      <c r="C116" s="46"/>
      <c r="D116" s="46"/>
      <c r="E116" s="15"/>
      <c r="F116" s="15"/>
      <c r="G116" s="15"/>
    </row>
    <row r="117" spans="1:7" ht="12" customHeight="1">
      <c r="A117" s="46"/>
      <c r="B117" s="46"/>
      <c r="C117" s="46"/>
      <c r="D117" s="46"/>
      <c r="E117" s="15"/>
      <c r="F117" s="15"/>
      <c r="G117" s="15"/>
    </row>
    <row r="118" spans="1:7" ht="12" customHeight="1">
      <c r="A118" s="46"/>
      <c r="B118" s="46"/>
      <c r="C118" s="46"/>
      <c r="D118" s="46"/>
      <c r="E118" s="15"/>
      <c r="F118" s="15"/>
      <c r="G118" s="15"/>
    </row>
    <row r="119" spans="1:7" ht="12" customHeight="1">
      <c r="A119" s="46"/>
      <c r="B119" s="46"/>
      <c r="C119" s="46"/>
      <c r="D119" s="46"/>
      <c r="E119" s="15"/>
      <c r="F119" s="15"/>
      <c r="G119" s="15"/>
    </row>
    <row r="120" spans="1:7" ht="12" customHeight="1">
      <c r="A120" s="46"/>
      <c r="B120" s="46"/>
      <c r="C120" s="46"/>
      <c r="D120" s="46"/>
      <c r="E120" s="15"/>
      <c r="F120" s="15"/>
      <c r="G120" s="15"/>
    </row>
    <row r="121" spans="1:7" ht="12" customHeight="1">
      <c r="A121" s="46"/>
      <c r="B121" s="46"/>
      <c r="C121" s="46"/>
      <c r="D121" s="46"/>
      <c r="E121" s="15"/>
      <c r="F121" s="15"/>
      <c r="G121" s="15"/>
    </row>
    <row r="122" spans="1:7" ht="12" customHeight="1">
      <c r="A122" s="46"/>
      <c r="B122" s="46"/>
      <c r="C122" s="46"/>
      <c r="D122" s="46"/>
      <c r="E122" s="15"/>
      <c r="F122" s="15"/>
      <c r="G122" s="15"/>
    </row>
    <row r="123" spans="1:7" ht="12" customHeight="1">
      <c r="A123" s="46"/>
      <c r="B123" s="46"/>
      <c r="C123" s="46"/>
      <c r="D123" s="46"/>
      <c r="E123" s="15"/>
      <c r="F123" s="15"/>
      <c r="G123" s="15"/>
    </row>
    <row r="124" spans="1:7" ht="12" customHeight="1">
      <c r="A124" s="46"/>
      <c r="B124" s="46"/>
      <c r="C124" s="46"/>
      <c r="D124" s="46"/>
      <c r="E124" s="15"/>
      <c r="F124" s="15"/>
      <c r="G124" s="15"/>
    </row>
    <row r="125" spans="1:7" ht="12" customHeight="1">
      <c r="A125" s="46"/>
      <c r="B125" s="46"/>
      <c r="C125" s="46"/>
      <c r="D125" s="46"/>
      <c r="E125" s="15"/>
      <c r="F125" s="15"/>
      <c r="G125" s="15"/>
    </row>
    <row r="126" spans="1:7" ht="12" customHeight="1">
      <c r="A126" s="46"/>
      <c r="B126" s="46"/>
      <c r="C126" s="46"/>
      <c r="D126" s="46"/>
      <c r="E126" s="15"/>
      <c r="F126" s="15"/>
      <c r="G126" s="15"/>
    </row>
    <row r="127" spans="1:7" ht="12" customHeight="1">
      <c r="A127" s="46"/>
      <c r="B127" s="46"/>
      <c r="C127" s="46"/>
      <c r="D127" s="46"/>
      <c r="E127" s="15"/>
      <c r="F127" s="15"/>
      <c r="G127" s="15"/>
    </row>
    <row r="128" spans="1:7" ht="12" customHeight="1">
      <c r="A128" s="46"/>
      <c r="B128" s="46"/>
      <c r="C128" s="46"/>
      <c r="D128" s="46"/>
      <c r="E128" s="15"/>
      <c r="F128" s="15"/>
      <c r="G128" s="15"/>
    </row>
    <row r="129" spans="1:7" ht="12" customHeight="1">
      <c r="A129" s="46"/>
      <c r="B129" s="46"/>
      <c r="C129" s="46"/>
      <c r="D129" s="46"/>
      <c r="E129" s="15"/>
      <c r="F129" s="15"/>
      <c r="G129" s="15"/>
    </row>
    <row r="130" spans="1:7" ht="12" customHeight="1">
      <c r="A130" s="46"/>
      <c r="B130" s="46"/>
      <c r="C130" s="46"/>
      <c r="D130" s="46"/>
      <c r="E130" s="15"/>
      <c r="F130" s="15"/>
      <c r="G130" s="15"/>
    </row>
    <row r="131" spans="1:7" ht="12" customHeight="1">
      <c r="A131" s="46"/>
      <c r="B131" s="46"/>
      <c r="C131" s="46"/>
      <c r="D131" s="46"/>
      <c r="E131" s="15"/>
      <c r="F131" s="15"/>
      <c r="G131" s="15"/>
    </row>
    <row r="132" spans="1:7" ht="12" customHeight="1">
      <c r="A132" s="46"/>
      <c r="B132" s="46"/>
      <c r="C132" s="46"/>
      <c r="D132" s="46"/>
      <c r="E132" s="15"/>
      <c r="F132" s="15"/>
      <c r="G132" s="15"/>
    </row>
    <row r="133" spans="1:7" ht="12" customHeight="1">
      <c r="A133" s="46"/>
      <c r="B133" s="46"/>
      <c r="C133" s="46"/>
      <c r="D133" s="46"/>
      <c r="E133" s="15"/>
      <c r="F133" s="15"/>
      <c r="G133" s="15"/>
    </row>
    <row r="134" spans="1:7" ht="12" customHeight="1">
      <c r="A134" s="46"/>
      <c r="B134" s="46"/>
      <c r="C134" s="46"/>
      <c r="D134" s="46"/>
      <c r="E134" s="15"/>
      <c r="F134" s="15"/>
      <c r="G134" s="15"/>
    </row>
    <row r="135" spans="1:7" ht="12" customHeight="1">
      <c r="A135" s="46"/>
      <c r="B135" s="46"/>
      <c r="C135" s="46"/>
      <c r="D135" s="46"/>
      <c r="E135" s="15"/>
      <c r="F135" s="15"/>
      <c r="G135" s="15"/>
    </row>
    <row r="136" spans="1:7" ht="12" customHeight="1">
      <c r="A136" s="46"/>
      <c r="B136" s="46"/>
      <c r="C136" s="46"/>
      <c r="D136" s="46"/>
      <c r="E136" s="15"/>
      <c r="F136" s="15"/>
      <c r="G136" s="15"/>
    </row>
    <row r="137" spans="1:7" ht="12" customHeight="1">
      <c r="A137" s="46"/>
      <c r="B137" s="46"/>
      <c r="C137" s="46"/>
      <c r="D137" s="46"/>
      <c r="E137" s="15"/>
      <c r="F137" s="15"/>
      <c r="G137" s="15"/>
    </row>
    <row r="138" spans="1:7" ht="12" customHeight="1">
      <c r="A138" s="46"/>
      <c r="B138" s="46"/>
      <c r="C138" s="46"/>
      <c r="D138" s="46"/>
      <c r="E138" s="15"/>
      <c r="F138" s="15"/>
      <c r="G138" s="15"/>
    </row>
    <row r="139" spans="1:7" ht="12" customHeight="1">
      <c r="A139" s="46"/>
      <c r="B139" s="46"/>
      <c r="C139" s="46"/>
      <c r="D139" s="46"/>
      <c r="E139" s="15"/>
      <c r="F139" s="15"/>
      <c r="G139" s="15"/>
    </row>
    <row r="140" spans="1:7" ht="12" customHeight="1">
      <c r="A140" s="46"/>
      <c r="B140" s="46"/>
      <c r="C140" s="46"/>
      <c r="D140" s="46"/>
      <c r="E140" s="15"/>
      <c r="F140" s="15"/>
      <c r="G140" s="15"/>
    </row>
    <row r="141" spans="1:7" ht="12" customHeight="1">
      <c r="A141" s="46"/>
      <c r="B141" s="46"/>
      <c r="C141" s="46"/>
      <c r="D141" s="46"/>
      <c r="E141" s="15"/>
      <c r="F141" s="15"/>
      <c r="G141" s="15"/>
    </row>
    <row r="142" spans="1:7" ht="12" customHeight="1">
      <c r="A142" s="46"/>
      <c r="B142" s="46"/>
      <c r="C142" s="46"/>
      <c r="D142" s="46"/>
      <c r="E142" s="15"/>
      <c r="F142" s="15"/>
      <c r="G142" s="15"/>
    </row>
    <row r="143" spans="1:7" ht="12" customHeight="1">
      <c r="A143" s="46"/>
      <c r="B143" s="46"/>
      <c r="C143" s="46"/>
      <c r="D143" s="46"/>
      <c r="E143" s="15"/>
      <c r="F143" s="15"/>
      <c r="G143" s="15"/>
    </row>
    <row r="144" spans="1:7" ht="12" customHeight="1">
      <c r="A144" s="46"/>
      <c r="B144" s="46"/>
      <c r="C144" s="46"/>
      <c r="D144" s="46"/>
      <c r="E144" s="15"/>
      <c r="F144" s="15"/>
      <c r="G144" s="15"/>
    </row>
    <row r="145" spans="1:7" ht="12" customHeight="1">
      <c r="A145" s="46"/>
      <c r="B145" s="46"/>
      <c r="C145" s="46"/>
      <c r="D145" s="46"/>
      <c r="E145" s="15"/>
      <c r="F145" s="15"/>
      <c r="G145" s="15"/>
    </row>
    <row r="146" spans="1:7" ht="12" customHeight="1">
      <c r="A146" s="46"/>
      <c r="B146" s="46"/>
      <c r="C146" s="46"/>
      <c r="D146" s="46"/>
      <c r="E146" s="15"/>
      <c r="F146" s="15"/>
      <c r="G146" s="15"/>
    </row>
    <row r="147" spans="1:7" ht="12" customHeight="1">
      <c r="A147" s="46"/>
      <c r="B147" s="46"/>
      <c r="C147" s="46"/>
      <c r="D147" s="46"/>
      <c r="E147" s="15"/>
      <c r="F147" s="15"/>
      <c r="G147" s="15"/>
    </row>
    <row r="148" spans="1:7" ht="12" customHeight="1">
      <c r="A148" s="46"/>
      <c r="B148" s="46"/>
      <c r="C148" s="46"/>
      <c r="D148" s="46"/>
      <c r="E148" s="15"/>
      <c r="F148" s="15"/>
      <c r="G148" s="15"/>
    </row>
    <row r="149" spans="1:7" ht="12" customHeight="1">
      <c r="A149" s="46"/>
      <c r="B149" s="46"/>
      <c r="C149" s="46"/>
      <c r="D149" s="46"/>
      <c r="E149" s="15"/>
      <c r="F149" s="15"/>
      <c r="G149" s="15"/>
    </row>
    <row r="150" spans="1:7" ht="12" customHeight="1">
      <c r="A150" s="46"/>
      <c r="B150" s="46"/>
      <c r="C150" s="46"/>
      <c r="D150" s="46"/>
      <c r="E150" s="15"/>
      <c r="F150" s="15"/>
      <c r="G150" s="15"/>
    </row>
    <row r="151" spans="1:7" ht="12" customHeight="1">
      <c r="A151" s="46"/>
      <c r="B151" s="46"/>
      <c r="C151" s="46"/>
      <c r="D151" s="46"/>
      <c r="E151" s="15"/>
      <c r="F151" s="15"/>
      <c r="G151" s="15"/>
    </row>
    <row r="152" spans="1:7" ht="12" customHeight="1">
      <c r="A152" s="46"/>
      <c r="B152" s="46"/>
      <c r="C152" s="46"/>
      <c r="D152" s="46"/>
      <c r="E152" s="15"/>
      <c r="F152" s="15"/>
      <c r="G152" s="15"/>
    </row>
    <row r="153" spans="1:7" ht="12" customHeight="1">
      <c r="A153" s="46"/>
      <c r="B153" s="46"/>
      <c r="C153" s="46"/>
      <c r="D153" s="46"/>
      <c r="E153" s="15"/>
      <c r="F153" s="15"/>
      <c r="G153" s="15"/>
    </row>
    <row r="154" spans="1:7" ht="12" customHeight="1">
      <c r="A154" s="46"/>
      <c r="B154" s="46"/>
      <c r="C154" s="46"/>
      <c r="D154" s="46"/>
      <c r="E154" s="15"/>
      <c r="F154" s="15"/>
      <c r="G154" s="15"/>
    </row>
    <row r="155" spans="1:7" ht="12" customHeight="1">
      <c r="A155" s="46"/>
      <c r="B155" s="46"/>
      <c r="C155" s="46"/>
      <c r="D155" s="46"/>
      <c r="E155" s="15"/>
      <c r="F155" s="15"/>
      <c r="G155" s="15"/>
    </row>
    <row r="156" spans="1:7" ht="12" customHeight="1">
      <c r="A156" s="46"/>
      <c r="B156" s="46"/>
      <c r="C156" s="46"/>
      <c r="D156" s="46"/>
      <c r="E156" s="15"/>
      <c r="F156" s="15"/>
      <c r="G156" s="15"/>
    </row>
    <row r="157" spans="1:7" ht="12" customHeight="1">
      <c r="A157" s="46"/>
      <c r="B157" s="46"/>
      <c r="C157" s="46"/>
      <c r="D157" s="46"/>
      <c r="E157" s="15"/>
      <c r="F157" s="15"/>
      <c r="G157" s="15"/>
    </row>
    <row r="158" spans="1:7" ht="12" customHeight="1">
      <c r="A158" s="46"/>
      <c r="B158" s="46"/>
      <c r="C158" s="46"/>
      <c r="D158" s="46"/>
      <c r="E158" s="15"/>
      <c r="F158" s="15"/>
      <c r="G158" s="15"/>
    </row>
    <row r="159" spans="1:7" ht="12" customHeight="1">
      <c r="A159" s="46"/>
      <c r="B159" s="46"/>
      <c r="C159" s="46"/>
      <c r="D159" s="46"/>
      <c r="E159" s="15"/>
      <c r="F159" s="15"/>
      <c r="G159" s="15"/>
    </row>
    <row r="160" spans="1:7" ht="12" customHeight="1">
      <c r="A160" s="46"/>
      <c r="B160" s="46"/>
      <c r="C160" s="46"/>
      <c r="D160" s="46"/>
      <c r="E160" s="15"/>
      <c r="F160" s="15"/>
      <c r="G160" s="15"/>
    </row>
    <row r="161" spans="1:7" ht="12" customHeight="1">
      <c r="A161" s="46"/>
      <c r="B161" s="46"/>
      <c r="C161" s="46"/>
      <c r="D161" s="46"/>
      <c r="E161" s="15"/>
      <c r="F161" s="15"/>
      <c r="G161" s="15"/>
    </row>
    <row r="162" spans="1:7" ht="12" customHeight="1">
      <c r="A162" s="46"/>
      <c r="B162" s="46"/>
      <c r="C162" s="46"/>
      <c r="D162" s="46"/>
      <c r="E162" s="15"/>
      <c r="F162" s="15"/>
      <c r="G162" s="15"/>
    </row>
    <row r="163" spans="1:7" ht="12" customHeight="1">
      <c r="A163" s="46"/>
      <c r="B163" s="46"/>
      <c r="C163" s="46"/>
      <c r="D163" s="46"/>
      <c r="E163" s="15"/>
      <c r="F163" s="15"/>
      <c r="G163" s="15"/>
    </row>
    <row r="164" spans="1:7" ht="33.75" customHeight="1">
      <c r="A164" s="46"/>
      <c r="B164" s="46"/>
      <c r="C164" s="46"/>
      <c r="D164" s="46"/>
      <c r="E164" s="15"/>
      <c r="F164" s="15"/>
      <c r="G164" s="15"/>
    </row>
    <row r="165" spans="1:7">
      <c r="A165" s="46"/>
      <c r="B165" s="46"/>
      <c r="C165" s="46"/>
      <c r="D165" s="46"/>
      <c r="E165" s="15"/>
      <c r="F165" s="15"/>
      <c r="G165" s="15"/>
    </row>
    <row r="166" spans="1:7">
      <c r="A166" s="46"/>
      <c r="B166" s="46"/>
      <c r="C166" s="46"/>
      <c r="D166" s="46"/>
      <c r="E166" s="15"/>
      <c r="F166" s="15"/>
      <c r="G166" s="15"/>
    </row>
    <row r="167" spans="1:7" ht="12.75" customHeight="1">
      <c r="A167" s="46"/>
      <c r="B167" s="46"/>
      <c r="C167" s="46"/>
      <c r="D167" s="46"/>
      <c r="E167" s="15"/>
      <c r="F167" s="15"/>
      <c r="G167" s="15"/>
    </row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36"/>
  <sheetViews>
    <sheetView showGridLines="0" zoomScaleNormal="100" workbookViewId="0">
      <selection activeCell="K26" sqref="K26"/>
    </sheetView>
  </sheetViews>
  <sheetFormatPr defaultColWidth="9.140625" defaultRowHeight="12.75"/>
  <cols>
    <col min="1" max="1" width="57.7109375" style="46" customWidth="1"/>
    <col min="2" max="2" width="7.7109375" style="46" customWidth="1"/>
    <col min="3" max="4" width="12.7109375" style="46" customWidth="1"/>
    <col min="5" max="5" width="13.5703125" style="15" customWidth="1"/>
    <col min="6" max="16384" width="9.140625" style="15"/>
  </cols>
  <sheetData>
    <row r="1" spans="1:4">
      <c r="A1" s="47" t="s">
        <v>41</v>
      </c>
      <c r="B1" s="40"/>
      <c r="C1" s="40"/>
      <c r="D1" s="40"/>
    </row>
    <row r="2" spans="1:4">
      <c r="A2" s="47" t="s">
        <v>42</v>
      </c>
      <c r="B2" s="40"/>
      <c r="C2" s="40"/>
      <c r="D2" s="40"/>
    </row>
    <row r="3" spans="1:4">
      <c r="A3" s="48" t="s">
        <v>133</v>
      </c>
      <c r="B3" s="49"/>
      <c r="C3" s="49"/>
      <c r="D3" s="49"/>
    </row>
    <row r="4" spans="1:4" ht="13.5" thickBot="1">
      <c r="A4" s="50"/>
      <c r="B4" s="51"/>
      <c r="C4" s="51"/>
      <c r="D4" s="51"/>
    </row>
    <row r="5" spans="1:4">
      <c r="A5" s="52"/>
      <c r="B5" s="40"/>
      <c r="C5" s="40"/>
      <c r="D5" s="40"/>
    </row>
    <row r="6" spans="1:4" ht="51">
      <c r="A6" s="14" t="s">
        <v>0</v>
      </c>
      <c r="B6" s="9" t="s">
        <v>30</v>
      </c>
      <c r="C6" s="11" t="s">
        <v>134</v>
      </c>
      <c r="D6" s="13" t="s">
        <v>122</v>
      </c>
    </row>
    <row r="7" spans="1:4" ht="14.1" customHeight="1">
      <c r="A7" s="19" t="s">
        <v>37</v>
      </c>
      <c r="B7" s="17">
        <v>11</v>
      </c>
      <c r="C7" s="53">
        <v>54366781</v>
      </c>
      <c r="D7" s="53">
        <v>57028877</v>
      </c>
    </row>
    <row r="8" spans="1:4" ht="14.1" customHeight="1">
      <c r="A8" s="54" t="s">
        <v>43</v>
      </c>
      <c r="B8" s="55">
        <v>12</v>
      </c>
      <c r="C8" s="56">
        <v>-39809049</v>
      </c>
      <c r="D8" s="56">
        <v>-35575673</v>
      </c>
    </row>
    <row r="9" spans="1:4" ht="14.1" customHeight="1">
      <c r="A9" s="16" t="s">
        <v>44</v>
      </c>
      <c r="B9" s="36"/>
      <c r="C9" s="57">
        <f>SUM(C7:C8)</f>
        <v>14557732</v>
      </c>
      <c r="D9" s="57">
        <f>SUM(D7:D8)</f>
        <v>21453204</v>
      </c>
    </row>
    <row r="10" spans="1:4" ht="14.1" customHeight="1">
      <c r="A10" s="19" t="s">
        <v>45</v>
      </c>
      <c r="B10" s="17">
        <v>13</v>
      </c>
      <c r="C10" s="53">
        <v>-2731516</v>
      </c>
      <c r="D10" s="53">
        <v>-2776023</v>
      </c>
    </row>
    <row r="11" spans="1:4" ht="14.1" customHeight="1">
      <c r="A11" s="19" t="s">
        <v>16</v>
      </c>
      <c r="B11" s="17">
        <v>14</v>
      </c>
      <c r="C11" s="53">
        <v>-2726915</v>
      </c>
      <c r="D11" s="53">
        <v>-2853645</v>
      </c>
    </row>
    <row r="12" spans="1:4" ht="33" customHeight="1">
      <c r="A12" s="19" t="s">
        <v>119</v>
      </c>
      <c r="B12" s="17"/>
      <c r="C12" s="53">
        <v>-164073</v>
      </c>
      <c r="D12" s="53">
        <v>132459</v>
      </c>
    </row>
    <row r="13" spans="1:4" ht="18" customHeight="1">
      <c r="A13" s="19" t="s">
        <v>126</v>
      </c>
      <c r="B13" s="17"/>
      <c r="C13" s="53"/>
      <c r="D13" s="53"/>
    </row>
    <row r="14" spans="1:4" ht="14.1" customHeight="1">
      <c r="A14" s="19" t="s">
        <v>70</v>
      </c>
      <c r="B14" s="17"/>
      <c r="C14" s="53">
        <v>25888</v>
      </c>
      <c r="D14" s="53">
        <v>7844</v>
      </c>
    </row>
    <row r="15" spans="1:4" ht="14.1" customHeight="1">
      <c r="A15" s="19" t="s">
        <v>71</v>
      </c>
      <c r="B15" s="17">
        <v>15</v>
      </c>
      <c r="C15" s="53">
        <v>11857108</v>
      </c>
      <c r="D15" s="53">
        <v>5986865</v>
      </c>
    </row>
    <row r="16" spans="1:4" ht="14.1" customHeight="1">
      <c r="A16" s="54" t="s">
        <v>72</v>
      </c>
      <c r="B16" s="55">
        <v>15</v>
      </c>
      <c r="C16" s="56">
        <v>-10748587</v>
      </c>
      <c r="D16" s="56">
        <v>-4917466</v>
      </c>
    </row>
    <row r="17" spans="1:4" ht="14.1" customHeight="1">
      <c r="A17" s="16" t="s">
        <v>46</v>
      </c>
      <c r="B17" s="17"/>
      <c r="C17" s="57">
        <v>10069637</v>
      </c>
      <c r="D17" s="57">
        <v>17033238</v>
      </c>
    </row>
    <row r="18" spans="1:4" ht="14.1" customHeight="1">
      <c r="A18" s="19" t="s">
        <v>33</v>
      </c>
      <c r="B18" s="17">
        <v>16</v>
      </c>
      <c r="C18" s="53">
        <v>904087</v>
      </c>
      <c r="D18" s="53">
        <v>683322</v>
      </c>
    </row>
    <row r="19" spans="1:4" ht="14.1" customHeight="1">
      <c r="A19" s="19" t="s">
        <v>34</v>
      </c>
      <c r="B19" s="17">
        <v>17</v>
      </c>
      <c r="C19" s="53">
        <v>-3869290</v>
      </c>
      <c r="D19" s="53">
        <v>-3489663</v>
      </c>
    </row>
    <row r="20" spans="1:4" ht="14.1" customHeight="1">
      <c r="A20" s="58" t="s">
        <v>17</v>
      </c>
      <c r="B20" s="9"/>
      <c r="C20" s="56">
        <v>164073</v>
      </c>
      <c r="D20" s="56">
        <v>821074</v>
      </c>
    </row>
    <row r="21" spans="1:4" ht="14.1" customHeight="1">
      <c r="A21" s="16" t="s">
        <v>47</v>
      </c>
      <c r="B21" s="36"/>
      <c r="C21" s="57">
        <v>7268507</v>
      </c>
      <c r="D21" s="57">
        <v>15047971</v>
      </c>
    </row>
    <row r="22" spans="1:4" ht="14.1" customHeight="1">
      <c r="A22" s="19" t="s">
        <v>32</v>
      </c>
      <c r="B22" s="17"/>
      <c r="C22" s="53">
        <v>-4330075</v>
      </c>
      <c r="D22" s="53">
        <v>-4181063</v>
      </c>
    </row>
    <row r="23" spans="1:4" ht="14.1" customHeight="1">
      <c r="A23" s="35" t="s">
        <v>48</v>
      </c>
      <c r="B23" s="31"/>
      <c r="C23" s="59">
        <f>C21+C22</f>
        <v>2938432</v>
      </c>
      <c r="D23" s="59">
        <f>D21+D22</f>
        <v>10866908</v>
      </c>
    </row>
    <row r="24" spans="1:4" ht="14.1" customHeight="1">
      <c r="A24" s="39" t="s">
        <v>49</v>
      </c>
      <c r="B24" s="17"/>
      <c r="C24" s="53">
        <v>0</v>
      </c>
      <c r="D24" s="53">
        <v>0</v>
      </c>
    </row>
    <row r="25" spans="1:4" ht="14.1" customHeight="1">
      <c r="A25" s="35" t="s">
        <v>50</v>
      </c>
      <c r="B25" s="31"/>
      <c r="C25" s="60">
        <f>C23</f>
        <v>2938432</v>
      </c>
      <c r="D25" s="60">
        <f>D23</f>
        <v>10866908</v>
      </c>
    </row>
    <row r="26" spans="1:4" ht="14.1" customHeight="1">
      <c r="A26" s="61"/>
      <c r="B26" s="40"/>
      <c r="C26" s="41"/>
      <c r="D26" s="41"/>
    </row>
    <row r="27" spans="1:4" ht="14.1" customHeight="1">
      <c r="A27" s="62" t="s">
        <v>38</v>
      </c>
      <c r="B27" s="62">
        <v>8</v>
      </c>
      <c r="C27" s="63">
        <f>C25/1000</f>
        <v>2938.4319999999998</v>
      </c>
      <c r="D27" s="63">
        <f>D25/1000</f>
        <v>10866.907999999999</v>
      </c>
    </row>
    <row r="28" spans="1:4" ht="14.1" customHeight="1">
      <c r="A28" s="40"/>
      <c r="B28" s="40"/>
      <c r="C28" s="40"/>
      <c r="D28" s="40"/>
    </row>
    <row r="29" spans="1:4" ht="14.1" customHeight="1">
      <c r="A29" s="64" t="s">
        <v>18</v>
      </c>
      <c r="B29" s="40"/>
      <c r="C29" s="40"/>
      <c r="D29" s="40"/>
    </row>
    <row r="30" spans="1:4" ht="14.1" customHeight="1">
      <c r="A30" s="64"/>
      <c r="B30" s="40"/>
      <c r="C30" s="65"/>
      <c r="D30" s="40"/>
    </row>
    <row r="31" spans="1:4" ht="14.1" customHeight="1">
      <c r="A31" s="40" t="s">
        <v>136</v>
      </c>
      <c r="B31" s="40"/>
      <c r="C31" s="40" t="s">
        <v>137</v>
      </c>
      <c r="D31" s="40"/>
    </row>
    <row r="32" spans="1:4" ht="14.1" customHeight="1">
      <c r="A32" s="40"/>
      <c r="B32" s="40"/>
      <c r="C32" s="40"/>
      <c r="D32" s="40"/>
    </row>
    <row r="33" spans="1:4" ht="14.1" customHeight="1">
      <c r="A33" s="40"/>
      <c r="B33" s="40"/>
      <c r="C33" s="40"/>
      <c r="D33" s="40"/>
    </row>
    <row r="34" spans="1:4" ht="14.1" customHeight="1">
      <c r="A34" s="40" t="s">
        <v>138</v>
      </c>
      <c r="B34" s="40"/>
      <c r="C34" s="40" t="s">
        <v>139</v>
      </c>
      <c r="D34" s="40"/>
    </row>
    <row r="35" spans="1:4" ht="15" customHeight="1"/>
    <row r="36" spans="1: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1"/>
  <sheetViews>
    <sheetView showGridLines="0" tabSelected="1" topLeftCell="A37" workbookViewId="0">
      <selection activeCell="C61" sqref="C61"/>
    </sheetView>
  </sheetViews>
  <sheetFormatPr defaultColWidth="9.140625" defaultRowHeight="12.75"/>
  <cols>
    <col min="1" max="1" width="59.5703125" style="46" customWidth="1"/>
    <col min="2" max="2" width="7.7109375" style="46" customWidth="1"/>
    <col min="3" max="3" width="14.85546875" style="95" customWidth="1"/>
    <col min="4" max="4" width="13" style="95" customWidth="1"/>
    <col min="5" max="5" width="13.7109375" style="79" customWidth="1"/>
    <col min="6" max="16384" width="9.140625" style="79"/>
  </cols>
  <sheetData>
    <row r="1" spans="1:4">
      <c r="A1" s="47" t="s">
        <v>41</v>
      </c>
      <c r="B1" s="40"/>
      <c r="C1" s="78"/>
      <c r="D1" s="78"/>
    </row>
    <row r="2" spans="1:4">
      <c r="A2" s="47" t="s">
        <v>56</v>
      </c>
      <c r="B2" s="40"/>
      <c r="C2" s="78"/>
      <c r="D2" s="78"/>
    </row>
    <row r="3" spans="1:4">
      <c r="A3" s="48" t="s">
        <v>133</v>
      </c>
      <c r="B3" s="66"/>
      <c r="C3" s="80"/>
      <c r="D3" s="80"/>
    </row>
    <row r="4" spans="1:4" ht="6.6" customHeight="1" thickBot="1">
      <c r="A4" s="67"/>
      <c r="B4" s="51"/>
      <c r="C4" s="81"/>
      <c r="D4" s="81"/>
    </row>
    <row r="5" spans="1:4">
      <c r="A5" s="82"/>
      <c r="B5" s="82"/>
      <c r="C5" s="78"/>
      <c r="D5" s="78"/>
    </row>
    <row r="6" spans="1:4" ht="51">
      <c r="A6" s="14" t="s">
        <v>0</v>
      </c>
      <c r="B6" s="9" t="s">
        <v>30</v>
      </c>
      <c r="C6" s="13" t="s">
        <v>144</v>
      </c>
      <c r="D6" s="13" t="s">
        <v>143</v>
      </c>
    </row>
    <row r="7" spans="1:4">
      <c r="A7" s="27" t="s">
        <v>19</v>
      </c>
      <c r="B7" s="36"/>
      <c r="C7" s="83"/>
      <c r="D7" s="83"/>
    </row>
    <row r="8" spans="1:4">
      <c r="A8" s="19" t="s">
        <v>57</v>
      </c>
      <c r="B8" s="17"/>
      <c r="C8" s="20">
        <v>7268507</v>
      </c>
      <c r="D8" s="21">
        <v>15047971</v>
      </c>
    </row>
    <row r="9" spans="1:4">
      <c r="A9" s="19" t="s">
        <v>20</v>
      </c>
      <c r="B9" s="17"/>
      <c r="C9" s="20"/>
      <c r="D9" s="21"/>
    </row>
    <row r="10" spans="1:4">
      <c r="A10" s="19" t="s">
        <v>58</v>
      </c>
      <c r="B10" s="17"/>
      <c r="C10" s="20">
        <v>3842416</v>
      </c>
      <c r="D10" s="21">
        <v>3222478</v>
      </c>
    </row>
    <row r="11" spans="1:4">
      <c r="A11" s="19" t="s">
        <v>127</v>
      </c>
      <c r="B11" s="17"/>
      <c r="C11" s="20"/>
      <c r="D11" s="21"/>
    </row>
    <row r="12" spans="1:4">
      <c r="A12" s="19" t="s">
        <v>105</v>
      </c>
      <c r="B12" s="17"/>
      <c r="C12" s="20">
        <v>-904087</v>
      </c>
      <c r="D12" s="21">
        <v>-683322</v>
      </c>
    </row>
    <row r="13" spans="1:4">
      <c r="A13" s="19" t="s">
        <v>104</v>
      </c>
      <c r="B13" s="17"/>
      <c r="C13" s="20">
        <v>3869290</v>
      </c>
      <c r="D13" s="21">
        <v>3490979</v>
      </c>
    </row>
    <row r="14" spans="1:4">
      <c r="A14" s="19" t="s">
        <v>106</v>
      </c>
      <c r="B14" s="17"/>
      <c r="C14" s="20">
        <v>164073</v>
      </c>
      <c r="D14" s="21">
        <v>-837825</v>
      </c>
    </row>
    <row r="15" spans="1:4">
      <c r="A15" s="19" t="s">
        <v>86</v>
      </c>
      <c r="B15" s="17"/>
      <c r="C15" s="20">
        <v>25888</v>
      </c>
      <c r="D15" s="21">
        <v>108766</v>
      </c>
    </row>
    <row r="16" spans="1:4">
      <c r="A16" s="19" t="s">
        <v>107</v>
      </c>
      <c r="B16" s="17"/>
      <c r="C16" s="20">
        <v>2401</v>
      </c>
      <c r="D16" s="21">
        <v>2761</v>
      </c>
    </row>
    <row r="17" spans="1:4">
      <c r="A17" s="19" t="s">
        <v>126</v>
      </c>
      <c r="B17" s="17"/>
      <c r="C17" s="20"/>
      <c r="D17" s="21"/>
    </row>
    <row r="18" spans="1:4">
      <c r="A18" s="19" t="s">
        <v>128</v>
      </c>
      <c r="B18" s="17"/>
      <c r="C18" s="20"/>
      <c r="D18" s="21"/>
    </row>
    <row r="19" spans="1:4">
      <c r="A19" s="19" t="s">
        <v>129</v>
      </c>
      <c r="B19" s="17"/>
      <c r="C19" s="20">
        <v>149272</v>
      </c>
      <c r="D19" s="21"/>
    </row>
    <row r="20" spans="1:4">
      <c r="A20" s="19" t="s">
        <v>120</v>
      </c>
      <c r="B20" s="17"/>
      <c r="C20" s="20">
        <v>164073</v>
      </c>
      <c r="D20" s="21">
        <v>-132459</v>
      </c>
    </row>
    <row r="21" spans="1:4" ht="25.5">
      <c r="A21" s="84" t="s">
        <v>21</v>
      </c>
      <c r="B21" s="85"/>
      <c r="C21" s="86">
        <f>SUM(C8:C20)</f>
        <v>14581833</v>
      </c>
      <c r="D21" s="86">
        <f>SUM(D8:D20)</f>
        <v>20219349</v>
      </c>
    </row>
    <row r="22" spans="1:4">
      <c r="A22" s="19" t="s">
        <v>22</v>
      </c>
      <c r="B22" s="17"/>
      <c r="C22" s="20">
        <v>829172</v>
      </c>
      <c r="D22" s="21">
        <v>-1391252</v>
      </c>
    </row>
    <row r="23" spans="1:4">
      <c r="A23" s="19" t="s">
        <v>59</v>
      </c>
      <c r="B23" s="17"/>
      <c r="C23" s="20">
        <v>2309643</v>
      </c>
      <c r="D23" s="21">
        <v>-324100</v>
      </c>
    </row>
    <row r="24" spans="1:4">
      <c r="A24" s="19" t="s">
        <v>87</v>
      </c>
      <c r="B24" s="17"/>
      <c r="C24" s="20"/>
      <c r="D24" s="21">
        <v>-735264</v>
      </c>
    </row>
    <row r="25" spans="1:4">
      <c r="A25" s="19" t="s">
        <v>110</v>
      </c>
      <c r="B25" s="17"/>
      <c r="C25" s="20">
        <v>-2074677</v>
      </c>
      <c r="D25" s="21">
        <v>-734587</v>
      </c>
    </row>
    <row r="26" spans="1:4">
      <c r="A26" s="19" t="s">
        <v>88</v>
      </c>
      <c r="B26" s="17"/>
      <c r="C26" s="20">
        <v>1812657</v>
      </c>
      <c r="D26" s="21">
        <v>3755308</v>
      </c>
    </row>
    <row r="27" spans="1:4">
      <c r="A27" s="19" t="s">
        <v>89</v>
      </c>
      <c r="B27" s="17"/>
      <c r="C27" s="20">
        <v>80017</v>
      </c>
      <c r="D27" s="21">
        <v>56240</v>
      </c>
    </row>
    <row r="28" spans="1:4">
      <c r="A28" s="19" t="s">
        <v>90</v>
      </c>
      <c r="B28" s="17"/>
      <c r="C28" s="20">
        <v>400912</v>
      </c>
      <c r="D28" s="21">
        <v>-541393</v>
      </c>
    </row>
    <row r="29" spans="1:4">
      <c r="A29" s="19" t="s">
        <v>108</v>
      </c>
      <c r="B29" s="17"/>
      <c r="C29" s="20">
        <v>552363</v>
      </c>
      <c r="D29" s="21">
        <v>459605</v>
      </c>
    </row>
    <row r="30" spans="1:4">
      <c r="A30" s="19" t="s">
        <v>109</v>
      </c>
      <c r="B30" s="17"/>
      <c r="C30" s="21">
        <v>-130921</v>
      </c>
      <c r="D30" s="21">
        <v>151574</v>
      </c>
    </row>
    <row r="31" spans="1:4" ht="25.5">
      <c r="A31" s="84" t="s">
        <v>23</v>
      </c>
      <c r="B31" s="85"/>
      <c r="C31" s="87">
        <f>SUM(C21:C30)</f>
        <v>18360999</v>
      </c>
      <c r="D31" s="87">
        <f>SUM(D21:D30)</f>
        <v>20915480</v>
      </c>
    </row>
    <row r="32" spans="1:4">
      <c r="A32" s="19" t="s">
        <v>60</v>
      </c>
      <c r="B32" s="17"/>
      <c r="C32" s="21"/>
      <c r="D32" s="20"/>
    </row>
    <row r="33" spans="1:4">
      <c r="A33" s="19" t="s">
        <v>24</v>
      </c>
      <c r="B33" s="17"/>
      <c r="C33" s="21">
        <v>-3967898</v>
      </c>
      <c r="D33" s="20">
        <v>-3772841</v>
      </c>
    </row>
    <row r="34" spans="1:4">
      <c r="A34" s="19" t="s">
        <v>69</v>
      </c>
      <c r="B34" s="17"/>
      <c r="C34" s="21">
        <v>-689200</v>
      </c>
      <c r="D34" s="20">
        <v>-613045</v>
      </c>
    </row>
    <row r="35" spans="1:4" ht="25.5">
      <c r="A35" s="35" t="s">
        <v>25</v>
      </c>
      <c r="B35" s="88"/>
      <c r="C35" s="33">
        <f>SUM(C31:C34)</f>
        <v>13703901</v>
      </c>
      <c r="D35" s="32">
        <f>SUM(D31:D34)</f>
        <v>16529594</v>
      </c>
    </row>
    <row r="36" spans="1:4">
      <c r="A36" s="34"/>
      <c r="B36" s="17"/>
      <c r="C36" s="21"/>
      <c r="D36" s="20"/>
    </row>
    <row r="37" spans="1:4">
      <c r="A37" s="27" t="s">
        <v>26</v>
      </c>
      <c r="B37" s="89"/>
      <c r="C37" s="21"/>
      <c r="D37" s="20"/>
    </row>
    <row r="38" spans="1:4" ht="25.5">
      <c r="A38" s="34" t="s">
        <v>130</v>
      </c>
      <c r="B38" s="89"/>
      <c r="C38" s="21"/>
      <c r="D38" s="20"/>
    </row>
    <row r="39" spans="1:4">
      <c r="A39" s="19" t="s">
        <v>61</v>
      </c>
      <c r="B39" s="17"/>
      <c r="C39" s="20">
        <v>-6356252</v>
      </c>
      <c r="D39" s="21">
        <v>-9139524</v>
      </c>
    </row>
    <row r="40" spans="1:4">
      <c r="A40" s="19" t="s">
        <v>62</v>
      </c>
      <c r="B40" s="17"/>
      <c r="C40" s="20">
        <v>25888</v>
      </c>
      <c r="D40" s="21">
        <v>352000</v>
      </c>
    </row>
    <row r="41" spans="1:4">
      <c r="A41" s="19" t="s">
        <v>63</v>
      </c>
      <c r="B41" s="17"/>
      <c r="C41" s="20">
        <v>-194357</v>
      </c>
      <c r="D41" s="21">
        <v>-1165645</v>
      </c>
    </row>
    <row r="42" spans="1:4">
      <c r="A42" s="19" t="s">
        <v>80</v>
      </c>
      <c r="B42" s="17"/>
      <c r="C42" s="20"/>
      <c r="D42" s="21">
        <v>-3621480</v>
      </c>
    </row>
    <row r="43" spans="1:4">
      <c r="A43" s="19" t="s">
        <v>113</v>
      </c>
      <c r="B43" s="17"/>
      <c r="C43" s="20"/>
      <c r="D43" s="21"/>
    </row>
    <row r="44" spans="1:4">
      <c r="A44" s="19" t="s">
        <v>111</v>
      </c>
      <c r="B44" s="17"/>
      <c r="C44" s="20">
        <v>-21825</v>
      </c>
      <c r="D44" s="21">
        <v>-26495</v>
      </c>
    </row>
    <row r="45" spans="1:4">
      <c r="A45" s="19" t="s">
        <v>39</v>
      </c>
      <c r="B45" s="17"/>
      <c r="C45" s="20">
        <v>148129</v>
      </c>
      <c r="D45" s="90">
        <v>656126</v>
      </c>
    </row>
    <row r="46" spans="1:4">
      <c r="A46" s="19" t="s">
        <v>131</v>
      </c>
      <c r="B46" s="17"/>
      <c r="C46" s="20">
        <v>164237</v>
      </c>
      <c r="D46" s="21"/>
    </row>
    <row r="47" spans="1:4">
      <c r="A47" s="19" t="s">
        <v>112</v>
      </c>
      <c r="B47" s="17"/>
      <c r="C47" s="20">
        <v>21274</v>
      </c>
      <c r="D47" s="21">
        <v>2141</v>
      </c>
    </row>
    <row r="48" spans="1:4" ht="25.5">
      <c r="A48" s="35" t="s">
        <v>35</v>
      </c>
      <c r="B48" s="88"/>
      <c r="C48" s="33">
        <f>SUM(C39:C47)</f>
        <v>-6212906</v>
      </c>
      <c r="D48" s="32">
        <f>SUM(D38:D47)</f>
        <v>-12942877</v>
      </c>
    </row>
    <row r="49" spans="1:4">
      <c r="A49" s="34"/>
      <c r="B49" s="17"/>
      <c r="C49" s="21"/>
      <c r="D49" s="20"/>
    </row>
    <row r="50" spans="1:4">
      <c r="A50" s="27" t="s">
        <v>27</v>
      </c>
      <c r="B50" s="36"/>
      <c r="C50" s="38"/>
      <c r="D50" s="37"/>
    </row>
    <row r="51" spans="1:4">
      <c r="A51" s="19" t="s">
        <v>114</v>
      </c>
      <c r="B51" s="17"/>
      <c r="C51" s="21">
        <v>9362769</v>
      </c>
      <c r="D51" s="21">
        <v>30290425</v>
      </c>
    </row>
    <row r="52" spans="1:4">
      <c r="A52" s="19" t="s">
        <v>121</v>
      </c>
      <c r="B52" s="17"/>
      <c r="C52" s="20">
        <v>-13520050</v>
      </c>
      <c r="D52" s="21">
        <v>-20708086</v>
      </c>
    </row>
    <row r="53" spans="1:4">
      <c r="A53" s="19" t="s">
        <v>64</v>
      </c>
      <c r="B53" s="17"/>
      <c r="C53" s="92"/>
      <c r="D53" s="91">
        <v>-9900000</v>
      </c>
    </row>
    <row r="54" spans="1:4">
      <c r="A54" s="19" t="s">
        <v>115</v>
      </c>
      <c r="B54" s="17"/>
      <c r="C54" s="92">
        <v>-2800000</v>
      </c>
      <c r="D54" s="91">
        <v>-2800000</v>
      </c>
    </row>
    <row r="55" spans="1:4">
      <c r="A55" s="19" t="s">
        <v>132</v>
      </c>
      <c r="B55" s="17"/>
      <c r="C55" s="92"/>
      <c r="D55" s="91"/>
    </row>
    <row r="56" spans="1:4">
      <c r="A56" s="19" t="s">
        <v>116</v>
      </c>
      <c r="B56" s="17"/>
      <c r="C56" s="92">
        <v>-684383</v>
      </c>
      <c r="D56" s="91">
        <v>-75805</v>
      </c>
    </row>
    <row r="57" spans="1:4">
      <c r="A57" s="96" t="s">
        <v>36</v>
      </c>
      <c r="B57" s="31"/>
      <c r="C57" s="33">
        <f>SUM(C51:C56)</f>
        <v>-7641664</v>
      </c>
      <c r="D57" s="32">
        <f>SUM(D51:D56)</f>
        <v>-3193466</v>
      </c>
    </row>
    <row r="58" spans="1:4">
      <c r="A58" s="16"/>
      <c r="B58" s="36"/>
      <c r="C58" s="38"/>
      <c r="D58" s="37"/>
    </row>
    <row r="59" spans="1:4">
      <c r="A59" s="19" t="s">
        <v>117</v>
      </c>
      <c r="B59" s="17"/>
      <c r="C59" s="21">
        <f>C35+C48+C57</f>
        <v>-150669</v>
      </c>
      <c r="D59" s="20">
        <f>D35+D48+D57</f>
        <v>393251</v>
      </c>
    </row>
    <row r="60" spans="1:4" ht="25.5">
      <c r="A60" s="19" t="s">
        <v>118</v>
      </c>
      <c r="B60" s="17"/>
      <c r="C60" s="21">
        <v>-292376</v>
      </c>
      <c r="D60" s="20">
        <v>-153429</v>
      </c>
    </row>
    <row r="61" spans="1:4">
      <c r="A61" s="34" t="s">
        <v>103</v>
      </c>
      <c r="B61" s="17"/>
      <c r="C61" s="21">
        <v>503598</v>
      </c>
      <c r="D61" s="20">
        <v>263776</v>
      </c>
    </row>
    <row r="62" spans="1:4" ht="19.5" customHeight="1">
      <c r="A62" s="35" t="s">
        <v>40</v>
      </c>
      <c r="B62" s="88"/>
      <c r="C62" s="33">
        <f>SUM(C59:C61)</f>
        <v>60553</v>
      </c>
      <c r="D62" s="32">
        <f>SUM(D59:D61)</f>
        <v>503598</v>
      </c>
    </row>
    <row r="63" spans="1:4" ht="23.25" hidden="1" customHeight="1">
      <c r="A63" s="16"/>
      <c r="B63" s="93"/>
      <c r="C63" s="38"/>
      <c r="D63" s="38">
        <v>720020</v>
      </c>
    </row>
    <row r="64" spans="1:4" hidden="1">
      <c r="A64" s="16"/>
      <c r="B64" s="93"/>
      <c r="C64" s="38"/>
      <c r="D64" s="38"/>
    </row>
    <row r="65" spans="1:4">
      <c r="A65" s="40"/>
      <c r="B65" s="40"/>
      <c r="C65" s="94"/>
      <c r="D65" s="21"/>
    </row>
    <row r="66" spans="1:4" ht="21.75" customHeight="1">
      <c r="A66" s="40"/>
      <c r="B66" s="40"/>
      <c r="C66" s="94"/>
      <c r="D66" s="94"/>
    </row>
    <row r="67" spans="1:4" ht="12.75" customHeight="1">
      <c r="A67" s="40" t="s">
        <v>136</v>
      </c>
      <c r="B67" s="40"/>
      <c r="C67" s="40" t="s">
        <v>137</v>
      </c>
      <c r="D67" s="40"/>
    </row>
    <row r="68" spans="1:4" ht="12.75" customHeight="1">
      <c r="A68" s="40"/>
      <c r="B68" s="40"/>
      <c r="C68" s="40"/>
      <c r="D68" s="40"/>
    </row>
    <row r="69" spans="1:4">
      <c r="A69" s="40"/>
      <c r="B69" s="40"/>
      <c r="C69" s="40"/>
      <c r="D69" s="40"/>
    </row>
    <row r="70" spans="1:4">
      <c r="A70" s="40" t="s">
        <v>138</v>
      </c>
      <c r="B70" s="40"/>
      <c r="C70" s="40" t="s">
        <v>139</v>
      </c>
      <c r="D70" s="40"/>
    </row>
    <row r="71" spans="1:4">
      <c r="C71" s="46"/>
      <c r="D71" s="77"/>
    </row>
  </sheetData>
  <pageMargins left="0.59055118110236227" right="0.11811023622047245" top="0" bottom="0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E35"/>
  <sheetViews>
    <sheetView showGridLines="0" workbookViewId="0">
      <selection activeCell="H24" sqref="H24"/>
    </sheetView>
  </sheetViews>
  <sheetFormatPr defaultColWidth="9.140625" defaultRowHeight="12.75"/>
  <cols>
    <col min="1" max="1" width="45.7109375" style="46" customWidth="1"/>
    <col min="2" max="2" width="5.7109375" style="46" customWidth="1"/>
    <col min="3" max="3" width="12.7109375" style="46" customWidth="1"/>
    <col min="4" max="4" width="15.7109375" style="46" customWidth="1"/>
    <col min="5" max="5" width="11.7109375" style="46" customWidth="1"/>
    <col min="6" max="8" width="12.5703125" style="15" customWidth="1"/>
    <col min="9" max="16384" width="9.140625" style="15"/>
  </cols>
  <sheetData>
    <row r="1" spans="1:5">
      <c r="A1" s="47" t="s">
        <v>41</v>
      </c>
      <c r="B1" s="47"/>
      <c r="C1" s="47"/>
      <c r="D1" s="47"/>
      <c r="E1" s="47"/>
    </row>
    <row r="2" spans="1:5">
      <c r="A2" s="47" t="s">
        <v>65</v>
      </c>
      <c r="B2" s="47"/>
      <c r="C2" s="47"/>
      <c r="D2" s="47"/>
      <c r="E2" s="47"/>
    </row>
    <row r="3" spans="1:5">
      <c r="A3" s="48" t="s">
        <v>135</v>
      </c>
      <c r="B3" s="66"/>
      <c r="C3" s="66"/>
      <c r="D3" s="49"/>
      <c r="E3" s="49"/>
    </row>
    <row r="4" spans="1:5" ht="13.5" thickBot="1">
      <c r="A4" s="67"/>
      <c r="B4" s="51"/>
      <c r="C4" s="51"/>
      <c r="D4" s="51"/>
      <c r="E4" s="51"/>
    </row>
    <row r="5" spans="1:5">
      <c r="A5" s="68"/>
      <c r="B5" s="68"/>
      <c r="C5" s="68"/>
      <c r="D5" s="68"/>
      <c r="E5" s="68"/>
    </row>
    <row r="6" spans="1:5" ht="25.5">
      <c r="A6" s="14" t="s">
        <v>0</v>
      </c>
      <c r="B6" s="9" t="s">
        <v>30</v>
      </c>
      <c r="C6" s="9" t="s">
        <v>7</v>
      </c>
      <c r="D6" s="9" t="s">
        <v>54</v>
      </c>
      <c r="E6" s="9" t="s">
        <v>66</v>
      </c>
    </row>
    <row r="7" spans="1:5" ht="14.1" customHeight="1">
      <c r="A7" s="69"/>
      <c r="B7" s="70"/>
      <c r="C7" s="36"/>
      <c r="D7" s="36"/>
      <c r="E7" s="36"/>
    </row>
    <row r="8" spans="1:5" ht="14.1" customHeight="1">
      <c r="A8" s="35" t="s">
        <v>140</v>
      </c>
      <c r="B8" s="35"/>
      <c r="C8" s="71">
        <v>3873780</v>
      </c>
      <c r="D8" s="71">
        <v>9973712</v>
      </c>
      <c r="E8" s="71">
        <f>C8+D8</f>
        <v>13847492</v>
      </c>
    </row>
    <row r="9" spans="1:5">
      <c r="A9" s="34" t="s">
        <v>31</v>
      </c>
      <c r="B9" s="34"/>
      <c r="C9" s="41">
        <v>0</v>
      </c>
      <c r="D9" s="41">
        <v>10866908</v>
      </c>
      <c r="E9" s="41">
        <f>D9</f>
        <v>10866908</v>
      </c>
    </row>
    <row r="10" spans="1:5" ht="14.1" customHeight="1">
      <c r="A10" s="72" t="s">
        <v>85</v>
      </c>
      <c r="B10" s="73"/>
      <c r="C10" s="74">
        <f>SUM(C9)</f>
        <v>0</v>
      </c>
      <c r="D10" s="74">
        <f>SUM(D9)</f>
        <v>10866908</v>
      </c>
      <c r="E10" s="74">
        <f>SUM(E9)</f>
        <v>10866908</v>
      </c>
    </row>
    <row r="11" spans="1:5" ht="14.1" customHeight="1">
      <c r="A11" s="34" t="s">
        <v>68</v>
      </c>
      <c r="B11" s="34"/>
      <c r="C11" s="41"/>
      <c r="D11" s="41"/>
      <c r="E11" s="41"/>
    </row>
    <row r="12" spans="1:5" ht="14.1" customHeight="1">
      <c r="A12" s="14" t="s">
        <v>67</v>
      </c>
      <c r="B12" s="14"/>
      <c r="C12" s="75">
        <v>0</v>
      </c>
      <c r="D12" s="75">
        <v>-9900000</v>
      </c>
      <c r="E12" s="75">
        <f>D12</f>
        <v>-9900000</v>
      </c>
    </row>
    <row r="13" spans="1:5" ht="14.1" customHeight="1">
      <c r="A13" s="27" t="s">
        <v>141</v>
      </c>
      <c r="B13" s="34"/>
      <c r="C13" s="41">
        <f>C8+C10-C12</f>
        <v>3873780</v>
      </c>
      <c r="D13" s="41">
        <f>D8+D10+D12</f>
        <v>10940620</v>
      </c>
      <c r="E13" s="41">
        <f>E8+E10+E12</f>
        <v>14814400</v>
      </c>
    </row>
    <row r="14" spans="1:5" ht="14.1" customHeight="1">
      <c r="A14" s="34" t="s">
        <v>31</v>
      </c>
      <c r="B14" s="34"/>
      <c r="C14" s="41"/>
      <c r="D14" s="41"/>
      <c r="E14" s="41">
        <f>D14</f>
        <v>0</v>
      </c>
    </row>
    <row r="15" spans="1:5" ht="14.1" customHeight="1">
      <c r="A15" s="72" t="s">
        <v>29</v>
      </c>
      <c r="B15" s="34"/>
      <c r="C15" s="41"/>
      <c r="D15" s="41"/>
      <c r="E15" s="41">
        <f t="shared" ref="E15:E17" si="0">D15</f>
        <v>0</v>
      </c>
    </row>
    <row r="16" spans="1:5" ht="14.1" customHeight="1">
      <c r="A16" s="34" t="s">
        <v>68</v>
      </c>
      <c r="B16" s="34"/>
      <c r="C16" s="41"/>
      <c r="D16" s="41"/>
      <c r="E16" s="41">
        <f t="shared" si="0"/>
        <v>0</v>
      </c>
    </row>
    <row r="17" spans="1:5" ht="14.1" customHeight="1">
      <c r="A17" s="34" t="s">
        <v>67</v>
      </c>
      <c r="B17" s="34"/>
      <c r="C17" s="41"/>
      <c r="D17" s="41"/>
      <c r="E17" s="41">
        <f t="shared" si="0"/>
        <v>0</v>
      </c>
    </row>
    <row r="18" spans="1:5" ht="14.1" customHeight="1">
      <c r="A18" s="35" t="s">
        <v>141</v>
      </c>
      <c r="B18" s="35"/>
      <c r="C18" s="71">
        <f>SUM(C8,C10:C12)</f>
        <v>3873780</v>
      </c>
      <c r="D18" s="71">
        <f>D13</f>
        <v>10940620</v>
      </c>
      <c r="E18" s="71">
        <f>C18+D18</f>
        <v>14814400</v>
      </c>
    </row>
    <row r="19" spans="1:5" ht="14.1" customHeight="1">
      <c r="A19" s="34" t="s">
        <v>31</v>
      </c>
      <c r="B19" s="34"/>
      <c r="C19" s="41"/>
      <c r="D19" s="41">
        <v>14157798</v>
      </c>
      <c r="E19" s="41">
        <f>C19+D19</f>
        <v>14157798</v>
      </c>
    </row>
    <row r="20" spans="1:5" ht="14.1" customHeight="1">
      <c r="A20" s="72" t="s">
        <v>29</v>
      </c>
      <c r="B20" s="72"/>
      <c r="C20" s="74">
        <f>SUM(C19)</f>
        <v>0</v>
      </c>
      <c r="D20" s="74">
        <v>2938432</v>
      </c>
      <c r="E20" s="74">
        <v>2938432</v>
      </c>
    </row>
    <row r="21" spans="1:5" ht="14.1" customHeight="1">
      <c r="A21" s="34" t="s">
        <v>68</v>
      </c>
      <c r="B21" s="34"/>
      <c r="C21" s="41"/>
      <c r="D21" s="41"/>
      <c r="E21" s="41">
        <v>0</v>
      </c>
    </row>
    <row r="22" spans="1:5" ht="14.1" customHeight="1">
      <c r="A22" s="34" t="s">
        <v>67</v>
      </c>
      <c r="B22" s="34"/>
      <c r="C22" s="41">
        <v>0</v>
      </c>
      <c r="D22" s="75">
        <v>-9900000</v>
      </c>
      <c r="E22" s="75">
        <v>-9900000</v>
      </c>
    </row>
    <row r="23" spans="1:5" ht="14.1" customHeight="1">
      <c r="A23" s="14" t="s">
        <v>28</v>
      </c>
      <c r="B23" s="55"/>
      <c r="C23" s="75">
        <v>0</v>
      </c>
      <c r="D23" s="75">
        <v>0</v>
      </c>
      <c r="E23" s="75">
        <v>0</v>
      </c>
    </row>
    <row r="24" spans="1:5" ht="14.1" customHeight="1">
      <c r="A24" s="34"/>
      <c r="B24" s="34"/>
      <c r="C24" s="41"/>
      <c r="D24" s="41"/>
      <c r="E24" s="41"/>
    </row>
    <row r="25" spans="1:5" ht="20.45" customHeight="1">
      <c r="A25" s="35" t="s">
        <v>142</v>
      </c>
      <c r="B25" s="35"/>
      <c r="C25" s="71">
        <f>C18</f>
        <v>3873780</v>
      </c>
      <c r="D25" s="71">
        <f>D18+D19+D20+D22</f>
        <v>18136850</v>
      </c>
      <c r="E25" s="71">
        <f>C25+D25</f>
        <v>22010630</v>
      </c>
    </row>
    <row r="26" spans="1:5" ht="14.1" customHeight="1">
      <c r="A26" s="16"/>
      <c r="B26" s="16"/>
      <c r="C26" s="76"/>
      <c r="D26" s="76"/>
      <c r="E26" s="76"/>
    </row>
    <row r="27" spans="1:5" ht="14.1" customHeight="1">
      <c r="A27" s="16"/>
      <c r="B27" s="16"/>
      <c r="C27" s="76"/>
      <c r="D27" s="76"/>
      <c r="E27" s="76"/>
    </row>
    <row r="28" spans="1:5" ht="14.1" customHeight="1">
      <c r="A28" s="40" t="s">
        <v>136</v>
      </c>
      <c r="B28" s="40"/>
      <c r="C28" s="40" t="s">
        <v>137</v>
      </c>
      <c r="D28" s="40"/>
      <c r="E28" s="76"/>
    </row>
    <row r="29" spans="1:5" ht="14.1" customHeight="1">
      <c r="A29" s="40"/>
      <c r="B29" s="40"/>
      <c r="C29" s="40"/>
      <c r="D29" s="40"/>
      <c r="E29" s="76"/>
    </row>
    <row r="30" spans="1:5" ht="14.1" customHeight="1">
      <c r="A30" s="40"/>
      <c r="B30" s="40"/>
      <c r="C30" s="40"/>
      <c r="D30" s="40"/>
      <c r="E30" s="76"/>
    </row>
    <row r="31" spans="1:5" ht="14.1" customHeight="1">
      <c r="A31" s="40" t="s">
        <v>138</v>
      </c>
      <c r="B31" s="40"/>
      <c r="C31" s="40" t="s">
        <v>139</v>
      </c>
      <c r="D31" s="40"/>
      <c r="E31" s="76"/>
    </row>
    <row r="32" spans="1:5" ht="14.1" customHeight="1">
      <c r="D32" s="77"/>
      <c r="E32" s="77"/>
    </row>
    <row r="33" ht="14.1" customHeight="1"/>
    <row r="34" ht="14.1" customHeight="1"/>
    <row r="35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ОПУ</vt:lpstr>
      <vt:lpstr>ОДДС с изм.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BUH1@Local.network.kz</cp:lastModifiedBy>
  <cp:lastPrinted>2024-05-25T10:15:14Z</cp:lastPrinted>
  <dcterms:created xsi:type="dcterms:W3CDTF">2014-05-15T07:31:14Z</dcterms:created>
  <dcterms:modified xsi:type="dcterms:W3CDTF">2024-05-28T05:53:23Z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