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rvrs\doc_buh\АО\KASE\2024 год\1 квартал 2024\"/>
    </mc:Choice>
  </mc:AlternateContent>
  <xr:revisionPtr revIDLastSave="0" documentId="13_ncr:1_{C737B780-96CF-4D6A-AD0F-685DF3E0B89C}"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definedNames>
    <definedName name="_xlnm.Print_Area" localSheetId="1">ОПиУ!$A$1:$D$39</definedName>
    <definedName name="_xlnm.Print_Area" localSheetId="0">ОФП!$A$1:$D$69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5" i="3" l="1"/>
  <c r="C14" i="2"/>
  <c r="C23" i="2"/>
  <c r="C26" i="2"/>
  <c r="C16" i="4"/>
  <c r="C17" i="4"/>
  <c r="C14" i="4"/>
  <c r="C18" i="4"/>
  <c r="H75" i="3"/>
  <c r="H11" i="3"/>
  <c r="H19" i="3"/>
  <c r="H28" i="3"/>
  <c r="H30" i="3"/>
  <c r="H43" i="3"/>
  <c r="H56" i="3"/>
  <c r="H59" i="3"/>
  <c r="H65" i="3"/>
  <c r="H72" i="3"/>
  <c r="H74" i="3"/>
  <c r="H76" i="3"/>
  <c r="K76" i="3"/>
  <c r="B28" i="4"/>
  <c r="B27" i="4"/>
  <c r="D14" i="2"/>
  <c r="D23" i="2"/>
  <c r="D13" i="4"/>
  <c r="I19" i="3"/>
  <c r="A2" i="2"/>
  <c r="A2" i="3"/>
  <c r="A2" i="4"/>
  <c r="D21" i="1"/>
  <c r="C21" i="1"/>
  <c r="I43" i="3"/>
  <c r="A35" i="2"/>
  <c r="A86" i="3" s="1"/>
  <c r="A30" i="4" s="1"/>
  <c r="D37" i="1"/>
  <c r="D16" i="4"/>
  <c r="D17" i="4"/>
  <c r="D12" i="4"/>
  <c r="D14" i="4"/>
  <c r="I65" i="3"/>
  <c r="I59" i="3"/>
  <c r="I30" i="3"/>
  <c r="I11" i="3"/>
  <c r="F14" i="2"/>
  <c r="F23" i="2"/>
  <c r="F26" i="2"/>
  <c r="E14" i="2"/>
  <c r="E23" i="2"/>
  <c r="E26" i="2"/>
  <c r="D26" i="2"/>
  <c r="D27" i="2"/>
  <c r="D18" i="4"/>
  <c r="I28" i="3"/>
  <c r="C27" i="2"/>
  <c r="I72" i="3"/>
  <c r="I56" i="3"/>
  <c r="J74" i="3"/>
  <c r="I74" i="3"/>
  <c r="I76" i="3"/>
  <c r="C31" i="1"/>
  <c r="D31" i="1"/>
  <c r="D51" i="1"/>
  <c r="D44" i="1"/>
  <c r="C44" i="1"/>
  <c r="C37" i="1"/>
  <c r="D52" i="1"/>
  <c r="C32" i="1"/>
  <c r="D32" i="1"/>
  <c r="C51" i="1"/>
  <c r="C52" i="1"/>
  <c r="F54" i="1"/>
</calcChain>
</file>

<file path=xl/sharedStrings.xml><?xml version="1.0" encoding="utf-8"?>
<sst xmlns="http://schemas.openxmlformats.org/spreadsheetml/2006/main" count="204" uniqueCount="140">
  <si>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</si>
  <si>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</si>
  <si>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</si>
  <si>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</si>
  <si>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</si>
  <si>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</si>
  <si>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</si>
  <si>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</si>
  <si>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</si>
  <si>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</si>
  <si>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</si>
  <si>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</si>
  <si>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</si>
  <si>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</si>
  <si>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</si>
  <si>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</si>
  <si>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</si>
  <si>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</si>
  <si>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</si>
  <si>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</si>
  <si>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</si>
  <si>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</si>
  <si>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</si>
  <si>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</si>
  <si>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</si>
  <si>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</si>
  <si>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</si>
  <si>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</si>
  <si>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</si>
  <si>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</si>
  <si>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</si>
  <si>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</si>
  <si>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</si>
  <si>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</si>
  <si>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</si>
  <si>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</si>
  <si>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</si>
  <si>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</si>
  <si>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</si>
  <si>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</si>
  <si>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</si>
  <si>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</si>
  <si>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</si>
  <si>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</si>
  <si>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</si>
  <si>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</si>
  <si>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</si>
  <si>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</si>
  <si>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</si>
  <si>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</si>
  <si>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</si>
  <si>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</si>
  <si>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</si>
  <si>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</si>
  <si>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</si>
  <si>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</si>
  <si>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</si>
  <si>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</si>
  <si>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</si>
  <si>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</si>
  <si>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</si>
  <si>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</si>
  <si>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</si>
  <si>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</si>
  <si>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</si>
  <si>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</si>
  <si>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</si>
  <si>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</si>
  <si>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</si>
  <si>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</si>
  <si>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</si>
  <si>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</si>
  <si>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</si>
  <si>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</si>
  <si>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</si>
  <si>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</si>
  <si>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</si>
  <si>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</si>
  <si>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</si>
  <si>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</si>
  <si>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</si>
  <si>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</si>
  <si>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</si>
  <si>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</si>
  <si>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</si>
  <si>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</si>
  <si>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</si>
  <si>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</si>
  <si>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</si>
  <si>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</si>
  <si>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</si>
  <si>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</si>
  <si>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</si>
  <si>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</si>
  <si>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</si>
  <si>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</si>
  <si>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</si>
  <si>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</si>
  <si>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</si>
  <si>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</si>
  <si>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</si>
  <si>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</si>
  <si>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</si>
  <si>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</si>
  <si>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</si>
  <si>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</si>
  <si>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</si>
  <si>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</si>
  <si>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</si>
  <si>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</si>
  <si>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</si>
  <si>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</si>
  <si>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</si>
  <si>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</si>
  <si>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</si>
  <si>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</si>
  <si>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</si>
  <si>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</si>
  <si>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</si>
  <si>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</si>
  <si>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</si>
  <si>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</si>
  <si>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Долгосрочные финансовые активы</t>
  </si>
  <si>
    <t>Чистая прибыль (убыток) за период</t>
  </si>
  <si>
    <t>Накопленная прибыль</t>
  </si>
  <si>
    <t>Итого совокупная прибыль за год</t>
  </si>
  <si>
    <t>АО "КАЗАЗОТ"</t>
  </si>
  <si>
    <t>Выплата дивидендов</t>
  </si>
  <si>
    <t>На 31 декабря 2022 г.</t>
  </si>
  <si>
    <t>ЗА ПЕРИОД, ЗАКОНЧИВШИЙСЯ 31 марта 2024 г.</t>
  </si>
  <si>
    <t>31 декабря 2023г.</t>
  </si>
  <si>
    <t>31 марта 2024г.</t>
  </si>
  <si>
    <t>ЗА ПЕРИОД, ЗАКОНЧИВШИЙСЯ  31 марта 2024 г.</t>
  </si>
  <si>
    <t>31 марта 2023г.</t>
  </si>
  <si>
    <t>31 марта 2024 г.</t>
  </si>
  <si>
    <t>На 31 декабря 2023 г.</t>
  </si>
  <si>
    <t>Прибыль за 3 месяца 2024г.</t>
  </si>
  <si>
    <t>Итого совокупный доход за 3 месяца 2024 г.</t>
  </si>
  <si>
    <t>На 31 марта  2024 г.</t>
  </si>
  <si>
    <t>30 апреля 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</si>
</sst>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186">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4" fontId="33" fillId="3" borderId="0" xfId="0" applyNumberFormat="1" applyFont="1" applyFill="1" applyBorder="1" applyAlignment="1">
      <alignment horizontal="right" wrapText="1"/>
    </xf>
    <xf numFmtId="3" fontId="2" fillId="3" borderId="0" xfId="0" applyNumberFormat="1" applyFont="1" applyFill="1" applyAlignment="1">
      <alignment horizontal="right"/>
    </xf>
    <xf numFmtId="3" fontId="9" fillId="0" borderId="0" xfId="8" applyNumberFormat="1" applyFont="1" applyFill="1" applyBorder="1" applyAlignment="1">
      <alignment horizontal="right"/>
    </xf>
    <xf numFmtId="0" fontId="24" fillId="0" borderId="0" xfId="0" applyFont="1" applyBorder="1" applyAlignment="1">
      <alignment horizontal="left" vertical="center" wrapText="1"/>
    </xf>
    <xf numFmtId="164" fontId="6" fillId="0" borderId="0" xfId="0" applyNumberFormat="1" applyFont="1"/>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 fillId="0" borderId="0" xfId="0" applyFont="1" applyAlignment="1">
      <alignmen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xf>
    <xf numFmtId="3" fontId="2" fillId="0" borderId="8" xfId="0" applyNumberFormat="1" applyFont="1" applyBorder="1" applyAlignment="1">
      <alignment horizontal="right" vertical="center"/>
    </xf>
    <xf numFmtId="0" fontId="2" fillId="0" borderId="0" xfId="0" applyFont="1" applyBorder="1" applyAlignment="1">
      <alignment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3" fontId="2" fillId="0" borderId="11" xfId="0" applyNumberFormat="1" applyFont="1" applyBorder="1" applyAlignment="1">
      <alignment horizontal="right" vertical="center"/>
    </xf>
    <xf numFmtId="0" fontId="1" fillId="0" borderId="0" xfId="0" applyFont="1" applyAlignment="1">
      <alignment vertical="center" wrapText="1"/>
    </xf>
    <xf numFmtId="3" fontId="2" fillId="0" borderId="8" xfId="0" applyNumberFormat="1" applyFont="1" applyFill="1" applyBorder="1" applyAlignment="1">
      <alignment horizontal="right" vertical="center"/>
    </xf>
    <xf numFmtId="0" fontId="1" fillId="0" borderId="10" xfId="0" applyFont="1" applyBorder="1" applyAlignment="1">
      <alignment horizontal="right" vertical="center"/>
    </xf>
    <xf numFmtId="0" fontId="27" fillId="2" borderId="0" xfId="4" applyNumberFormat="1" applyFont="1" applyFill="1" applyAlignment="1">
      <alignment horizontal="left" vertical="center" wrapText="1"/>
    </xf>
    <xf numFmtId="3" fontId="2" fillId="0" borderId="10" xfId="0" applyNumberFormat="1" applyFont="1" applyBorder="1" applyAlignment="1">
      <alignment horizontal="right" vertical="center"/>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zoomScale="145" zoomScaleNormal="145" workbookViewId="0">
      <selection activeCell="B7" sqref="B7"/>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13.140625" style="3"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57"/>
      <c r="D1" s="157"/>
      <c r="E1" s="14"/>
    </row>
    <row r="2" spans="1:15" s="13" customFormat="1" ht="17.25" customHeight="1" x14ac:dyDescent="0.2">
      <c r="A2" s="18" t="s">
        <v>126</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57" t="s">
        <v>21</v>
      </c>
      <c r="B5" s="157"/>
      <c r="C5" s="157"/>
      <c r="D5" s="157"/>
      <c r="E5" s="14"/>
    </row>
    <row r="6" spans="1:15" s="13" customFormat="1" ht="14.25" customHeight="1" x14ac:dyDescent="0.2">
      <c r="A6" s="157" t="s">
        <v>129</v>
      </c>
      <c r="B6" s="157"/>
      <c r="C6" s="157"/>
      <c r="D6" s="157"/>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121</v>
      </c>
      <c r="C9" s="21" t="s">
        <v>131</v>
      </c>
      <c r="D9" s="21" t="s">
        <v>130</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81770395</v>
      </c>
      <c r="D13" s="27">
        <v>78863796</v>
      </c>
      <c r="E13" s="2"/>
      <c r="F13" s="4"/>
      <c r="G13" s="4"/>
      <c r="H13" s="4"/>
      <c r="I13" s="4"/>
      <c r="J13" s="4"/>
      <c r="K13" s="4"/>
      <c r="L13" s="4"/>
      <c r="M13" s="4"/>
      <c r="N13" s="4"/>
      <c r="O13" s="4"/>
    </row>
    <row r="14" spans="1:15" x14ac:dyDescent="0.2">
      <c r="A14" s="29" t="s">
        <v>98</v>
      </c>
      <c r="B14" s="30">
        <v>18</v>
      </c>
      <c r="C14" s="27">
        <v>27321090</v>
      </c>
      <c r="D14" s="27">
        <v>25815955</v>
      </c>
      <c r="E14" s="2"/>
      <c r="F14" s="4"/>
      <c r="G14" s="4"/>
      <c r="H14" s="4"/>
      <c r="I14" s="4"/>
      <c r="J14" s="4"/>
      <c r="K14" s="4"/>
      <c r="L14" s="4"/>
      <c r="M14" s="4"/>
      <c r="N14" s="4"/>
      <c r="O14" s="4"/>
    </row>
    <row r="15" spans="1:15" x14ac:dyDescent="0.2">
      <c r="A15" s="29" t="s">
        <v>4</v>
      </c>
      <c r="B15" s="30"/>
      <c r="C15" s="27">
        <v>264317</v>
      </c>
      <c r="D15" s="27">
        <v>267927</v>
      </c>
      <c r="E15" s="2"/>
      <c r="F15" s="4"/>
      <c r="G15" s="4"/>
      <c r="H15" s="4"/>
      <c r="I15" s="4"/>
      <c r="J15" s="4"/>
      <c r="K15" s="4"/>
      <c r="L15" s="4"/>
      <c r="M15" s="4"/>
      <c r="N15" s="4"/>
      <c r="O15" s="4"/>
    </row>
    <row r="16" spans="1:15" x14ac:dyDescent="0.2">
      <c r="A16" s="29" t="s">
        <v>5</v>
      </c>
      <c r="B16" s="30"/>
      <c r="C16" s="27">
        <v>73537</v>
      </c>
      <c r="D16" s="27">
        <v>78336</v>
      </c>
      <c r="E16" s="2"/>
      <c r="F16" s="4"/>
      <c r="G16" s="4"/>
      <c r="H16" s="4"/>
      <c r="I16" s="4"/>
      <c r="J16" s="4"/>
      <c r="K16" s="4"/>
      <c r="L16" s="4"/>
      <c r="M16" s="4"/>
      <c r="N16" s="4"/>
      <c r="O16" s="4"/>
    </row>
    <row r="17" spans="1:15" x14ac:dyDescent="0.2">
      <c r="A17" s="29" t="s">
        <v>99</v>
      </c>
      <c r="B17" s="30">
        <v>19</v>
      </c>
      <c r="C17" s="27">
        <v>2405825</v>
      </c>
      <c r="D17" s="27">
        <v>2782110</v>
      </c>
      <c r="E17" s="2"/>
      <c r="F17" s="4"/>
      <c r="G17" s="4"/>
      <c r="H17" s="4"/>
      <c r="I17" s="4"/>
      <c r="J17" s="4"/>
      <c r="K17" s="4"/>
      <c r="L17" s="4"/>
      <c r="M17" s="4"/>
      <c r="N17" s="4"/>
      <c r="O17" s="4"/>
    </row>
    <row r="18" spans="1:15" x14ac:dyDescent="0.2">
      <c r="A18" s="29" t="s">
        <v>6</v>
      </c>
      <c r="B18" s="30"/>
      <c r="C18" s="27">
        <v>724582</v>
      </c>
      <c r="D18" s="27">
        <v>724582</v>
      </c>
      <c r="E18" s="2"/>
      <c r="F18" s="4"/>
      <c r="G18" s="4"/>
      <c r="H18" s="4"/>
      <c r="I18" s="4"/>
      <c r="J18" s="4"/>
      <c r="K18" s="4"/>
      <c r="L18" s="4"/>
      <c r="M18" s="4"/>
      <c r="N18" s="4"/>
      <c r="O18" s="4"/>
    </row>
    <row r="19" spans="1:15" x14ac:dyDescent="0.2">
      <c r="A19" s="29" t="s">
        <v>100</v>
      </c>
      <c r="B19" s="30">
        <v>24</v>
      </c>
      <c r="C19" s="27">
        <v>2057174</v>
      </c>
      <c r="D19" s="27">
        <v>2075051</v>
      </c>
      <c r="E19" s="2"/>
      <c r="F19" s="4"/>
      <c r="G19" s="4"/>
      <c r="H19" s="4"/>
      <c r="I19" s="4"/>
      <c r="J19" s="4"/>
      <c r="K19" s="4"/>
      <c r="L19" s="4"/>
      <c r="M19" s="4"/>
      <c r="N19" s="4"/>
      <c r="O19" s="4"/>
    </row>
    <row r="20" spans="1:15" x14ac:dyDescent="0.2">
      <c r="A20" s="29" t="s">
        <v>122</v>
      </c>
      <c r="B20" s="30">
        <v>26</v>
      </c>
      <c r="C20" s="27">
        <v>75942449</v>
      </c>
      <c r="D20" s="27">
        <v>74158522</v>
      </c>
      <c r="E20" s="2"/>
      <c r="F20" s="4"/>
      <c r="G20" s="4"/>
      <c r="H20" s="4"/>
      <c r="I20" s="4"/>
      <c r="J20" s="4"/>
      <c r="K20" s="4"/>
      <c r="L20" s="4"/>
      <c r="M20" s="4"/>
      <c r="N20" s="4"/>
      <c r="O20" s="4"/>
    </row>
    <row r="21" spans="1:15" x14ac:dyDescent="0.2">
      <c r="A21" s="25" t="s">
        <v>7</v>
      </c>
      <c r="B21" s="26"/>
      <c r="C21" s="35">
        <f>+SUM(C13:C20)</f>
        <v>190559369</v>
      </c>
      <c r="D21" s="35">
        <f>+SUM(D13:D20)</f>
        <v>184766279</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101</v>
      </c>
      <c r="B23" s="30">
        <v>20</v>
      </c>
      <c r="C23" s="27">
        <v>13098940</v>
      </c>
      <c r="D23" s="27">
        <v>16112196</v>
      </c>
      <c r="E23" s="2"/>
      <c r="F23" s="4"/>
      <c r="G23" s="4"/>
      <c r="H23" s="4"/>
      <c r="I23" s="4"/>
      <c r="J23" s="4"/>
      <c r="K23" s="4"/>
      <c r="L23" s="4"/>
      <c r="M23" s="4"/>
      <c r="N23" s="4"/>
      <c r="O23" s="4"/>
    </row>
    <row r="24" spans="1:15" x14ac:dyDescent="0.2">
      <c r="A24" s="29" t="s">
        <v>102</v>
      </c>
      <c r="B24" s="30">
        <v>21</v>
      </c>
      <c r="C24" s="27">
        <v>6498747</v>
      </c>
      <c r="D24" s="27">
        <v>6269127</v>
      </c>
      <c r="E24" s="2"/>
      <c r="F24" s="4"/>
      <c r="G24" s="4"/>
      <c r="H24" s="4"/>
      <c r="I24" s="4"/>
      <c r="J24" s="4"/>
      <c r="K24" s="4"/>
      <c r="L24" s="4"/>
      <c r="M24" s="4"/>
      <c r="N24" s="4"/>
      <c r="O24" s="4"/>
    </row>
    <row r="25" spans="1:15" x14ac:dyDescent="0.2">
      <c r="A25" s="29" t="s">
        <v>103</v>
      </c>
      <c r="B25" s="30">
        <v>22</v>
      </c>
      <c r="C25" s="27">
        <v>311037</v>
      </c>
      <c r="D25" s="27">
        <v>95797</v>
      </c>
      <c r="E25" s="2"/>
      <c r="F25" s="4"/>
      <c r="G25" s="4"/>
      <c r="H25" s="4"/>
      <c r="I25" s="4"/>
      <c r="J25" s="4"/>
      <c r="K25" s="4"/>
      <c r="L25" s="4"/>
      <c r="M25" s="4"/>
      <c r="N25" s="4"/>
      <c r="O25" s="4"/>
    </row>
    <row r="26" spans="1:15" x14ac:dyDescent="0.2">
      <c r="A26" s="29" t="s">
        <v>99</v>
      </c>
      <c r="B26" s="30">
        <v>19</v>
      </c>
      <c r="C26" s="27">
        <v>2347762</v>
      </c>
      <c r="D26" s="27">
        <v>2063250</v>
      </c>
      <c r="E26" s="2"/>
      <c r="F26" s="4"/>
      <c r="G26" s="4"/>
      <c r="H26" s="4"/>
      <c r="I26" s="4"/>
      <c r="J26" s="4"/>
      <c r="K26" s="4"/>
      <c r="L26" s="4"/>
      <c r="M26" s="4"/>
      <c r="N26" s="4"/>
      <c r="O26" s="4"/>
    </row>
    <row r="27" spans="1:15" x14ac:dyDescent="0.2">
      <c r="A27" s="29" t="s">
        <v>9</v>
      </c>
      <c r="B27" s="30">
        <v>23</v>
      </c>
      <c r="C27" s="27">
        <v>1435549</v>
      </c>
      <c r="D27" s="27">
        <v>759293</v>
      </c>
      <c r="E27" s="2"/>
      <c r="F27" s="4"/>
      <c r="G27" s="4"/>
      <c r="H27" s="4"/>
      <c r="I27" s="4"/>
      <c r="J27" s="4"/>
      <c r="K27" s="4"/>
      <c r="L27" s="4"/>
      <c r="M27" s="4"/>
      <c r="N27" s="4"/>
      <c r="O27" s="4"/>
    </row>
    <row r="28" spans="1:15" x14ac:dyDescent="0.2">
      <c r="A28" s="29" t="s">
        <v>104</v>
      </c>
      <c r="B28" s="30"/>
      <c r="C28" s="27">
        <v>858518</v>
      </c>
      <c r="D28" s="27">
        <v>845780</v>
      </c>
      <c r="E28" s="2"/>
      <c r="F28" s="4"/>
      <c r="G28" s="4"/>
      <c r="H28" s="4"/>
      <c r="I28" s="4"/>
      <c r="J28" s="4"/>
      <c r="K28" s="4"/>
      <c r="L28" s="4"/>
      <c r="M28" s="4"/>
      <c r="N28" s="4"/>
      <c r="O28" s="4"/>
    </row>
    <row r="29" spans="1:15" x14ac:dyDescent="0.2">
      <c r="A29" s="29" t="s">
        <v>100</v>
      </c>
      <c r="B29" s="30">
        <v>24</v>
      </c>
      <c r="C29" s="27">
        <v>15477</v>
      </c>
      <c r="D29" s="27">
        <v>16320</v>
      </c>
      <c r="E29" s="2"/>
      <c r="F29" s="4"/>
      <c r="G29" s="4"/>
      <c r="H29" s="4"/>
      <c r="I29" s="4"/>
      <c r="J29" s="4"/>
      <c r="K29" s="4"/>
      <c r="L29" s="4"/>
      <c r="M29" s="4"/>
      <c r="N29" s="4"/>
      <c r="O29" s="4"/>
    </row>
    <row r="30" spans="1:15" x14ac:dyDescent="0.2">
      <c r="A30" s="29" t="s">
        <v>10</v>
      </c>
      <c r="B30" s="30">
        <v>25</v>
      </c>
      <c r="C30" s="27">
        <v>6774351</v>
      </c>
      <c r="D30" s="27">
        <v>9754750</v>
      </c>
      <c r="E30" s="2"/>
      <c r="F30" s="4"/>
      <c r="G30" s="4"/>
      <c r="H30" s="4"/>
      <c r="I30" s="4"/>
      <c r="J30" s="4"/>
      <c r="K30" s="4"/>
      <c r="L30" s="4"/>
      <c r="M30" s="4"/>
      <c r="N30" s="4"/>
      <c r="O30" s="4"/>
    </row>
    <row r="31" spans="1:15" x14ac:dyDescent="0.2">
      <c r="A31" s="25" t="s">
        <v>11</v>
      </c>
      <c r="B31" s="30"/>
      <c r="C31" s="36">
        <f>SUM(C23:C30)</f>
        <v>31340381</v>
      </c>
      <c r="D31" s="36">
        <f>SUM(D23:D30)</f>
        <v>35916513</v>
      </c>
      <c r="E31" s="2"/>
      <c r="F31" s="4"/>
      <c r="G31" s="4"/>
      <c r="H31" s="4"/>
      <c r="I31" s="4"/>
      <c r="J31" s="4"/>
      <c r="K31" s="4"/>
      <c r="L31" s="4"/>
      <c r="M31" s="4"/>
      <c r="N31" s="4"/>
      <c r="O31" s="4"/>
    </row>
    <row r="32" spans="1:15" ht="13.5" thickBot="1" x14ac:dyDescent="0.25">
      <c r="A32" s="25" t="s">
        <v>12</v>
      </c>
      <c r="B32" s="26"/>
      <c r="C32" s="37">
        <f>C21+C31</f>
        <v>221899750</v>
      </c>
      <c r="D32" s="37">
        <f>D21+D31</f>
        <v>220682792</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96</v>
      </c>
      <c r="B35" s="30">
        <v>27</v>
      </c>
      <c r="C35" s="33">
        <v>17754292</v>
      </c>
      <c r="D35" s="33">
        <v>17754292</v>
      </c>
      <c r="E35" s="2"/>
      <c r="F35" s="4"/>
      <c r="G35" s="4"/>
      <c r="H35" s="4"/>
      <c r="I35" s="4"/>
      <c r="J35" s="4"/>
      <c r="K35" s="4"/>
      <c r="L35" s="4"/>
      <c r="M35" s="4"/>
      <c r="N35" s="4"/>
      <c r="O35" s="4"/>
    </row>
    <row r="36" spans="1:15" x14ac:dyDescent="0.2">
      <c r="A36" s="29" t="s">
        <v>105</v>
      </c>
      <c r="B36" s="26"/>
      <c r="C36" s="33">
        <v>108311887</v>
      </c>
      <c r="D36" s="33">
        <v>105166008</v>
      </c>
      <c r="E36" s="2"/>
      <c r="F36" s="4"/>
      <c r="G36" s="4"/>
      <c r="H36" s="4"/>
      <c r="I36" s="4"/>
      <c r="J36" s="4"/>
      <c r="K36" s="4"/>
      <c r="L36" s="4"/>
      <c r="M36" s="4"/>
      <c r="N36" s="4"/>
      <c r="O36" s="4"/>
    </row>
    <row r="37" spans="1:15" ht="13.5" thickBot="1" x14ac:dyDescent="0.25">
      <c r="A37" s="25" t="s">
        <v>15</v>
      </c>
      <c r="B37" s="26"/>
      <c r="C37" s="102">
        <f>SUM(C35:C36)</f>
        <v>126066179</v>
      </c>
      <c r="D37" s="102">
        <f>SUM(D35:D36)</f>
        <v>122920300</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106</v>
      </c>
      <c r="B39" s="30">
        <v>28</v>
      </c>
      <c r="C39" s="33">
        <v>63731409</v>
      </c>
      <c r="D39" s="33">
        <v>64221146</v>
      </c>
      <c r="E39" s="2"/>
      <c r="F39" s="4"/>
      <c r="G39" s="4"/>
      <c r="H39" s="4"/>
      <c r="I39" s="4"/>
      <c r="J39" s="4"/>
      <c r="K39" s="4"/>
      <c r="L39" s="4"/>
      <c r="M39" s="4"/>
      <c r="N39" s="4"/>
      <c r="O39" s="4"/>
    </row>
    <row r="40" spans="1:15" x14ac:dyDescent="0.2">
      <c r="A40" s="29" t="s">
        <v>107</v>
      </c>
      <c r="B40" s="30">
        <v>28</v>
      </c>
      <c r="C40" s="33">
        <v>6036030</v>
      </c>
      <c r="D40" s="33">
        <v>6263923</v>
      </c>
      <c r="E40" s="2"/>
      <c r="F40" s="4"/>
      <c r="G40" s="4"/>
      <c r="H40" s="4"/>
      <c r="I40" s="4"/>
      <c r="J40" s="4"/>
      <c r="K40" s="4"/>
      <c r="L40" s="4"/>
      <c r="M40" s="4"/>
      <c r="N40" s="4"/>
      <c r="O40" s="4"/>
    </row>
    <row r="41" spans="1:15" x14ac:dyDescent="0.2">
      <c r="A41" s="29" t="s">
        <v>111</v>
      </c>
      <c r="B41" s="30">
        <v>29</v>
      </c>
      <c r="C41" s="33">
        <v>0</v>
      </c>
      <c r="D41" s="33">
        <v>0</v>
      </c>
      <c r="E41" s="2"/>
      <c r="F41" s="4"/>
      <c r="G41" s="4"/>
      <c r="H41" s="4"/>
      <c r="I41" s="4"/>
      <c r="J41" s="4"/>
      <c r="K41" s="4"/>
      <c r="L41" s="4"/>
      <c r="M41" s="4"/>
      <c r="N41" s="4"/>
      <c r="O41" s="4"/>
    </row>
    <row r="42" spans="1:15" x14ac:dyDescent="0.2">
      <c r="A42" s="29" t="s">
        <v>113</v>
      </c>
      <c r="B42" s="30">
        <v>30</v>
      </c>
      <c r="C42" s="33">
        <v>2969216</v>
      </c>
      <c r="D42" s="33">
        <v>2969216</v>
      </c>
      <c r="E42" s="2"/>
      <c r="F42" s="4"/>
      <c r="G42" s="4"/>
      <c r="H42" s="4"/>
      <c r="I42" s="4"/>
      <c r="J42" s="4"/>
      <c r="K42" s="4"/>
      <c r="L42" s="4"/>
      <c r="M42" s="4"/>
      <c r="N42" s="4"/>
      <c r="O42" s="4"/>
    </row>
    <row r="43" spans="1:15" x14ac:dyDescent="0.2">
      <c r="A43" s="29" t="s">
        <v>114</v>
      </c>
      <c r="B43" s="30"/>
      <c r="C43" s="33">
        <v>5754767</v>
      </c>
      <c r="D43" s="33">
        <v>5754767</v>
      </c>
      <c r="E43" s="2"/>
      <c r="F43" s="4"/>
      <c r="G43" s="4"/>
      <c r="H43" s="4"/>
      <c r="I43" s="4"/>
      <c r="J43" s="4"/>
      <c r="K43" s="4"/>
      <c r="L43" s="4"/>
      <c r="M43" s="4"/>
      <c r="N43" s="4"/>
      <c r="O43" s="4"/>
    </row>
    <row r="44" spans="1:15" x14ac:dyDescent="0.2">
      <c r="A44" s="25" t="s">
        <v>17</v>
      </c>
      <c r="B44" s="26"/>
      <c r="C44" s="36">
        <f>+SUM(C39:C43)</f>
        <v>78491422</v>
      </c>
      <c r="D44" s="36">
        <f>+SUM(D39:D43)</f>
        <v>79209052</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108</v>
      </c>
      <c r="B46" s="30">
        <v>28</v>
      </c>
      <c r="C46" s="33">
        <v>7585721</v>
      </c>
      <c r="D46" s="33">
        <v>9293909</v>
      </c>
      <c r="E46" s="2"/>
      <c r="F46" s="4"/>
      <c r="G46" s="4"/>
      <c r="H46" s="4"/>
      <c r="I46" s="4"/>
      <c r="J46" s="4"/>
      <c r="K46" s="4"/>
      <c r="L46" s="4"/>
      <c r="M46" s="4"/>
      <c r="N46" s="4"/>
      <c r="O46" s="4"/>
    </row>
    <row r="47" spans="1:15" x14ac:dyDescent="0.2">
      <c r="A47" s="29" t="s">
        <v>109</v>
      </c>
      <c r="B47" s="30">
        <v>31</v>
      </c>
      <c r="C47" s="33">
        <v>6833986</v>
      </c>
      <c r="D47" s="33">
        <v>5804847</v>
      </c>
      <c r="E47" s="2"/>
      <c r="F47" s="4"/>
      <c r="G47" s="4"/>
      <c r="H47" s="4"/>
      <c r="I47" s="4"/>
      <c r="J47" s="4"/>
      <c r="K47" s="4"/>
      <c r="L47" s="4"/>
      <c r="M47" s="4"/>
      <c r="N47" s="4"/>
      <c r="O47" s="4"/>
    </row>
    <row r="48" spans="1:15" x14ac:dyDescent="0.2">
      <c r="A48" s="29" t="s">
        <v>110</v>
      </c>
      <c r="B48" s="30">
        <v>32</v>
      </c>
      <c r="C48" s="33">
        <v>2477123</v>
      </c>
      <c r="D48" s="33">
        <v>2831579</v>
      </c>
      <c r="E48" s="2"/>
      <c r="F48" s="4"/>
      <c r="G48" s="4"/>
      <c r="H48" s="4"/>
      <c r="I48" s="4"/>
      <c r="J48" s="4"/>
      <c r="K48" s="4"/>
      <c r="L48" s="4"/>
      <c r="M48" s="4"/>
      <c r="N48" s="4"/>
      <c r="O48" s="4"/>
    </row>
    <row r="49" spans="1:15" x14ac:dyDescent="0.2">
      <c r="A49" s="29" t="s">
        <v>111</v>
      </c>
      <c r="B49" s="30">
        <v>29</v>
      </c>
      <c r="C49" s="33">
        <v>33737</v>
      </c>
      <c r="D49" s="33">
        <v>44354</v>
      </c>
      <c r="E49" s="2"/>
      <c r="F49" s="4"/>
      <c r="G49" s="4"/>
      <c r="H49" s="4"/>
      <c r="I49" s="4"/>
      <c r="J49" s="4"/>
      <c r="K49" s="4"/>
      <c r="L49" s="4"/>
      <c r="M49" s="4"/>
      <c r="N49" s="4"/>
      <c r="O49" s="4"/>
    </row>
    <row r="50" spans="1:15" x14ac:dyDescent="0.2">
      <c r="A50" s="29" t="s">
        <v>112</v>
      </c>
      <c r="B50" s="30">
        <v>33</v>
      </c>
      <c r="C50" s="33">
        <v>411582</v>
      </c>
      <c r="D50" s="33">
        <v>578751</v>
      </c>
      <c r="E50" s="2"/>
      <c r="F50" s="4"/>
      <c r="G50" s="4"/>
      <c r="H50" s="4"/>
      <c r="I50" s="4"/>
      <c r="J50" s="4"/>
      <c r="K50" s="4"/>
      <c r="L50" s="4"/>
      <c r="M50" s="4"/>
      <c r="N50" s="4"/>
      <c r="O50" s="4"/>
    </row>
    <row r="51" spans="1:15" x14ac:dyDescent="0.2">
      <c r="A51" s="25" t="s">
        <v>19</v>
      </c>
      <c r="B51" s="30"/>
      <c r="C51" s="36">
        <f>SUM(C46:C50)</f>
        <v>17342149</v>
      </c>
      <c r="D51" s="36">
        <f>SUM(D46:D50)</f>
        <v>18553440</v>
      </c>
      <c r="E51" s="2"/>
      <c r="F51" s="4"/>
      <c r="G51" s="4"/>
      <c r="H51" s="4"/>
      <c r="I51" s="4"/>
      <c r="J51" s="4"/>
      <c r="K51" s="4"/>
      <c r="L51" s="4"/>
      <c r="M51" s="4"/>
      <c r="N51" s="4"/>
      <c r="O51" s="4"/>
    </row>
    <row r="52" spans="1:15" ht="13.5" thickBot="1" x14ac:dyDescent="0.25">
      <c r="A52" s="25" t="s">
        <v>20</v>
      </c>
      <c r="B52" s="26"/>
      <c r="C52" s="37">
        <f>C51+C44+C37</f>
        <v>221899750</v>
      </c>
      <c r="D52" s="37">
        <f>D51+D44+D37</f>
        <v>220682792</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53">
        <v>1259926.42</v>
      </c>
      <c r="D54" s="153">
        <v>1228419.6400000001</v>
      </c>
      <c r="E54" s="9"/>
      <c r="F54" s="10">
        <f>C52-C32</f>
        <v>0</v>
      </c>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43" t="s">
        <v>25</v>
      </c>
      <c r="B61" s="50"/>
      <c r="C61" s="158" t="s">
        <v>28</v>
      </c>
      <c r="D61" s="158"/>
      <c r="E61" s="2"/>
      <c r="F61" s="4"/>
      <c r="G61" s="4"/>
      <c r="H61" s="4"/>
      <c r="I61" s="4"/>
      <c r="J61" s="4"/>
      <c r="K61" s="4"/>
      <c r="L61" s="4"/>
      <c r="M61" s="4"/>
      <c r="N61" s="4"/>
      <c r="O61" s="4"/>
    </row>
    <row r="62" spans="1:15" ht="48" customHeight="1" x14ac:dyDescent="0.2">
      <c r="A62" s="143" t="s">
        <v>26</v>
      </c>
      <c r="B62" s="50"/>
      <c r="C62" s="158" t="s">
        <v>29</v>
      </c>
      <c r="D62" s="158"/>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139</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0866141732283472" right="0.70866141732283472" top="0.74803149606299213" bottom="0.74803149606299213" header="0.31496062992125984" footer="0.31496062992125984"/>
  <pageSetup paperSize="9" orientation="landscape"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130" zoomScaleNormal="130" workbookViewId="0">
      <selection activeCell="A35" sqref="A35"/>
    </sheetView>
  </sheetViews>
  <sheetFormatPr defaultRowHeight="12" x14ac:dyDescent="0.2"/>
  <cols>
    <col min="1" max="1" width="48.42578125" style="137" customWidth="1"/>
    <col min="2" max="2" width="10.7109375" style="135" customWidth="1"/>
    <col min="3" max="3" width="18.42578125" style="120" customWidth="1"/>
    <col min="4" max="4" width="16.28515625" style="120" customWidth="1"/>
    <col min="5" max="5" width="12.7109375" style="120" hidden="1" customWidth="1"/>
    <col min="6" max="6" width="13.42578125" style="120" hidden="1" customWidth="1"/>
    <col min="7" max="248" width="9.140625" style="120"/>
    <col min="249" max="249" width="53" style="120" customWidth="1"/>
    <col min="250" max="250" width="14.42578125" style="120" customWidth="1"/>
    <col min="251" max="251" width="18.42578125" style="120" customWidth="1"/>
    <col min="252" max="252" width="16.28515625" style="120" customWidth="1"/>
    <col min="253" max="254" width="0" style="120" hidden="1" customWidth="1"/>
    <col min="255" max="258" width="9.140625" style="120"/>
    <col min="259" max="259" width="10.42578125" style="120" bestFit="1" customWidth="1"/>
    <col min="260" max="504" width="9.140625" style="120"/>
    <col min="505" max="505" width="53" style="120" customWidth="1"/>
    <col min="506" max="506" width="14.42578125" style="120" customWidth="1"/>
    <col min="507" max="507" width="18.42578125" style="120" customWidth="1"/>
    <col min="508" max="508" width="16.28515625" style="120" customWidth="1"/>
    <col min="509" max="510" width="0" style="120" hidden="1" customWidth="1"/>
    <col min="511" max="514" width="9.140625" style="120"/>
    <col min="515" max="515" width="10.42578125" style="120" bestFit="1" customWidth="1"/>
    <col min="516" max="760" width="9.140625" style="120"/>
    <col min="761" max="761" width="53" style="120" customWidth="1"/>
    <col min="762" max="762" width="14.42578125" style="120" customWidth="1"/>
    <col min="763" max="763" width="18.42578125" style="120" customWidth="1"/>
    <col min="764" max="764" width="16.28515625" style="120" customWidth="1"/>
    <col min="765" max="766" width="0" style="120" hidden="1" customWidth="1"/>
    <col min="767" max="770" width="9.140625" style="120"/>
    <col min="771" max="771" width="10.42578125" style="120" bestFit="1" customWidth="1"/>
    <col min="772" max="1016" width="9.140625" style="120"/>
    <col min="1017" max="1017" width="53" style="120" customWidth="1"/>
    <col min="1018" max="1018" width="14.42578125" style="120" customWidth="1"/>
    <col min="1019" max="1019" width="18.42578125" style="120" customWidth="1"/>
    <col min="1020" max="1020" width="16.28515625" style="120" customWidth="1"/>
    <col min="1021" max="1022" width="0" style="120" hidden="1" customWidth="1"/>
    <col min="1023" max="1026" width="9.140625" style="120"/>
    <col min="1027" max="1027" width="10.42578125" style="120" bestFit="1" customWidth="1"/>
    <col min="1028" max="1272" width="9.140625" style="120"/>
    <col min="1273" max="1273" width="53" style="120" customWidth="1"/>
    <col min="1274" max="1274" width="14.42578125" style="120" customWidth="1"/>
    <col min="1275" max="1275" width="18.42578125" style="120" customWidth="1"/>
    <col min="1276" max="1276" width="16.28515625" style="120" customWidth="1"/>
    <col min="1277" max="1278" width="0" style="120" hidden="1" customWidth="1"/>
    <col min="1279" max="1282" width="9.140625" style="120"/>
    <col min="1283" max="1283" width="10.42578125" style="120" bestFit="1" customWidth="1"/>
    <col min="1284" max="1528" width="9.140625" style="120"/>
    <col min="1529" max="1529" width="53" style="120" customWidth="1"/>
    <col min="1530" max="1530" width="14.42578125" style="120" customWidth="1"/>
    <col min="1531" max="1531" width="18.42578125" style="120" customWidth="1"/>
    <col min="1532" max="1532" width="16.28515625" style="120" customWidth="1"/>
    <col min="1533" max="1534" width="0" style="120" hidden="1" customWidth="1"/>
    <col min="1535" max="1538" width="9.140625" style="120"/>
    <col min="1539" max="1539" width="10.42578125" style="120" bestFit="1" customWidth="1"/>
    <col min="1540" max="1784" width="9.140625" style="120"/>
    <col min="1785" max="1785" width="53" style="120" customWidth="1"/>
    <col min="1786" max="1786" width="14.42578125" style="120" customWidth="1"/>
    <col min="1787" max="1787" width="18.42578125" style="120" customWidth="1"/>
    <col min="1788" max="1788" width="16.28515625" style="120" customWidth="1"/>
    <col min="1789" max="1790" width="0" style="120" hidden="1" customWidth="1"/>
    <col min="1791" max="1794" width="9.140625" style="120"/>
    <col min="1795" max="1795" width="10.42578125" style="120" bestFit="1" customWidth="1"/>
    <col min="1796" max="2040" width="9.140625" style="120"/>
    <col min="2041" max="2041" width="53" style="120" customWidth="1"/>
    <col min="2042" max="2042" width="14.42578125" style="120" customWidth="1"/>
    <col min="2043" max="2043" width="18.42578125" style="120" customWidth="1"/>
    <col min="2044" max="2044" width="16.28515625" style="120" customWidth="1"/>
    <col min="2045" max="2046" width="0" style="120" hidden="1" customWidth="1"/>
    <col min="2047" max="2050" width="9.140625" style="120"/>
    <col min="2051" max="2051" width="10.42578125" style="120" bestFit="1" customWidth="1"/>
    <col min="2052" max="2296" width="9.140625" style="120"/>
    <col min="2297" max="2297" width="53" style="120" customWidth="1"/>
    <col min="2298" max="2298" width="14.42578125" style="120" customWidth="1"/>
    <col min="2299" max="2299" width="18.42578125" style="120" customWidth="1"/>
    <col min="2300" max="2300" width="16.28515625" style="120" customWidth="1"/>
    <col min="2301" max="2302" width="0" style="120" hidden="1" customWidth="1"/>
    <col min="2303" max="2306" width="9.140625" style="120"/>
    <col min="2307" max="2307" width="10.42578125" style="120" bestFit="1" customWidth="1"/>
    <col min="2308" max="2552" width="9.140625" style="120"/>
    <col min="2553" max="2553" width="53" style="120" customWidth="1"/>
    <col min="2554" max="2554" width="14.42578125" style="120" customWidth="1"/>
    <col min="2555" max="2555" width="18.42578125" style="120" customWidth="1"/>
    <col min="2556" max="2556" width="16.28515625" style="120" customWidth="1"/>
    <col min="2557" max="2558" width="0" style="120" hidden="1" customWidth="1"/>
    <col min="2559" max="2562" width="9.140625" style="120"/>
    <col min="2563" max="2563" width="10.42578125" style="120" bestFit="1" customWidth="1"/>
    <col min="2564" max="2808" width="9.140625" style="120"/>
    <col min="2809" max="2809" width="53" style="120" customWidth="1"/>
    <col min="2810" max="2810" width="14.42578125" style="120" customWidth="1"/>
    <col min="2811" max="2811" width="18.42578125" style="120" customWidth="1"/>
    <col min="2812" max="2812" width="16.28515625" style="120" customWidth="1"/>
    <col min="2813" max="2814" width="0" style="120" hidden="1" customWidth="1"/>
    <col min="2815" max="2818" width="9.140625" style="120"/>
    <col min="2819" max="2819" width="10.42578125" style="120" bestFit="1" customWidth="1"/>
    <col min="2820" max="3064" width="9.140625" style="120"/>
    <col min="3065" max="3065" width="53" style="120" customWidth="1"/>
    <col min="3066" max="3066" width="14.42578125" style="120" customWidth="1"/>
    <col min="3067" max="3067" width="18.42578125" style="120" customWidth="1"/>
    <col min="3068" max="3068" width="16.28515625" style="120" customWidth="1"/>
    <col min="3069" max="3070" width="0" style="120" hidden="1" customWidth="1"/>
    <col min="3071" max="3074" width="9.140625" style="120"/>
    <col min="3075" max="3075" width="10.42578125" style="120" bestFit="1" customWidth="1"/>
    <col min="3076" max="3320" width="9.140625" style="120"/>
    <col min="3321" max="3321" width="53" style="120" customWidth="1"/>
    <col min="3322" max="3322" width="14.42578125" style="120" customWidth="1"/>
    <col min="3323" max="3323" width="18.42578125" style="120" customWidth="1"/>
    <col min="3324" max="3324" width="16.28515625" style="120" customWidth="1"/>
    <col min="3325" max="3326" width="0" style="120" hidden="1" customWidth="1"/>
    <col min="3327" max="3330" width="9.140625" style="120"/>
    <col min="3331" max="3331" width="10.42578125" style="120" bestFit="1" customWidth="1"/>
    <col min="3332" max="3576" width="9.140625" style="120"/>
    <col min="3577" max="3577" width="53" style="120" customWidth="1"/>
    <col min="3578" max="3578" width="14.42578125" style="120" customWidth="1"/>
    <col min="3579" max="3579" width="18.42578125" style="120" customWidth="1"/>
    <col min="3580" max="3580" width="16.28515625" style="120" customWidth="1"/>
    <col min="3581" max="3582" width="0" style="120" hidden="1" customWidth="1"/>
    <col min="3583" max="3586" width="9.140625" style="120"/>
    <col min="3587" max="3587" width="10.42578125" style="120" bestFit="1" customWidth="1"/>
    <col min="3588" max="3832" width="9.140625" style="120"/>
    <col min="3833" max="3833" width="53" style="120" customWidth="1"/>
    <col min="3834" max="3834" width="14.42578125" style="120" customWidth="1"/>
    <col min="3835" max="3835" width="18.42578125" style="120" customWidth="1"/>
    <col min="3836" max="3836" width="16.28515625" style="120" customWidth="1"/>
    <col min="3837" max="3838" width="0" style="120" hidden="1" customWidth="1"/>
    <col min="3839" max="3842" width="9.140625" style="120"/>
    <col min="3843" max="3843" width="10.42578125" style="120" bestFit="1" customWidth="1"/>
    <col min="3844" max="4088" width="9.140625" style="120"/>
    <col min="4089" max="4089" width="53" style="120" customWidth="1"/>
    <col min="4090" max="4090" width="14.42578125" style="120" customWidth="1"/>
    <col min="4091" max="4091" width="18.42578125" style="120" customWidth="1"/>
    <col min="4092" max="4092" width="16.28515625" style="120" customWidth="1"/>
    <col min="4093" max="4094" width="0" style="120" hidden="1" customWidth="1"/>
    <col min="4095" max="4098" width="9.140625" style="120"/>
    <col min="4099" max="4099" width="10.42578125" style="120" bestFit="1" customWidth="1"/>
    <col min="4100" max="4344" width="9.140625" style="120"/>
    <col min="4345" max="4345" width="53" style="120" customWidth="1"/>
    <col min="4346" max="4346" width="14.42578125" style="120" customWidth="1"/>
    <col min="4347" max="4347" width="18.42578125" style="120" customWidth="1"/>
    <col min="4348" max="4348" width="16.28515625" style="120" customWidth="1"/>
    <col min="4349" max="4350" width="0" style="120" hidden="1" customWidth="1"/>
    <col min="4351" max="4354" width="9.140625" style="120"/>
    <col min="4355" max="4355" width="10.42578125" style="120" bestFit="1" customWidth="1"/>
    <col min="4356" max="4600" width="9.140625" style="120"/>
    <col min="4601" max="4601" width="53" style="120" customWidth="1"/>
    <col min="4602" max="4602" width="14.42578125" style="120" customWidth="1"/>
    <col min="4603" max="4603" width="18.42578125" style="120" customWidth="1"/>
    <col min="4604" max="4604" width="16.28515625" style="120" customWidth="1"/>
    <col min="4605" max="4606" width="0" style="120" hidden="1" customWidth="1"/>
    <col min="4607" max="4610" width="9.140625" style="120"/>
    <col min="4611" max="4611" width="10.42578125" style="120" bestFit="1" customWidth="1"/>
    <col min="4612" max="4856" width="9.140625" style="120"/>
    <col min="4857" max="4857" width="53" style="120" customWidth="1"/>
    <col min="4858" max="4858" width="14.42578125" style="120" customWidth="1"/>
    <col min="4859" max="4859" width="18.42578125" style="120" customWidth="1"/>
    <col min="4860" max="4860" width="16.28515625" style="120" customWidth="1"/>
    <col min="4861" max="4862" width="0" style="120" hidden="1" customWidth="1"/>
    <col min="4863" max="4866" width="9.140625" style="120"/>
    <col min="4867" max="4867" width="10.42578125" style="120" bestFit="1" customWidth="1"/>
    <col min="4868" max="5112" width="9.140625" style="120"/>
    <col min="5113" max="5113" width="53" style="120" customWidth="1"/>
    <col min="5114" max="5114" width="14.42578125" style="120" customWidth="1"/>
    <col min="5115" max="5115" width="18.42578125" style="120" customWidth="1"/>
    <col min="5116" max="5116" width="16.28515625" style="120" customWidth="1"/>
    <col min="5117" max="5118" width="0" style="120" hidden="1" customWidth="1"/>
    <col min="5119" max="5122" width="9.140625" style="120"/>
    <col min="5123" max="5123" width="10.42578125" style="120" bestFit="1" customWidth="1"/>
    <col min="5124" max="5368" width="9.140625" style="120"/>
    <col min="5369" max="5369" width="53" style="120" customWidth="1"/>
    <col min="5370" max="5370" width="14.42578125" style="120" customWidth="1"/>
    <col min="5371" max="5371" width="18.42578125" style="120" customWidth="1"/>
    <col min="5372" max="5372" width="16.28515625" style="120" customWidth="1"/>
    <col min="5373" max="5374" width="0" style="120" hidden="1" customWidth="1"/>
    <col min="5375" max="5378" width="9.140625" style="120"/>
    <col min="5379" max="5379" width="10.42578125" style="120" bestFit="1" customWidth="1"/>
    <col min="5380" max="5624" width="9.140625" style="120"/>
    <col min="5625" max="5625" width="53" style="120" customWidth="1"/>
    <col min="5626" max="5626" width="14.42578125" style="120" customWidth="1"/>
    <col min="5627" max="5627" width="18.42578125" style="120" customWidth="1"/>
    <col min="5628" max="5628" width="16.28515625" style="120" customWidth="1"/>
    <col min="5629" max="5630" width="0" style="120" hidden="1" customWidth="1"/>
    <col min="5631" max="5634" width="9.140625" style="120"/>
    <col min="5635" max="5635" width="10.42578125" style="120" bestFit="1" customWidth="1"/>
    <col min="5636" max="5880" width="9.140625" style="120"/>
    <col min="5881" max="5881" width="53" style="120" customWidth="1"/>
    <col min="5882" max="5882" width="14.42578125" style="120" customWidth="1"/>
    <col min="5883" max="5883" width="18.42578125" style="120" customWidth="1"/>
    <col min="5884" max="5884" width="16.28515625" style="120" customWidth="1"/>
    <col min="5885" max="5886" width="0" style="120" hidden="1" customWidth="1"/>
    <col min="5887" max="5890" width="9.140625" style="120"/>
    <col min="5891" max="5891" width="10.42578125" style="120" bestFit="1" customWidth="1"/>
    <col min="5892" max="6136" width="9.140625" style="120"/>
    <col min="6137" max="6137" width="53" style="120" customWidth="1"/>
    <col min="6138" max="6138" width="14.42578125" style="120" customWidth="1"/>
    <col min="6139" max="6139" width="18.42578125" style="120" customWidth="1"/>
    <col min="6140" max="6140" width="16.28515625" style="120" customWidth="1"/>
    <col min="6141" max="6142" width="0" style="120" hidden="1" customWidth="1"/>
    <col min="6143" max="6146" width="9.140625" style="120"/>
    <col min="6147" max="6147" width="10.42578125" style="120" bestFit="1" customWidth="1"/>
    <col min="6148" max="6392" width="9.140625" style="120"/>
    <col min="6393" max="6393" width="53" style="120" customWidth="1"/>
    <col min="6394" max="6394" width="14.42578125" style="120" customWidth="1"/>
    <col min="6395" max="6395" width="18.42578125" style="120" customWidth="1"/>
    <col min="6396" max="6396" width="16.28515625" style="120" customWidth="1"/>
    <col min="6397" max="6398" width="0" style="120" hidden="1" customWidth="1"/>
    <col min="6399" max="6402" width="9.140625" style="120"/>
    <col min="6403" max="6403" width="10.42578125" style="120" bestFit="1" customWidth="1"/>
    <col min="6404" max="6648" width="9.140625" style="120"/>
    <col min="6649" max="6649" width="53" style="120" customWidth="1"/>
    <col min="6650" max="6650" width="14.42578125" style="120" customWidth="1"/>
    <col min="6651" max="6651" width="18.42578125" style="120" customWidth="1"/>
    <col min="6652" max="6652" width="16.28515625" style="120" customWidth="1"/>
    <col min="6653" max="6654" width="0" style="120" hidden="1" customWidth="1"/>
    <col min="6655" max="6658" width="9.140625" style="120"/>
    <col min="6659" max="6659" width="10.42578125" style="120" bestFit="1" customWidth="1"/>
    <col min="6660" max="6904" width="9.140625" style="120"/>
    <col min="6905" max="6905" width="53" style="120" customWidth="1"/>
    <col min="6906" max="6906" width="14.42578125" style="120" customWidth="1"/>
    <col min="6907" max="6907" width="18.42578125" style="120" customWidth="1"/>
    <col min="6908" max="6908" width="16.28515625" style="120" customWidth="1"/>
    <col min="6909" max="6910" width="0" style="120" hidden="1" customWidth="1"/>
    <col min="6911" max="6914" width="9.140625" style="120"/>
    <col min="6915" max="6915" width="10.42578125" style="120" bestFit="1" customWidth="1"/>
    <col min="6916" max="7160" width="9.140625" style="120"/>
    <col min="7161" max="7161" width="53" style="120" customWidth="1"/>
    <col min="7162" max="7162" width="14.42578125" style="120" customWidth="1"/>
    <col min="7163" max="7163" width="18.42578125" style="120" customWidth="1"/>
    <col min="7164" max="7164" width="16.28515625" style="120" customWidth="1"/>
    <col min="7165" max="7166" width="0" style="120" hidden="1" customWidth="1"/>
    <col min="7167" max="7170" width="9.140625" style="120"/>
    <col min="7171" max="7171" width="10.42578125" style="120" bestFit="1" customWidth="1"/>
    <col min="7172" max="7416" width="9.140625" style="120"/>
    <col min="7417" max="7417" width="53" style="120" customWidth="1"/>
    <col min="7418" max="7418" width="14.42578125" style="120" customWidth="1"/>
    <col min="7419" max="7419" width="18.42578125" style="120" customWidth="1"/>
    <col min="7420" max="7420" width="16.28515625" style="120" customWidth="1"/>
    <col min="7421" max="7422" width="0" style="120" hidden="1" customWidth="1"/>
    <col min="7423" max="7426" width="9.140625" style="120"/>
    <col min="7427" max="7427" width="10.42578125" style="120" bestFit="1" customWidth="1"/>
    <col min="7428" max="7672" width="9.140625" style="120"/>
    <col min="7673" max="7673" width="53" style="120" customWidth="1"/>
    <col min="7674" max="7674" width="14.42578125" style="120" customWidth="1"/>
    <col min="7675" max="7675" width="18.42578125" style="120" customWidth="1"/>
    <col min="7676" max="7676" width="16.28515625" style="120" customWidth="1"/>
    <col min="7677" max="7678" width="0" style="120" hidden="1" customWidth="1"/>
    <col min="7679" max="7682" width="9.140625" style="120"/>
    <col min="7683" max="7683" width="10.42578125" style="120" bestFit="1" customWidth="1"/>
    <col min="7684" max="7928" width="9.140625" style="120"/>
    <col min="7929" max="7929" width="53" style="120" customWidth="1"/>
    <col min="7930" max="7930" width="14.42578125" style="120" customWidth="1"/>
    <col min="7931" max="7931" width="18.42578125" style="120" customWidth="1"/>
    <col min="7932" max="7932" width="16.28515625" style="120" customWidth="1"/>
    <col min="7933" max="7934" width="0" style="120" hidden="1" customWidth="1"/>
    <col min="7935" max="7938" width="9.140625" style="120"/>
    <col min="7939" max="7939" width="10.42578125" style="120" bestFit="1" customWidth="1"/>
    <col min="7940" max="8184" width="9.140625" style="120"/>
    <col min="8185" max="8185" width="53" style="120" customWidth="1"/>
    <col min="8186" max="8186" width="14.42578125" style="120" customWidth="1"/>
    <col min="8187" max="8187" width="18.42578125" style="120" customWidth="1"/>
    <col min="8188" max="8188" width="16.28515625" style="120" customWidth="1"/>
    <col min="8189" max="8190" width="0" style="120" hidden="1" customWidth="1"/>
    <col min="8191" max="8194" width="9.140625" style="120"/>
    <col min="8195" max="8195" width="10.42578125" style="120" bestFit="1" customWidth="1"/>
    <col min="8196" max="8440" width="9.140625" style="120"/>
    <col min="8441" max="8441" width="53" style="120" customWidth="1"/>
    <col min="8442" max="8442" width="14.42578125" style="120" customWidth="1"/>
    <col min="8443" max="8443" width="18.42578125" style="120" customWidth="1"/>
    <col min="8444" max="8444" width="16.28515625" style="120" customWidth="1"/>
    <col min="8445" max="8446" width="0" style="120" hidden="1" customWidth="1"/>
    <col min="8447" max="8450" width="9.140625" style="120"/>
    <col min="8451" max="8451" width="10.42578125" style="120" bestFit="1" customWidth="1"/>
    <col min="8452" max="8696" width="9.140625" style="120"/>
    <col min="8697" max="8697" width="53" style="120" customWidth="1"/>
    <col min="8698" max="8698" width="14.42578125" style="120" customWidth="1"/>
    <col min="8699" max="8699" width="18.42578125" style="120" customWidth="1"/>
    <col min="8700" max="8700" width="16.28515625" style="120" customWidth="1"/>
    <col min="8701" max="8702" width="0" style="120" hidden="1" customWidth="1"/>
    <col min="8703" max="8706" width="9.140625" style="120"/>
    <col min="8707" max="8707" width="10.42578125" style="120" bestFit="1" customWidth="1"/>
    <col min="8708" max="8952" width="9.140625" style="120"/>
    <col min="8953" max="8953" width="53" style="120" customWidth="1"/>
    <col min="8954" max="8954" width="14.42578125" style="120" customWidth="1"/>
    <col min="8955" max="8955" width="18.42578125" style="120" customWidth="1"/>
    <col min="8956" max="8956" width="16.28515625" style="120" customWidth="1"/>
    <col min="8957" max="8958" width="0" style="120" hidden="1" customWidth="1"/>
    <col min="8959" max="8962" width="9.140625" style="120"/>
    <col min="8963" max="8963" width="10.42578125" style="120" bestFit="1" customWidth="1"/>
    <col min="8964" max="9208" width="9.140625" style="120"/>
    <col min="9209" max="9209" width="53" style="120" customWidth="1"/>
    <col min="9210" max="9210" width="14.42578125" style="120" customWidth="1"/>
    <col min="9211" max="9211" width="18.42578125" style="120" customWidth="1"/>
    <col min="9212" max="9212" width="16.28515625" style="120" customWidth="1"/>
    <col min="9213" max="9214" width="0" style="120" hidden="1" customWidth="1"/>
    <col min="9215" max="9218" width="9.140625" style="120"/>
    <col min="9219" max="9219" width="10.42578125" style="120" bestFit="1" customWidth="1"/>
    <col min="9220" max="9464" width="9.140625" style="120"/>
    <col min="9465" max="9465" width="53" style="120" customWidth="1"/>
    <col min="9466" max="9466" width="14.42578125" style="120" customWidth="1"/>
    <col min="9467" max="9467" width="18.42578125" style="120" customWidth="1"/>
    <col min="9468" max="9468" width="16.28515625" style="120" customWidth="1"/>
    <col min="9469" max="9470" width="0" style="120" hidden="1" customWidth="1"/>
    <col min="9471" max="9474" width="9.140625" style="120"/>
    <col min="9475" max="9475" width="10.42578125" style="120" bestFit="1" customWidth="1"/>
    <col min="9476" max="9720" width="9.140625" style="120"/>
    <col min="9721" max="9721" width="53" style="120" customWidth="1"/>
    <col min="9722" max="9722" width="14.42578125" style="120" customWidth="1"/>
    <col min="9723" max="9723" width="18.42578125" style="120" customWidth="1"/>
    <col min="9724" max="9724" width="16.28515625" style="120" customWidth="1"/>
    <col min="9725" max="9726" width="0" style="120" hidden="1" customWidth="1"/>
    <col min="9727" max="9730" width="9.140625" style="120"/>
    <col min="9731" max="9731" width="10.42578125" style="120" bestFit="1" customWidth="1"/>
    <col min="9732" max="9976" width="9.140625" style="120"/>
    <col min="9977" max="9977" width="53" style="120" customWidth="1"/>
    <col min="9978" max="9978" width="14.42578125" style="120" customWidth="1"/>
    <col min="9979" max="9979" width="18.42578125" style="120" customWidth="1"/>
    <col min="9980" max="9980" width="16.28515625" style="120" customWidth="1"/>
    <col min="9981" max="9982" width="0" style="120" hidden="1" customWidth="1"/>
    <col min="9983" max="9986" width="9.140625" style="120"/>
    <col min="9987" max="9987" width="10.42578125" style="120" bestFit="1" customWidth="1"/>
    <col min="9988" max="10232" width="9.140625" style="120"/>
    <col min="10233" max="10233" width="53" style="120" customWidth="1"/>
    <col min="10234" max="10234" width="14.42578125" style="120" customWidth="1"/>
    <col min="10235" max="10235" width="18.42578125" style="120" customWidth="1"/>
    <col min="10236" max="10236" width="16.28515625" style="120" customWidth="1"/>
    <col min="10237" max="10238" width="0" style="120" hidden="1" customWidth="1"/>
    <col min="10239" max="10242" width="9.140625" style="120"/>
    <col min="10243" max="10243" width="10.42578125" style="120" bestFit="1" customWidth="1"/>
    <col min="10244" max="10488" width="9.140625" style="120"/>
    <col min="10489" max="10489" width="53" style="120" customWidth="1"/>
    <col min="10490" max="10490" width="14.42578125" style="120" customWidth="1"/>
    <col min="10491" max="10491" width="18.42578125" style="120" customWidth="1"/>
    <col min="10492" max="10492" width="16.28515625" style="120" customWidth="1"/>
    <col min="10493" max="10494" width="0" style="120" hidden="1" customWidth="1"/>
    <col min="10495" max="10498" width="9.140625" style="120"/>
    <col min="10499" max="10499" width="10.42578125" style="120" bestFit="1" customWidth="1"/>
    <col min="10500" max="10744" width="9.140625" style="120"/>
    <col min="10745" max="10745" width="53" style="120" customWidth="1"/>
    <col min="10746" max="10746" width="14.42578125" style="120" customWidth="1"/>
    <col min="10747" max="10747" width="18.42578125" style="120" customWidth="1"/>
    <col min="10748" max="10748" width="16.28515625" style="120" customWidth="1"/>
    <col min="10749" max="10750" width="0" style="120" hidden="1" customWidth="1"/>
    <col min="10751" max="10754" width="9.140625" style="120"/>
    <col min="10755" max="10755" width="10.42578125" style="120" bestFit="1" customWidth="1"/>
    <col min="10756" max="11000" width="9.140625" style="120"/>
    <col min="11001" max="11001" width="53" style="120" customWidth="1"/>
    <col min="11002" max="11002" width="14.42578125" style="120" customWidth="1"/>
    <col min="11003" max="11003" width="18.42578125" style="120" customWidth="1"/>
    <col min="11004" max="11004" width="16.28515625" style="120" customWidth="1"/>
    <col min="11005" max="11006" width="0" style="120" hidden="1" customWidth="1"/>
    <col min="11007" max="11010" width="9.140625" style="120"/>
    <col min="11011" max="11011" width="10.42578125" style="120" bestFit="1" customWidth="1"/>
    <col min="11012" max="11256" width="9.140625" style="120"/>
    <col min="11257" max="11257" width="53" style="120" customWidth="1"/>
    <col min="11258" max="11258" width="14.42578125" style="120" customWidth="1"/>
    <col min="11259" max="11259" width="18.42578125" style="120" customWidth="1"/>
    <col min="11260" max="11260" width="16.28515625" style="120" customWidth="1"/>
    <col min="11261" max="11262" width="0" style="120" hidden="1" customWidth="1"/>
    <col min="11263" max="11266" width="9.140625" style="120"/>
    <col min="11267" max="11267" width="10.42578125" style="120" bestFit="1" customWidth="1"/>
    <col min="11268" max="11512" width="9.140625" style="120"/>
    <col min="11513" max="11513" width="53" style="120" customWidth="1"/>
    <col min="11514" max="11514" width="14.42578125" style="120" customWidth="1"/>
    <col min="11515" max="11515" width="18.42578125" style="120" customWidth="1"/>
    <col min="11516" max="11516" width="16.28515625" style="120" customWidth="1"/>
    <col min="11517" max="11518" width="0" style="120" hidden="1" customWidth="1"/>
    <col min="11519" max="11522" width="9.140625" style="120"/>
    <col min="11523" max="11523" width="10.42578125" style="120" bestFit="1" customWidth="1"/>
    <col min="11524" max="11768" width="9.140625" style="120"/>
    <col min="11769" max="11769" width="53" style="120" customWidth="1"/>
    <col min="11770" max="11770" width="14.42578125" style="120" customWidth="1"/>
    <col min="11771" max="11771" width="18.42578125" style="120" customWidth="1"/>
    <col min="11772" max="11772" width="16.28515625" style="120" customWidth="1"/>
    <col min="11773" max="11774" width="0" style="120" hidden="1" customWidth="1"/>
    <col min="11775" max="11778" width="9.140625" style="120"/>
    <col min="11779" max="11779" width="10.42578125" style="120" bestFit="1" customWidth="1"/>
    <col min="11780" max="12024" width="9.140625" style="120"/>
    <col min="12025" max="12025" width="53" style="120" customWidth="1"/>
    <col min="12026" max="12026" width="14.42578125" style="120" customWidth="1"/>
    <col min="12027" max="12027" width="18.42578125" style="120" customWidth="1"/>
    <col min="12028" max="12028" width="16.28515625" style="120" customWidth="1"/>
    <col min="12029" max="12030" width="0" style="120" hidden="1" customWidth="1"/>
    <col min="12031" max="12034" width="9.140625" style="120"/>
    <col min="12035" max="12035" width="10.42578125" style="120" bestFit="1" customWidth="1"/>
    <col min="12036" max="12280" width="9.140625" style="120"/>
    <col min="12281" max="12281" width="53" style="120" customWidth="1"/>
    <col min="12282" max="12282" width="14.42578125" style="120" customWidth="1"/>
    <col min="12283" max="12283" width="18.42578125" style="120" customWidth="1"/>
    <col min="12284" max="12284" width="16.28515625" style="120" customWidth="1"/>
    <col min="12285" max="12286" width="0" style="120" hidden="1" customWidth="1"/>
    <col min="12287" max="12290" width="9.140625" style="120"/>
    <col min="12291" max="12291" width="10.42578125" style="120" bestFit="1" customWidth="1"/>
    <col min="12292" max="12536" width="9.140625" style="120"/>
    <col min="12537" max="12537" width="53" style="120" customWidth="1"/>
    <col min="12538" max="12538" width="14.42578125" style="120" customWidth="1"/>
    <col min="12539" max="12539" width="18.42578125" style="120" customWidth="1"/>
    <col min="12540" max="12540" width="16.28515625" style="120" customWidth="1"/>
    <col min="12541" max="12542" width="0" style="120" hidden="1" customWidth="1"/>
    <col min="12543" max="12546" width="9.140625" style="120"/>
    <col min="12547" max="12547" width="10.42578125" style="120" bestFit="1" customWidth="1"/>
    <col min="12548" max="12792" width="9.140625" style="120"/>
    <col min="12793" max="12793" width="53" style="120" customWidth="1"/>
    <col min="12794" max="12794" width="14.42578125" style="120" customWidth="1"/>
    <col min="12795" max="12795" width="18.42578125" style="120" customWidth="1"/>
    <col min="12796" max="12796" width="16.28515625" style="120" customWidth="1"/>
    <col min="12797" max="12798" width="0" style="120" hidden="1" customWidth="1"/>
    <col min="12799" max="12802" width="9.140625" style="120"/>
    <col min="12803" max="12803" width="10.42578125" style="120" bestFit="1" customWidth="1"/>
    <col min="12804" max="13048" width="9.140625" style="120"/>
    <col min="13049" max="13049" width="53" style="120" customWidth="1"/>
    <col min="13050" max="13050" width="14.42578125" style="120" customWidth="1"/>
    <col min="13051" max="13051" width="18.42578125" style="120" customWidth="1"/>
    <col min="13052" max="13052" width="16.28515625" style="120" customWidth="1"/>
    <col min="13053" max="13054" width="0" style="120" hidden="1" customWidth="1"/>
    <col min="13055" max="13058" width="9.140625" style="120"/>
    <col min="13059" max="13059" width="10.42578125" style="120" bestFit="1" customWidth="1"/>
    <col min="13060" max="13304" width="9.140625" style="120"/>
    <col min="13305" max="13305" width="53" style="120" customWidth="1"/>
    <col min="13306" max="13306" width="14.42578125" style="120" customWidth="1"/>
    <col min="13307" max="13307" width="18.42578125" style="120" customWidth="1"/>
    <col min="13308" max="13308" width="16.28515625" style="120" customWidth="1"/>
    <col min="13309" max="13310" width="0" style="120" hidden="1" customWidth="1"/>
    <col min="13311" max="13314" width="9.140625" style="120"/>
    <col min="13315" max="13315" width="10.42578125" style="120" bestFit="1" customWidth="1"/>
    <col min="13316" max="13560" width="9.140625" style="120"/>
    <col min="13561" max="13561" width="53" style="120" customWidth="1"/>
    <col min="13562" max="13562" width="14.42578125" style="120" customWidth="1"/>
    <col min="13563" max="13563" width="18.42578125" style="120" customWidth="1"/>
    <col min="13564" max="13564" width="16.28515625" style="120" customWidth="1"/>
    <col min="13565" max="13566" width="0" style="120" hidden="1" customWidth="1"/>
    <col min="13567" max="13570" width="9.140625" style="120"/>
    <col min="13571" max="13571" width="10.42578125" style="120" bestFit="1" customWidth="1"/>
    <col min="13572" max="13816" width="9.140625" style="120"/>
    <col min="13817" max="13817" width="53" style="120" customWidth="1"/>
    <col min="13818" max="13818" width="14.42578125" style="120" customWidth="1"/>
    <col min="13819" max="13819" width="18.42578125" style="120" customWidth="1"/>
    <col min="13820" max="13820" width="16.28515625" style="120" customWidth="1"/>
    <col min="13821" max="13822" width="0" style="120" hidden="1" customWidth="1"/>
    <col min="13823" max="13826" width="9.140625" style="120"/>
    <col min="13827" max="13827" width="10.42578125" style="120" bestFit="1" customWidth="1"/>
    <col min="13828" max="14072" width="9.140625" style="120"/>
    <col min="14073" max="14073" width="53" style="120" customWidth="1"/>
    <col min="14074" max="14074" width="14.42578125" style="120" customWidth="1"/>
    <col min="14075" max="14075" width="18.42578125" style="120" customWidth="1"/>
    <col min="14076" max="14076" width="16.28515625" style="120" customWidth="1"/>
    <col min="14077" max="14078" width="0" style="120" hidden="1" customWidth="1"/>
    <col min="14079" max="14082" width="9.140625" style="120"/>
    <col min="14083" max="14083" width="10.42578125" style="120" bestFit="1" customWidth="1"/>
    <col min="14084" max="14328" width="9.140625" style="120"/>
    <col min="14329" max="14329" width="53" style="120" customWidth="1"/>
    <col min="14330" max="14330" width="14.42578125" style="120" customWidth="1"/>
    <col min="14331" max="14331" width="18.42578125" style="120" customWidth="1"/>
    <col min="14332" max="14332" width="16.28515625" style="120" customWidth="1"/>
    <col min="14333" max="14334" width="0" style="120" hidden="1" customWidth="1"/>
    <col min="14335" max="14338" width="9.140625" style="120"/>
    <col min="14339" max="14339" width="10.42578125" style="120" bestFit="1" customWidth="1"/>
    <col min="14340" max="14584" width="9.140625" style="120"/>
    <col min="14585" max="14585" width="53" style="120" customWidth="1"/>
    <col min="14586" max="14586" width="14.42578125" style="120" customWidth="1"/>
    <col min="14587" max="14587" width="18.42578125" style="120" customWidth="1"/>
    <col min="14588" max="14588" width="16.28515625" style="120" customWidth="1"/>
    <col min="14589" max="14590" width="0" style="120" hidden="1" customWidth="1"/>
    <col min="14591" max="14594" width="9.140625" style="120"/>
    <col min="14595" max="14595" width="10.42578125" style="120" bestFit="1" customWidth="1"/>
    <col min="14596" max="14840" width="9.140625" style="120"/>
    <col min="14841" max="14841" width="53" style="120" customWidth="1"/>
    <col min="14842" max="14842" width="14.42578125" style="120" customWidth="1"/>
    <col min="14843" max="14843" width="18.42578125" style="120" customWidth="1"/>
    <col min="14844" max="14844" width="16.28515625" style="120" customWidth="1"/>
    <col min="14845" max="14846" width="0" style="120" hidden="1" customWidth="1"/>
    <col min="14847" max="14850" width="9.140625" style="120"/>
    <col min="14851" max="14851" width="10.42578125" style="120" bestFit="1" customWidth="1"/>
    <col min="14852" max="15096" width="9.140625" style="120"/>
    <col min="15097" max="15097" width="53" style="120" customWidth="1"/>
    <col min="15098" max="15098" width="14.42578125" style="120" customWidth="1"/>
    <col min="15099" max="15099" width="18.42578125" style="120" customWidth="1"/>
    <col min="15100" max="15100" width="16.28515625" style="120" customWidth="1"/>
    <col min="15101" max="15102" width="0" style="120" hidden="1" customWidth="1"/>
    <col min="15103" max="15106" width="9.140625" style="120"/>
    <col min="15107" max="15107" width="10.42578125" style="120" bestFit="1" customWidth="1"/>
    <col min="15108" max="15352" width="9.140625" style="120"/>
    <col min="15353" max="15353" width="53" style="120" customWidth="1"/>
    <col min="15354" max="15354" width="14.42578125" style="120" customWidth="1"/>
    <col min="15355" max="15355" width="18.42578125" style="120" customWidth="1"/>
    <col min="15356" max="15356" width="16.28515625" style="120" customWidth="1"/>
    <col min="15357" max="15358" width="0" style="120" hidden="1" customWidth="1"/>
    <col min="15359" max="15362" width="9.140625" style="120"/>
    <col min="15363" max="15363" width="10.42578125" style="120" bestFit="1" customWidth="1"/>
    <col min="15364" max="15608" width="9.140625" style="120"/>
    <col min="15609" max="15609" width="53" style="120" customWidth="1"/>
    <col min="15610" max="15610" width="14.42578125" style="120" customWidth="1"/>
    <col min="15611" max="15611" width="18.42578125" style="120" customWidth="1"/>
    <col min="15612" max="15612" width="16.28515625" style="120" customWidth="1"/>
    <col min="15613" max="15614" width="0" style="120" hidden="1" customWidth="1"/>
    <col min="15615" max="15618" width="9.140625" style="120"/>
    <col min="15619" max="15619" width="10.42578125" style="120" bestFit="1" customWidth="1"/>
    <col min="15620" max="15864" width="9.140625" style="120"/>
    <col min="15865" max="15865" width="53" style="120" customWidth="1"/>
    <col min="15866" max="15866" width="14.42578125" style="120" customWidth="1"/>
    <col min="15867" max="15867" width="18.42578125" style="120" customWidth="1"/>
    <col min="15868" max="15868" width="16.28515625" style="120" customWidth="1"/>
    <col min="15869" max="15870" width="0" style="120" hidden="1" customWidth="1"/>
    <col min="15871" max="15874" width="9.140625" style="120"/>
    <col min="15875" max="15875" width="10.42578125" style="120" bestFit="1" customWidth="1"/>
    <col min="15876" max="16120" width="9.140625" style="120"/>
    <col min="16121" max="16121" width="53" style="120" customWidth="1"/>
    <col min="16122" max="16122" width="14.42578125" style="120" customWidth="1"/>
    <col min="16123" max="16123" width="18.42578125" style="120" customWidth="1"/>
    <col min="16124" max="16124" width="16.28515625" style="120" customWidth="1"/>
    <col min="16125" max="16126" width="0" style="120" hidden="1" customWidth="1"/>
    <col min="16127" max="16130" width="9.140625" style="120"/>
    <col min="16131" max="16131" width="10.42578125" style="120" bestFit="1" customWidth="1"/>
    <col min="16132" max="16384" width="9.140625" style="120"/>
  </cols>
  <sheetData>
    <row r="1" spans="1:13" s="114" customFormat="1" ht="18" customHeight="1" x14ac:dyDescent="0.2">
      <c r="A1" s="103"/>
      <c r="B1" s="106"/>
      <c r="C1" s="106"/>
      <c r="D1" s="106"/>
      <c r="E1" s="113"/>
      <c r="F1" s="113"/>
      <c r="G1" s="113"/>
      <c r="H1" s="113"/>
      <c r="I1" s="113"/>
    </row>
    <row r="2" spans="1:13" s="114" customFormat="1" x14ac:dyDescent="0.2">
      <c r="A2" s="107" t="str">
        <f>ОФП!A2</f>
        <v>АО "КАЗАЗОТ"</v>
      </c>
      <c r="B2" s="104"/>
      <c r="C2" s="105"/>
      <c r="D2" s="105"/>
      <c r="E2" s="113"/>
      <c r="F2" s="113"/>
      <c r="G2" s="113"/>
      <c r="H2" s="113"/>
      <c r="I2" s="113"/>
    </row>
    <row r="3" spans="1:13" s="114" customFormat="1" x14ac:dyDescent="0.2">
      <c r="A3" s="106"/>
      <c r="B3" s="104"/>
      <c r="C3" s="105"/>
      <c r="D3" s="105"/>
      <c r="E3" s="113"/>
      <c r="F3" s="113"/>
      <c r="G3" s="113"/>
      <c r="H3" s="113"/>
      <c r="I3" s="113"/>
    </row>
    <row r="4" spans="1:13" s="114" customFormat="1" x14ac:dyDescent="0.2">
      <c r="A4" s="103"/>
      <c r="B4" s="104"/>
      <c r="C4" s="105"/>
      <c r="D4" s="105"/>
      <c r="E4" s="113"/>
      <c r="F4" s="113"/>
      <c r="G4" s="113"/>
      <c r="H4" s="113"/>
      <c r="I4" s="113"/>
    </row>
    <row r="5" spans="1:13" s="114" customFormat="1" x14ac:dyDescent="0.2">
      <c r="A5" s="160" t="s">
        <v>39</v>
      </c>
      <c r="B5" s="161"/>
      <c r="C5" s="161"/>
      <c r="D5" s="161"/>
      <c r="E5" s="113"/>
      <c r="F5" s="113"/>
      <c r="G5" s="113"/>
      <c r="H5" s="113"/>
      <c r="I5" s="113"/>
    </row>
    <row r="6" spans="1:13" s="114" customFormat="1" x14ac:dyDescent="0.2">
      <c r="A6" s="160" t="s">
        <v>40</v>
      </c>
      <c r="B6" s="161"/>
      <c r="C6" s="161"/>
      <c r="D6" s="161"/>
      <c r="E6" s="113"/>
      <c r="F6" s="113"/>
      <c r="G6" s="113"/>
      <c r="H6" s="113"/>
      <c r="I6" s="113"/>
    </row>
    <row r="7" spans="1:13" s="114" customFormat="1" x14ac:dyDescent="0.2">
      <c r="A7" s="160" t="s">
        <v>132</v>
      </c>
      <c r="B7" s="161"/>
      <c r="C7" s="161"/>
      <c r="D7" s="161"/>
      <c r="E7" s="113"/>
      <c r="F7" s="113"/>
      <c r="G7" s="113"/>
      <c r="H7" s="113"/>
      <c r="I7" s="113"/>
    </row>
    <row r="8" spans="1:13" s="114" customFormat="1" x14ac:dyDescent="0.2">
      <c r="A8" s="107"/>
      <c r="B8" s="104"/>
      <c r="C8" s="105"/>
      <c r="D8" s="105"/>
      <c r="E8" s="113"/>
      <c r="F8" s="113"/>
      <c r="G8" s="113"/>
      <c r="H8" s="113"/>
      <c r="I8" s="113"/>
    </row>
    <row r="9" spans="1:13" s="114" customFormat="1" x14ac:dyDescent="0.2">
      <c r="A9" s="103"/>
      <c r="B9" s="104"/>
      <c r="C9" s="105"/>
      <c r="D9" s="105"/>
      <c r="E9" s="113"/>
      <c r="F9" s="113"/>
      <c r="G9" s="113"/>
      <c r="H9" s="113"/>
      <c r="I9" s="113"/>
    </row>
    <row r="10" spans="1:13" s="114" customFormat="1" x14ac:dyDescent="0.2">
      <c r="A10" s="108" t="s">
        <v>22</v>
      </c>
      <c r="B10" s="109" t="s">
        <v>121</v>
      </c>
      <c r="C10" s="110" t="s">
        <v>131</v>
      </c>
      <c r="D10" s="110" t="s">
        <v>133</v>
      </c>
      <c r="E10" s="113"/>
      <c r="F10" s="113"/>
      <c r="G10" s="113"/>
      <c r="H10" s="113"/>
      <c r="I10" s="113"/>
    </row>
    <row r="11" spans="1:13" s="114" customFormat="1" x14ac:dyDescent="0.2">
      <c r="A11" s="111"/>
      <c r="B11" s="141"/>
      <c r="C11" s="112"/>
      <c r="D11" s="112"/>
      <c r="E11" s="113"/>
      <c r="F11" s="113"/>
      <c r="G11" s="113"/>
      <c r="H11" s="113"/>
      <c r="I11" s="113"/>
    </row>
    <row r="12" spans="1:13" x14ac:dyDescent="0.2">
      <c r="A12" s="115" t="s">
        <v>36</v>
      </c>
      <c r="B12" s="142">
        <v>6</v>
      </c>
      <c r="C12" s="116">
        <v>15549303</v>
      </c>
      <c r="D12" s="116">
        <v>15550713</v>
      </c>
      <c r="E12" s="117"/>
      <c r="F12" s="118"/>
      <c r="G12" s="119"/>
      <c r="H12" s="119"/>
      <c r="I12" s="119"/>
      <c r="J12" s="119"/>
      <c r="K12" s="119"/>
      <c r="L12" s="119"/>
      <c r="M12" s="119"/>
    </row>
    <row r="13" spans="1:13" x14ac:dyDescent="0.2">
      <c r="A13" s="115" t="s">
        <v>37</v>
      </c>
      <c r="B13" s="142">
        <v>7</v>
      </c>
      <c r="C13" s="116">
        <v>-6964236</v>
      </c>
      <c r="D13" s="116">
        <v>-4092727</v>
      </c>
      <c r="E13" s="117"/>
      <c r="F13" s="118"/>
      <c r="G13" s="119"/>
      <c r="H13" s="119"/>
      <c r="I13" s="119"/>
      <c r="J13" s="119"/>
      <c r="K13" s="119"/>
      <c r="L13" s="119"/>
      <c r="M13" s="119"/>
    </row>
    <row r="14" spans="1:13" x14ac:dyDescent="0.2">
      <c r="A14" s="121" t="s">
        <v>30</v>
      </c>
      <c r="B14" s="142"/>
      <c r="C14" s="122">
        <f>SUM(C12:C13)</f>
        <v>8585067</v>
      </c>
      <c r="D14" s="122">
        <f>SUM(D12:D13)</f>
        <v>11457986</v>
      </c>
      <c r="E14" s="123">
        <f>SUM(E12:E13)</f>
        <v>0</v>
      </c>
      <c r="F14" s="124">
        <f>SUM(F12:F13)</f>
        <v>0</v>
      </c>
      <c r="G14" s="119"/>
      <c r="H14" s="119"/>
      <c r="I14" s="119"/>
      <c r="J14" s="119"/>
      <c r="K14" s="119"/>
      <c r="L14" s="119"/>
      <c r="M14" s="119"/>
    </row>
    <row r="15" spans="1:13" x14ac:dyDescent="0.2">
      <c r="A15" s="115" t="s">
        <v>38</v>
      </c>
      <c r="B15" s="142">
        <v>8</v>
      </c>
      <c r="C15" s="116">
        <v>-3721511</v>
      </c>
      <c r="D15" s="116">
        <v>-1121879</v>
      </c>
      <c r="E15" s="117"/>
      <c r="F15" s="118"/>
      <c r="G15" s="119"/>
      <c r="H15" s="119"/>
      <c r="I15" s="119"/>
      <c r="J15" s="119"/>
      <c r="K15" s="119"/>
      <c r="L15" s="119"/>
      <c r="M15" s="119"/>
    </row>
    <row r="16" spans="1:13" x14ac:dyDescent="0.2">
      <c r="A16" s="115" t="s">
        <v>115</v>
      </c>
      <c r="B16" s="142">
        <v>9</v>
      </c>
      <c r="C16" s="116">
        <v>-917302</v>
      </c>
      <c r="D16" s="116">
        <v>-882156</v>
      </c>
      <c r="E16" s="117"/>
      <c r="F16" s="118"/>
      <c r="G16" s="119"/>
      <c r="H16" s="119"/>
      <c r="I16" s="119"/>
      <c r="J16" s="119"/>
      <c r="K16" s="119"/>
      <c r="L16" s="119"/>
      <c r="M16" s="119"/>
    </row>
    <row r="17" spans="1:17" x14ac:dyDescent="0.2">
      <c r="A17" s="115" t="s">
        <v>116</v>
      </c>
      <c r="B17" s="142"/>
      <c r="C17" s="116">
        <v>858786</v>
      </c>
      <c r="D17" s="116">
        <v>930934</v>
      </c>
      <c r="E17" s="117"/>
      <c r="F17" s="118"/>
      <c r="G17" s="119"/>
      <c r="H17" s="119"/>
      <c r="I17" s="119"/>
      <c r="J17" s="119"/>
      <c r="K17" s="119"/>
      <c r="L17" s="119"/>
      <c r="M17" s="119"/>
    </row>
    <row r="18" spans="1:17" x14ac:dyDescent="0.2">
      <c r="A18" s="115" t="s">
        <v>117</v>
      </c>
      <c r="B18" s="142">
        <v>10</v>
      </c>
      <c r="C18" s="116">
        <v>-1393498</v>
      </c>
      <c r="D18" s="116">
        <v>-1410648</v>
      </c>
      <c r="E18" s="117"/>
      <c r="F18" s="118"/>
      <c r="G18" s="119"/>
      <c r="H18" s="119"/>
      <c r="I18" s="119"/>
      <c r="J18" s="119"/>
      <c r="K18" s="119"/>
      <c r="L18" s="119"/>
      <c r="M18" s="119"/>
    </row>
    <row r="19" spans="1:17" x14ac:dyDescent="0.2">
      <c r="A19" s="115" t="s">
        <v>118</v>
      </c>
      <c r="B19" s="142">
        <v>11</v>
      </c>
      <c r="C19" s="116">
        <v>886811</v>
      </c>
      <c r="D19" s="116">
        <v>1425137</v>
      </c>
      <c r="E19" s="117"/>
      <c r="F19" s="118"/>
      <c r="G19" s="119"/>
      <c r="H19" s="119"/>
      <c r="I19" s="119"/>
      <c r="J19" s="119"/>
      <c r="K19" s="119"/>
      <c r="L19" s="119"/>
      <c r="M19" s="119"/>
    </row>
    <row r="20" spans="1:17" x14ac:dyDescent="0.2">
      <c r="A20" s="115" t="s">
        <v>31</v>
      </c>
      <c r="B20" s="142">
        <v>12</v>
      </c>
      <c r="C20" s="116">
        <v>257293</v>
      </c>
      <c r="D20" s="116">
        <v>288499</v>
      </c>
      <c r="E20" s="117"/>
      <c r="F20" s="118"/>
      <c r="G20" s="119"/>
      <c r="H20" s="119"/>
      <c r="I20" s="119"/>
      <c r="J20" s="119"/>
      <c r="K20" s="119"/>
      <c r="L20" s="119"/>
      <c r="M20" s="119"/>
    </row>
    <row r="21" spans="1:17" ht="14.25" x14ac:dyDescent="0.35">
      <c r="A21" s="115" t="s">
        <v>32</v>
      </c>
      <c r="B21" s="142">
        <v>13</v>
      </c>
      <c r="C21" s="139">
        <v>-290600</v>
      </c>
      <c r="D21" s="139">
        <v>-146649</v>
      </c>
      <c r="E21" s="117"/>
      <c r="F21" s="118"/>
      <c r="G21" s="119"/>
      <c r="H21" s="119"/>
      <c r="I21" s="119"/>
      <c r="J21" s="119"/>
      <c r="K21" s="119"/>
      <c r="L21" s="119"/>
      <c r="M21" s="119"/>
    </row>
    <row r="22" spans="1:17" x14ac:dyDescent="0.2">
      <c r="A22" s="115"/>
      <c r="B22" s="142"/>
      <c r="C22" s="116"/>
      <c r="D22" s="116"/>
      <c r="E22" s="117"/>
      <c r="F22" s="118"/>
      <c r="G22" s="119"/>
      <c r="H22" s="119"/>
      <c r="I22" s="119"/>
      <c r="J22" s="119"/>
      <c r="K22" s="119"/>
      <c r="L22" s="119"/>
      <c r="M22" s="119"/>
    </row>
    <row r="23" spans="1:17" x14ac:dyDescent="0.2">
      <c r="A23" s="121" t="s">
        <v>33</v>
      </c>
      <c r="B23" s="142"/>
      <c r="C23" s="125">
        <f>SUM(C14:C22)</f>
        <v>4265046</v>
      </c>
      <c r="D23" s="125">
        <f>SUM(D14:D22)</f>
        <v>10541224</v>
      </c>
      <c r="E23" s="126">
        <f>+SUM(E17:E20)</f>
        <v>0</v>
      </c>
      <c r="F23" s="127">
        <f>+SUM(F17:F20)</f>
        <v>0</v>
      </c>
      <c r="G23" s="119"/>
      <c r="H23" s="119"/>
      <c r="I23" s="119"/>
      <c r="J23" s="119"/>
      <c r="K23" s="119"/>
      <c r="L23" s="119"/>
      <c r="M23" s="119"/>
    </row>
    <row r="24" spans="1:17" x14ac:dyDescent="0.2">
      <c r="A24" s="121"/>
      <c r="B24" s="142"/>
      <c r="C24" s="116"/>
      <c r="D24" s="116"/>
      <c r="E24" s="117"/>
      <c r="F24" s="118"/>
      <c r="G24" s="119"/>
      <c r="H24" s="119"/>
      <c r="I24" s="119"/>
      <c r="J24" s="119"/>
      <c r="K24" s="119"/>
      <c r="L24" s="119"/>
      <c r="M24" s="119"/>
    </row>
    <row r="25" spans="1:17" x14ac:dyDescent="0.2">
      <c r="A25" s="115" t="s">
        <v>119</v>
      </c>
      <c r="B25" s="142">
        <v>14</v>
      </c>
      <c r="C25" s="116">
        <v>-1119167</v>
      </c>
      <c r="D25" s="116">
        <v>-1550000</v>
      </c>
      <c r="E25" s="117"/>
      <c r="F25" s="118"/>
      <c r="G25" s="119"/>
      <c r="H25" s="119"/>
      <c r="I25" s="119"/>
      <c r="J25" s="119"/>
      <c r="K25" s="119"/>
      <c r="L25" s="119"/>
      <c r="M25" s="119"/>
    </row>
    <row r="26" spans="1:17" ht="14.25" customHeight="1" thickBot="1" x14ac:dyDescent="0.25">
      <c r="A26" s="128" t="s">
        <v>123</v>
      </c>
      <c r="B26" s="142"/>
      <c r="C26" s="129">
        <f>C23+C25</f>
        <v>3145879</v>
      </c>
      <c r="D26" s="129">
        <f>D23+D25</f>
        <v>8991224</v>
      </c>
      <c r="E26" s="126">
        <f>E23+E25</f>
        <v>0</v>
      </c>
      <c r="F26" s="127">
        <f>F23+F25</f>
        <v>0</v>
      </c>
      <c r="G26" s="119"/>
      <c r="H26" s="119"/>
      <c r="I26" s="119"/>
      <c r="J26" s="119"/>
      <c r="K26" s="119"/>
      <c r="L26" s="119"/>
      <c r="M26" s="119"/>
    </row>
    <row r="27" spans="1:17" x14ac:dyDescent="0.2">
      <c r="A27" s="128" t="s">
        <v>35</v>
      </c>
      <c r="B27" s="130"/>
      <c r="C27" s="152">
        <f>C26/100000</f>
        <v>31.45879</v>
      </c>
      <c r="D27" s="152">
        <f>D26/100000</f>
        <v>89.912239999999997</v>
      </c>
      <c r="E27" s="119"/>
      <c r="F27" s="119"/>
      <c r="G27" s="119"/>
      <c r="H27" s="119"/>
      <c r="I27" s="119"/>
      <c r="J27" s="119"/>
      <c r="K27" s="119"/>
      <c r="L27" s="119"/>
      <c r="M27" s="119"/>
    </row>
    <row r="28" spans="1:17" x14ac:dyDescent="0.2">
      <c r="A28" s="128"/>
      <c r="B28" s="130"/>
      <c r="C28" s="131"/>
      <c r="D28" s="131"/>
      <c r="E28" s="119"/>
      <c r="F28" s="119"/>
      <c r="G28" s="119"/>
      <c r="H28" s="119"/>
      <c r="I28" s="119"/>
      <c r="J28" s="119"/>
      <c r="K28" s="119"/>
      <c r="L28" s="119"/>
      <c r="M28" s="119"/>
    </row>
    <row r="29" spans="1:17" x14ac:dyDescent="0.2">
      <c r="A29" s="128"/>
      <c r="B29" s="130"/>
      <c r="C29" s="131"/>
      <c r="D29" s="131"/>
      <c r="E29" s="119"/>
      <c r="F29" s="119"/>
      <c r="G29" s="119"/>
      <c r="H29" s="119"/>
      <c r="I29" s="119"/>
      <c r="J29" s="119"/>
      <c r="K29" s="119"/>
      <c r="L29" s="119"/>
      <c r="M29" s="119"/>
    </row>
    <row r="30" spans="1:17" s="135" customFormat="1" ht="34.5" customHeight="1" x14ac:dyDescent="0.2">
      <c r="A30" s="55" t="s">
        <v>24</v>
      </c>
      <c r="B30" s="132"/>
      <c r="C30" s="132"/>
      <c r="D30" s="132"/>
      <c r="E30" s="133"/>
      <c r="F30" s="133"/>
      <c r="G30" s="134"/>
      <c r="H30" s="134"/>
      <c r="I30" s="134"/>
      <c r="J30" s="134"/>
      <c r="K30" s="134"/>
      <c r="L30" s="134"/>
      <c r="M30" s="134"/>
      <c r="N30" s="134"/>
      <c r="O30" s="134"/>
      <c r="P30" s="134"/>
      <c r="Q30" s="134"/>
    </row>
    <row r="31" spans="1:17" s="135" customFormat="1" x14ac:dyDescent="0.2">
      <c r="A31" s="55"/>
      <c r="B31" s="132"/>
      <c r="C31" s="132"/>
      <c r="D31" s="132"/>
      <c r="E31" s="133"/>
      <c r="F31" s="133"/>
      <c r="G31" s="134"/>
      <c r="H31" s="134"/>
      <c r="I31" s="134"/>
      <c r="J31" s="134"/>
      <c r="K31" s="134"/>
      <c r="L31" s="134"/>
      <c r="M31" s="134"/>
      <c r="N31" s="134"/>
      <c r="O31" s="134"/>
      <c r="P31" s="134"/>
      <c r="Q31" s="134"/>
    </row>
    <row r="32" spans="1:17" s="135" customFormat="1" ht="12" customHeight="1" x14ac:dyDescent="0.2">
      <c r="A32" s="144" t="s">
        <v>25</v>
      </c>
      <c r="B32" s="56"/>
      <c r="C32" s="159" t="s">
        <v>28</v>
      </c>
      <c r="D32" s="159"/>
      <c r="E32" s="133"/>
      <c r="F32" s="133"/>
      <c r="G32" s="134"/>
      <c r="H32" s="134"/>
      <c r="I32" s="134"/>
      <c r="J32" s="134"/>
      <c r="K32" s="134"/>
      <c r="L32" s="134"/>
      <c r="M32" s="134"/>
      <c r="N32" s="134"/>
      <c r="O32" s="134"/>
      <c r="P32" s="134"/>
      <c r="Q32" s="134"/>
    </row>
    <row r="33" spans="1:17" s="135" customFormat="1" ht="31.5" customHeight="1" x14ac:dyDescent="0.2">
      <c r="A33" s="144" t="s">
        <v>26</v>
      </c>
      <c r="B33" s="56"/>
      <c r="C33" s="159" t="s">
        <v>29</v>
      </c>
      <c r="D33" s="159"/>
      <c r="E33" s="133"/>
      <c r="F33" s="133"/>
      <c r="G33" s="134"/>
      <c r="H33" s="134"/>
      <c r="I33" s="134"/>
      <c r="J33" s="134"/>
      <c r="K33" s="134"/>
      <c r="L33" s="134"/>
      <c r="M33" s="134"/>
      <c r="N33" s="134"/>
      <c r="O33" s="134"/>
      <c r="P33" s="134"/>
      <c r="Q33" s="134"/>
    </row>
    <row r="34" spans="1:17" s="135" customFormat="1" ht="18" customHeight="1" x14ac:dyDescent="0.2">
      <c r="A34" s="57"/>
      <c r="B34" s="57"/>
      <c r="C34" s="57"/>
      <c r="D34" s="57"/>
      <c r="E34" s="133"/>
      <c r="F34" s="133"/>
      <c r="G34" s="134"/>
      <c r="H34" s="134"/>
      <c r="I34" s="134"/>
      <c r="J34" s="134"/>
      <c r="K34" s="134"/>
      <c r="L34" s="134"/>
      <c r="M34" s="134"/>
      <c r="N34" s="134"/>
      <c r="O34" s="134"/>
      <c r="P34" s="134"/>
      <c r="Q34" s="134"/>
    </row>
    <row r="35" spans="1:17" s="135" customFormat="1" x14ac:dyDescent="0.2">
      <c r="A35" s="51" t="str">
        <f>ОФП!A64</f>
        <v>30 апреля 2024г.</v>
      </c>
      <c r="B35" s="57"/>
      <c r="C35" s="57"/>
      <c r="D35" s="57"/>
      <c r="E35" s="134"/>
      <c r="F35" s="134"/>
      <c r="G35" s="134"/>
      <c r="H35" s="134"/>
      <c r="I35" s="134"/>
      <c r="J35" s="134"/>
      <c r="K35" s="134"/>
      <c r="L35" s="134"/>
      <c r="M35" s="134"/>
      <c r="N35" s="134"/>
      <c r="O35" s="134"/>
      <c r="P35" s="134"/>
      <c r="Q35" s="134"/>
    </row>
    <row r="36" spans="1:17" s="135" customFormat="1" x14ac:dyDescent="0.2">
      <c r="A36" s="58"/>
      <c r="B36" s="57"/>
      <c r="C36" s="57"/>
      <c r="D36" s="57"/>
      <c r="E36" s="134"/>
      <c r="F36" s="134"/>
      <c r="G36" s="134"/>
      <c r="H36" s="134"/>
      <c r="I36" s="134"/>
      <c r="J36" s="134"/>
      <c r="K36" s="134"/>
      <c r="L36" s="134"/>
      <c r="M36" s="134"/>
      <c r="N36" s="134"/>
      <c r="O36" s="134"/>
      <c r="P36" s="134"/>
      <c r="Q36" s="134"/>
    </row>
    <row r="37" spans="1:17" s="135" customFormat="1" x14ac:dyDescent="0.2">
      <c r="A37" s="136"/>
      <c r="B37" s="132"/>
      <c r="C37" s="132"/>
      <c r="D37" s="132"/>
      <c r="E37" s="134"/>
      <c r="F37" s="134"/>
      <c r="G37" s="134"/>
      <c r="H37" s="134"/>
      <c r="I37" s="134"/>
      <c r="J37" s="134"/>
      <c r="K37" s="134"/>
      <c r="L37" s="134"/>
      <c r="M37" s="134"/>
      <c r="N37" s="134"/>
      <c r="O37" s="134"/>
      <c r="P37" s="134"/>
      <c r="Q37" s="134"/>
    </row>
    <row r="38" spans="1:17" x14ac:dyDescent="0.2">
      <c r="C38" s="119"/>
      <c r="D38" s="119"/>
      <c r="E38" s="119"/>
      <c r="F38" s="119"/>
      <c r="G38" s="119"/>
      <c r="H38" s="119"/>
      <c r="I38" s="119"/>
      <c r="J38" s="119"/>
      <c r="K38" s="119"/>
      <c r="L38" s="119"/>
      <c r="M38" s="119"/>
    </row>
    <row r="39" spans="1:17" x14ac:dyDescent="0.2">
      <c r="C39" s="119"/>
      <c r="D39" s="119"/>
      <c r="E39" s="119"/>
      <c r="F39" s="119"/>
      <c r="G39" s="119"/>
      <c r="H39" s="119"/>
      <c r="I39" s="119"/>
      <c r="J39" s="119"/>
      <c r="K39" s="119"/>
      <c r="L39" s="119"/>
      <c r="M39" s="119"/>
    </row>
    <row r="40" spans="1:17" x14ac:dyDescent="0.2">
      <c r="C40" s="119"/>
      <c r="D40" s="119"/>
      <c r="E40" s="119"/>
      <c r="F40" s="119"/>
      <c r="G40" s="119"/>
      <c r="H40" s="119"/>
      <c r="I40" s="119"/>
      <c r="J40" s="119"/>
      <c r="K40" s="119"/>
      <c r="L40" s="119"/>
      <c r="M40" s="119"/>
    </row>
    <row r="41" spans="1:17" x14ac:dyDescent="0.2">
      <c r="C41" s="119"/>
      <c r="D41" s="119"/>
      <c r="E41" s="119"/>
      <c r="F41" s="119"/>
      <c r="G41" s="119"/>
      <c r="H41" s="119"/>
      <c r="I41" s="119"/>
      <c r="J41" s="119"/>
      <c r="K41" s="119"/>
      <c r="L41" s="119"/>
      <c r="M41" s="119"/>
    </row>
    <row r="42" spans="1:17" x14ac:dyDescent="0.2">
      <c r="C42" s="119"/>
      <c r="D42" s="119"/>
      <c r="E42" s="119"/>
      <c r="F42" s="119"/>
      <c r="G42" s="119"/>
      <c r="H42" s="119"/>
      <c r="I42" s="119"/>
      <c r="J42" s="119"/>
      <c r="K42" s="119"/>
      <c r="L42" s="119"/>
      <c r="M42" s="119"/>
    </row>
    <row r="43" spans="1:17" x14ac:dyDescent="0.2">
      <c r="C43" s="119"/>
      <c r="D43" s="119"/>
      <c r="E43" s="119"/>
      <c r="F43" s="119"/>
      <c r="G43" s="119"/>
      <c r="H43" s="119"/>
      <c r="I43" s="119"/>
      <c r="J43" s="119"/>
      <c r="K43" s="119"/>
      <c r="L43" s="119"/>
      <c r="M43" s="119"/>
    </row>
    <row r="44" spans="1:17" x14ac:dyDescent="0.2">
      <c r="C44" s="119"/>
      <c r="D44" s="119"/>
      <c r="E44" s="119"/>
      <c r="F44" s="119"/>
      <c r="G44" s="119"/>
      <c r="H44" s="119"/>
      <c r="I44" s="119"/>
      <c r="J44" s="119"/>
      <c r="K44" s="119"/>
      <c r="L44" s="119"/>
      <c r="M44" s="119"/>
    </row>
    <row r="45" spans="1:17" x14ac:dyDescent="0.2">
      <c r="A45" s="120"/>
      <c r="B45" s="120"/>
      <c r="C45" s="119"/>
      <c r="D45" s="119"/>
      <c r="E45" s="119"/>
      <c r="F45" s="119"/>
      <c r="G45" s="119"/>
      <c r="H45" s="119"/>
      <c r="I45" s="119"/>
      <c r="J45" s="119"/>
      <c r="K45" s="119"/>
      <c r="L45" s="119"/>
      <c r="M45" s="119"/>
    </row>
    <row r="46" spans="1:17" x14ac:dyDescent="0.2">
      <c r="A46" s="120"/>
      <c r="B46" s="120"/>
      <c r="C46" s="119"/>
      <c r="D46" s="119"/>
      <c r="E46" s="119"/>
      <c r="F46" s="119"/>
      <c r="G46" s="119"/>
      <c r="H46" s="119"/>
      <c r="I46" s="119"/>
      <c r="J46" s="119"/>
      <c r="K46" s="119"/>
      <c r="L46" s="119"/>
      <c r="M46" s="119"/>
    </row>
    <row r="47" spans="1:17" x14ac:dyDescent="0.2">
      <c r="A47" s="120"/>
      <c r="B47" s="120"/>
      <c r="C47" s="119"/>
      <c r="D47" s="119"/>
      <c r="E47" s="119"/>
      <c r="F47" s="119"/>
      <c r="G47" s="119"/>
      <c r="H47" s="119"/>
      <c r="I47" s="119"/>
      <c r="J47" s="119"/>
      <c r="K47" s="119"/>
      <c r="L47" s="119"/>
      <c r="M47" s="119"/>
    </row>
    <row r="48" spans="1:17" x14ac:dyDescent="0.2">
      <c r="A48" s="120"/>
      <c r="B48" s="120"/>
      <c r="C48" s="119"/>
      <c r="D48" s="119"/>
      <c r="E48" s="119"/>
      <c r="F48" s="119"/>
      <c r="G48" s="119"/>
      <c r="H48" s="119"/>
      <c r="I48" s="119"/>
      <c r="J48" s="119"/>
      <c r="K48" s="119"/>
      <c r="L48" s="119"/>
      <c r="M48" s="119"/>
    </row>
    <row r="49" spans="1:13" x14ac:dyDescent="0.2">
      <c r="A49" s="120"/>
      <c r="B49" s="120"/>
      <c r="C49" s="119"/>
      <c r="D49" s="119"/>
      <c r="E49" s="119"/>
      <c r="F49" s="119"/>
      <c r="G49" s="119"/>
      <c r="H49" s="119"/>
      <c r="I49" s="119"/>
      <c r="J49" s="119"/>
      <c r="K49" s="119"/>
      <c r="L49" s="119"/>
      <c r="M49" s="119"/>
    </row>
    <row r="50" spans="1:13" x14ac:dyDescent="0.2">
      <c r="A50" s="120"/>
      <c r="B50" s="120"/>
      <c r="C50" s="119"/>
      <c r="D50" s="119"/>
      <c r="E50" s="119"/>
      <c r="F50" s="119"/>
      <c r="G50" s="119"/>
      <c r="H50" s="119"/>
      <c r="I50" s="119"/>
      <c r="J50" s="119"/>
      <c r="K50" s="119"/>
      <c r="L50" s="119"/>
      <c r="M50" s="119"/>
    </row>
    <row r="51" spans="1:13" x14ac:dyDescent="0.2">
      <c r="A51" s="120"/>
      <c r="B51" s="120"/>
      <c r="C51" s="119"/>
      <c r="D51" s="119"/>
      <c r="E51" s="119"/>
      <c r="F51" s="119"/>
      <c r="G51" s="119"/>
      <c r="H51" s="119"/>
      <c r="I51" s="119"/>
      <c r="J51" s="119"/>
      <c r="K51" s="119"/>
      <c r="L51" s="119"/>
      <c r="M51" s="119"/>
    </row>
    <row r="52" spans="1:13" x14ac:dyDescent="0.2">
      <c r="A52" s="120"/>
      <c r="B52" s="120"/>
      <c r="C52" s="119"/>
      <c r="D52" s="119"/>
      <c r="E52" s="119"/>
      <c r="F52" s="119"/>
      <c r="G52" s="119"/>
      <c r="H52" s="119"/>
      <c r="I52" s="119"/>
      <c r="J52" s="119"/>
      <c r="K52" s="119"/>
      <c r="L52" s="119"/>
      <c r="M52" s="119"/>
    </row>
    <row r="53" spans="1:13" x14ac:dyDescent="0.2">
      <c r="A53" s="120"/>
      <c r="B53" s="120"/>
      <c r="C53" s="119"/>
      <c r="D53" s="119"/>
      <c r="E53" s="119"/>
      <c r="F53" s="119"/>
      <c r="G53" s="119"/>
      <c r="H53" s="119"/>
      <c r="I53" s="119"/>
      <c r="J53" s="119"/>
      <c r="K53" s="119"/>
      <c r="L53" s="119"/>
      <c r="M53" s="119"/>
    </row>
    <row r="54" spans="1:13" x14ac:dyDescent="0.2">
      <c r="A54" s="120"/>
      <c r="B54" s="120"/>
      <c r="C54" s="119"/>
      <c r="D54" s="119"/>
      <c r="E54" s="119"/>
      <c r="F54" s="119"/>
      <c r="G54" s="119"/>
      <c r="H54" s="119"/>
      <c r="I54" s="119"/>
      <c r="J54" s="119"/>
      <c r="K54" s="119"/>
      <c r="L54" s="119"/>
      <c r="M54" s="119"/>
    </row>
    <row r="55" spans="1:13" x14ac:dyDescent="0.2">
      <c r="A55" s="120"/>
      <c r="B55" s="120"/>
      <c r="C55" s="119"/>
      <c r="D55" s="119"/>
      <c r="E55" s="119"/>
      <c r="F55" s="119"/>
      <c r="G55" s="119"/>
      <c r="H55" s="119"/>
      <c r="I55" s="119"/>
      <c r="J55" s="119"/>
      <c r="K55" s="119"/>
      <c r="L55" s="119"/>
      <c r="M55" s="119"/>
    </row>
    <row r="56" spans="1:13" x14ac:dyDescent="0.2">
      <c r="A56" s="120"/>
      <c r="B56" s="120"/>
      <c r="C56" s="119"/>
      <c r="D56" s="119"/>
      <c r="E56" s="119"/>
      <c r="F56" s="119"/>
      <c r="G56" s="119"/>
      <c r="H56" s="119"/>
      <c r="I56" s="119"/>
      <c r="J56" s="119"/>
      <c r="K56" s="119"/>
      <c r="L56" s="119"/>
      <c r="M56" s="119"/>
    </row>
    <row r="57" spans="1:13" x14ac:dyDescent="0.2">
      <c r="A57" s="120"/>
      <c r="B57" s="120"/>
      <c r="C57" s="119"/>
      <c r="D57" s="119"/>
      <c r="E57" s="119"/>
      <c r="F57" s="119"/>
      <c r="G57" s="119"/>
      <c r="H57" s="119"/>
      <c r="I57" s="119"/>
      <c r="J57" s="119"/>
      <c r="K57" s="119"/>
      <c r="L57" s="119"/>
      <c r="M57" s="119"/>
    </row>
    <row r="58" spans="1:13" x14ac:dyDescent="0.2">
      <c r="A58" s="120"/>
      <c r="B58" s="120"/>
      <c r="C58" s="119"/>
      <c r="D58" s="119"/>
      <c r="E58" s="119"/>
      <c r="F58" s="119"/>
      <c r="G58" s="119"/>
      <c r="H58" s="119"/>
      <c r="I58" s="119"/>
      <c r="J58" s="119"/>
      <c r="K58" s="119"/>
      <c r="L58" s="119"/>
      <c r="M58" s="119"/>
    </row>
    <row r="59" spans="1:13" x14ac:dyDescent="0.2">
      <c r="A59" s="120"/>
      <c r="B59" s="120"/>
      <c r="C59" s="119"/>
      <c r="D59" s="119"/>
      <c r="E59" s="119"/>
      <c r="F59" s="119"/>
      <c r="G59" s="119"/>
      <c r="H59" s="119"/>
      <c r="I59" s="119"/>
      <c r="J59" s="119"/>
      <c r="K59" s="119"/>
      <c r="L59" s="119"/>
      <c r="M59" s="119"/>
    </row>
    <row r="60" spans="1:13" x14ac:dyDescent="0.2">
      <c r="A60" s="120"/>
      <c r="B60" s="120"/>
      <c r="C60" s="119"/>
      <c r="D60" s="119"/>
      <c r="E60" s="119"/>
      <c r="F60" s="119"/>
      <c r="G60" s="119"/>
      <c r="H60" s="119"/>
      <c r="I60" s="119"/>
      <c r="J60" s="119"/>
      <c r="K60" s="119"/>
      <c r="L60" s="119"/>
      <c r="M60" s="119"/>
    </row>
    <row r="61" spans="1:13" x14ac:dyDescent="0.2">
      <c r="A61" s="120"/>
      <c r="B61" s="120"/>
      <c r="C61" s="119"/>
      <c r="D61" s="119"/>
      <c r="E61" s="119"/>
      <c r="F61" s="119"/>
      <c r="G61" s="119"/>
      <c r="H61" s="119"/>
      <c r="I61" s="119"/>
      <c r="J61" s="119"/>
      <c r="K61" s="119"/>
      <c r="L61" s="119"/>
      <c r="M61" s="119"/>
    </row>
    <row r="62" spans="1:13" x14ac:dyDescent="0.2">
      <c r="A62" s="120"/>
      <c r="B62" s="120"/>
      <c r="C62" s="119"/>
      <c r="D62" s="119"/>
      <c r="E62" s="119"/>
      <c r="F62" s="119"/>
      <c r="G62" s="119"/>
      <c r="H62" s="119"/>
      <c r="I62" s="119"/>
      <c r="J62" s="119"/>
      <c r="K62" s="119"/>
      <c r="L62" s="119"/>
      <c r="M62" s="119"/>
    </row>
    <row r="63" spans="1:13" x14ac:dyDescent="0.2">
      <c r="A63" s="120"/>
      <c r="B63" s="120"/>
      <c r="C63" s="119"/>
      <c r="D63" s="119"/>
      <c r="E63" s="119"/>
      <c r="F63" s="119"/>
      <c r="G63" s="119"/>
      <c r="H63" s="119"/>
      <c r="I63" s="119"/>
      <c r="J63" s="119"/>
      <c r="K63" s="119"/>
      <c r="L63" s="119"/>
      <c r="M63" s="119"/>
    </row>
    <row r="64" spans="1:13" x14ac:dyDescent="0.2">
      <c r="A64" s="120"/>
      <c r="B64" s="120"/>
      <c r="C64" s="119"/>
      <c r="D64" s="119"/>
      <c r="E64" s="119"/>
      <c r="F64" s="119"/>
      <c r="G64" s="119"/>
      <c r="H64" s="119"/>
      <c r="I64" s="119"/>
      <c r="J64" s="119"/>
      <c r="K64" s="119"/>
      <c r="L64" s="119"/>
      <c r="M64" s="119"/>
    </row>
    <row r="65" spans="1:13" x14ac:dyDescent="0.2">
      <c r="A65" s="120"/>
      <c r="B65" s="120"/>
      <c r="C65" s="119"/>
      <c r="D65" s="119"/>
      <c r="E65" s="119"/>
      <c r="F65" s="119"/>
      <c r="G65" s="119"/>
      <c r="H65" s="119"/>
      <c r="I65" s="119"/>
      <c r="J65" s="119"/>
      <c r="K65" s="119"/>
      <c r="L65" s="119"/>
      <c r="M65" s="119"/>
    </row>
    <row r="66" spans="1:13" x14ac:dyDescent="0.2">
      <c r="A66" s="120"/>
      <c r="B66" s="120"/>
      <c r="C66" s="119"/>
      <c r="D66" s="119"/>
      <c r="E66" s="119"/>
      <c r="F66" s="119"/>
      <c r="G66" s="119"/>
      <c r="H66" s="119"/>
      <c r="I66" s="119"/>
      <c r="J66" s="119"/>
      <c r="K66" s="119"/>
      <c r="L66" s="119"/>
      <c r="M66" s="119"/>
    </row>
    <row r="67" spans="1:13" x14ac:dyDescent="0.2">
      <c r="A67" s="120"/>
      <c r="B67" s="120"/>
      <c r="C67" s="119"/>
      <c r="D67" s="119"/>
      <c r="E67" s="119"/>
      <c r="F67" s="119"/>
      <c r="G67" s="119"/>
      <c r="H67" s="119"/>
      <c r="I67" s="119"/>
      <c r="J67" s="119"/>
      <c r="K67" s="119"/>
      <c r="L67" s="119"/>
      <c r="M67" s="119"/>
    </row>
    <row r="68" spans="1:13" x14ac:dyDescent="0.2">
      <c r="A68" s="120"/>
      <c r="B68" s="120"/>
      <c r="C68" s="119"/>
      <c r="D68" s="119"/>
      <c r="E68" s="119"/>
      <c r="F68" s="119"/>
      <c r="G68" s="119"/>
      <c r="H68" s="119"/>
      <c r="I68" s="119"/>
      <c r="J68" s="119"/>
      <c r="K68" s="119"/>
      <c r="L68" s="119"/>
      <c r="M68" s="119"/>
    </row>
    <row r="69" spans="1:13" x14ac:dyDescent="0.2">
      <c r="A69" s="120"/>
      <c r="B69" s="120"/>
      <c r="C69" s="119"/>
      <c r="D69" s="119"/>
      <c r="E69" s="119"/>
      <c r="F69" s="119"/>
      <c r="G69" s="119"/>
      <c r="H69" s="119"/>
      <c r="I69" s="119"/>
      <c r="J69" s="119"/>
      <c r="K69" s="119"/>
      <c r="L69" s="119"/>
      <c r="M69" s="119"/>
    </row>
    <row r="70" spans="1:13" x14ac:dyDescent="0.2">
      <c r="A70" s="120"/>
      <c r="B70" s="120"/>
      <c r="C70" s="119"/>
      <c r="D70" s="119"/>
      <c r="E70" s="119"/>
      <c r="F70" s="119"/>
      <c r="G70" s="119"/>
      <c r="H70" s="119"/>
      <c r="I70" s="119"/>
      <c r="J70" s="119"/>
      <c r="K70" s="119"/>
      <c r="L70" s="119"/>
      <c r="M70" s="119"/>
    </row>
    <row r="71" spans="1:13" x14ac:dyDescent="0.2">
      <c r="A71" s="120"/>
      <c r="B71" s="120"/>
      <c r="C71" s="119"/>
      <c r="D71" s="119"/>
      <c r="E71" s="119"/>
      <c r="F71" s="119"/>
      <c r="G71" s="119"/>
      <c r="H71" s="119"/>
      <c r="I71" s="119"/>
      <c r="J71" s="119"/>
      <c r="K71" s="119"/>
      <c r="L71" s="119"/>
      <c r="M71" s="119"/>
    </row>
    <row r="72" spans="1:13" x14ac:dyDescent="0.2">
      <c r="A72" s="120"/>
      <c r="B72" s="120"/>
      <c r="C72" s="119"/>
      <c r="D72" s="119"/>
      <c r="E72" s="119"/>
      <c r="F72" s="119"/>
      <c r="G72" s="119"/>
      <c r="H72" s="119"/>
      <c r="I72" s="119"/>
      <c r="J72" s="119"/>
      <c r="K72" s="119"/>
      <c r="L72" s="119"/>
      <c r="M72" s="119"/>
    </row>
    <row r="73" spans="1:13" x14ac:dyDescent="0.2">
      <c r="A73" s="120"/>
      <c r="B73" s="120"/>
      <c r="C73" s="119"/>
      <c r="D73" s="119"/>
      <c r="E73" s="119"/>
      <c r="F73" s="119"/>
      <c r="G73" s="119"/>
      <c r="H73" s="119"/>
      <c r="I73" s="119"/>
      <c r="J73" s="119"/>
      <c r="K73" s="119"/>
      <c r="L73" s="119"/>
      <c r="M73" s="119"/>
    </row>
    <row r="74" spans="1:13" x14ac:dyDescent="0.2">
      <c r="A74" s="120"/>
      <c r="B74" s="120"/>
      <c r="C74" s="119"/>
      <c r="D74" s="119"/>
      <c r="E74" s="119"/>
      <c r="F74" s="119"/>
      <c r="G74" s="119"/>
      <c r="H74" s="119"/>
      <c r="I74" s="119"/>
      <c r="J74" s="119"/>
      <c r="K74" s="119"/>
      <c r="L74" s="119"/>
      <c r="M74" s="119"/>
    </row>
    <row r="75" spans="1:13" x14ac:dyDescent="0.2">
      <c r="A75" s="120"/>
      <c r="B75" s="120"/>
      <c r="C75" s="119"/>
      <c r="D75" s="119"/>
      <c r="E75" s="119"/>
      <c r="F75" s="119"/>
      <c r="G75" s="119"/>
      <c r="H75" s="119"/>
      <c r="I75" s="119"/>
      <c r="J75" s="119"/>
      <c r="K75" s="119"/>
      <c r="L75" s="119"/>
      <c r="M75" s="119"/>
    </row>
    <row r="76" spans="1:13" x14ac:dyDescent="0.2">
      <c r="A76" s="120"/>
      <c r="B76" s="120"/>
      <c r="C76" s="119"/>
      <c r="D76" s="119"/>
      <c r="E76" s="119"/>
      <c r="F76" s="119"/>
      <c r="G76" s="119"/>
      <c r="H76" s="119"/>
      <c r="I76" s="119"/>
      <c r="J76" s="119"/>
      <c r="K76" s="119"/>
      <c r="L76" s="119"/>
      <c r="M76" s="119"/>
    </row>
    <row r="77" spans="1:13" x14ac:dyDescent="0.2">
      <c r="A77" s="120"/>
      <c r="B77" s="120"/>
      <c r="C77" s="119"/>
      <c r="D77" s="119"/>
      <c r="E77" s="119"/>
      <c r="F77" s="119"/>
      <c r="G77" s="119"/>
      <c r="H77" s="119"/>
      <c r="I77" s="119"/>
      <c r="J77" s="119"/>
      <c r="K77" s="119"/>
      <c r="L77" s="119"/>
      <c r="M77" s="119"/>
    </row>
    <row r="78" spans="1:13" x14ac:dyDescent="0.2">
      <c r="A78" s="120"/>
      <c r="B78" s="120"/>
      <c r="C78" s="119"/>
      <c r="D78" s="119"/>
      <c r="E78" s="119"/>
      <c r="F78" s="119"/>
      <c r="G78" s="119"/>
      <c r="H78" s="119"/>
      <c r="I78" s="119"/>
      <c r="J78" s="119"/>
      <c r="K78" s="119"/>
      <c r="L78" s="119"/>
      <c r="M78" s="119"/>
    </row>
    <row r="79" spans="1:13" x14ac:dyDescent="0.2">
      <c r="A79" s="120"/>
      <c r="B79" s="120"/>
      <c r="C79" s="119"/>
      <c r="D79" s="119"/>
      <c r="E79" s="119"/>
      <c r="F79" s="119"/>
      <c r="G79" s="119"/>
      <c r="H79" s="119"/>
      <c r="I79" s="119"/>
      <c r="J79" s="119"/>
      <c r="K79" s="119"/>
      <c r="L79" s="119"/>
      <c r="M79" s="119"/>
    </row>
    <row r="80" spans="1:13" x14ac:dyDescent="0.2">
      <c r="A80" s="120"/>
      <c r="B80" s="120"/>
      <c r="C80" s="119"/>
      <c r="D80" s="119"/>
      <c r="E80" s="119"/>
      <c r="F80" s="119"/>
      <c r="G80" s="119"/>
      <c r="H80" s="119"/>
      <c r="I80" s="119"/>
      <c r="J80" s="119"/>
      <c r="K80" s="119"/>
      <c r="L80" s="119"/>
      <c r="M80" s="119"/>
    </row>
    <row r="81" spans="1:13" x14ac:dyDescent="0.2">
      <c r="A81" s="120"/>
      <c r="B81" s="120"/>
      <c r="C81" s="119"/>
      <c r="D81" s="119"/>
      <c r="E81" s="119"/>
      <c r="F81" s="119"/>
      <c r="G81" s="119"/>
      <c r="H81" s="119"/>
      <c r="I81" s="119"/>
      <c r="J81" s="119"/>
      <c r="K81" s="119"/>
      <c r="L81" s="119"/>
      <c r="M81" s="119"/>
    </row>
    <row r="82" spans="1:13" x14ac:dyDescent="0.2">
      <c r="A82" s="120"/>
      <c r="B82" s="120"/>
      <c r="C82" s="119"/>
      <c r="D82" s="119"/>
      <c r="E82" s="119"/>
      <c r="F82" s="119"/>
      <c r="G82" s="119"/>
      <c r="H82" s="119"/>
      <c r="I82" s="119"/>
      <c r="J82" s="119"/>
      <c r="K82" s="119"/>
      <c r="L82" s="119"/>
      <c r="M82" s="119"/>
    </row>
    <row r="83" spans="1:13" x14ac:dyDescent="0.2">
      <c r="A83" s="120"/>
      <c r="B83" s="120"/>
      <c r="C83" s="119"/>
      <c r="D83" s="119"/>
      <c r="E83" s="119"/>
      <c r="F83" s="119"/>
      <c r="G83" s="119"/>
      <c r="H83" s="119"/>
      <c r="I83" s="119"/>
      <c r="J83" s="119"/>
      <c r="K83" s="119"/>
      <c r="L83" s="119"/>
      <c r="M83" s="119"/>
    </row>
    <row r="84" spans="1:13" x14ac:dyDescent="0.2">
      <c r="A84" s="120"/>
      <c r="B84" s="120"/>
      <c r="C84" s="119"/>
      <c r="D84" s="119"/>
      <c r="E84" s="119"/>
      <c r="F84" s="119"/>
      <c r="G84" s="119"/>
      <c r="H84" s="119"/>
      <c r="I84" s="119"/>
      <c r="J84" s="119"/>
      <c r="K84" s="119"/>
      <c r="L84" s="119"/>
      <c r="M84" s="119"/>
    </row>
    <row r="85" spans="1:13" x14ac:dyDescent="0.2">
      <c r="A85" s="120"/>
      <c r="B85" s="120"/>
      <c r="C85" s="119"/>
      <c r="D85" s="119"/>
      <c r="E85" s="119"/>
      <c r="F85" s="119"/>
      <c r="G85" s="119"/>
      <c r="H85" s="119"/>
      <c r="I85" s="119"/>
      <c r="J85" s="119"/>
      <c r="K85" s="119"/>
      <c r="L85" s="119"/>
      <c r="M85" s="119"/>
    </row>
    <row r="86" spans="1:13" x14ac:dyDescent="0.2">
      <c r="A86" s="120"/>
      <c r="B86" s="120"/>
      <c r="C86" s="119"/>
      <c r="D86" s="119"/>
      <c r="E86" s="119"/>
      <c r="F86" s="119"/>
      <c r="G86" s="119"/>
      <c r="H86" s="119"/>
      <c r="I86" s="119"/>
      <c r="J86" s="119"/>
      <c r="K86" s="119"/>
      <c r="L86" s="119"/>
      <c r="M86" s="119"/>
    </row>
    <row r="87" spans="1:13" x14ac:dyDescent="0.2">
      <c r="A87" s="120"/>
      <c r="B87" s="120"/>
      <c r="C87" s="119"/>
      <c r="D87" s="119"/>
      <c r="E87" s="119"/>
      <c r="F87" s="119"/>
      <c r="G87" s="119"/>
      <c r="H87" s="119"/>
      <c r="I87" s="119"/>
      <c r="J87" s="119"/>
      <c r="K87" s="119"/>
      <c r="L87" s="119"/>
      <c r="M87" s="119"/>
    </row>
    <row r="88" spans="1:13" x14ac:dyDescent="0.2">
      <c r="A88" s="120"/>
      <c r="B88" s="120"/>
      <c r="C88" s="119"/>
      <c r="D88" s="119"/>
      <c r="E88" s="119"/>
      <c r="F88" s="119"/>
      <c r="G88" s="119"/>
      <c r="H88" s="119"/>
      <c r="I88" s="119"/>
      <c r="J88" s="119"/>
      <c r="K88" s="119"/>
      <c r="L88" s="119"/>
      <c r="M88" s="119"/>
    </row>
    <row r="89" spans="1:13" x14ac:dyDescent="0.2">
      <c r="A89" s="120"/>
      <c r="B89" s="120"/>
      <c r="C89" s="119"/>
      <c r="D89" s="119"/>
      <c r="E89" s="119"/>
      <c r="F89" s="119"/>
      <c r="G89" s="119"/>
      <c r="H89" s="119"/>
      <c r="I89" s="119"/>
      <c r="J89" s="119"/>
      <c r="K89" s="119"/>
      <c r="L89" s="119"/>
      <c r="M89" s="119"/>
    </row>
    <row r="90" spans="1:13" x14ac:dyDescent="0.2">
      <c r="A90" s="120"/>
      <c r="B90" s="120"/>
      <c r="C90" s="119"/>
      <c r="D90" s="119"/>
      <c r="E90" s="119"/>
      <c r="F90" s="119"/>
      <c r="G90" s="119"/>
      <c r="H90" s="119"/>
      <c r="I90" s="119"/>
      <c r="J90" s="119"/>
      <c r="K90" s="119"/>
      <c r="L90" s="119"/>
      <c r="M90" s="119"/>
    </row>
    <row r="91" spans="1:13" x14ac:dyDescent="0.2">
      <c r="A91" s="120"/>
      <c r="B91" s="120"/>
      <c r="C91" s="119"/>
      <c r="D91" s="119"/>
      <c r="E91" s="119"/>
      <c r="F91" s="119"/>
      <c r="G91" s="119"/>
      <c r="H91" s="119"/>
      <c r="I91" s="119"/>
      <c r="J91" s="119"/>
      <c r="K91" s="119"/>
      <c r="L91" s="119"/>
      <c r="M91" s="119"/>
    </row>
    <row r="92" spans="1:13" x14ac:dyDescent="0.2">
      <c r="A92" s="120"/>
      <c r="B92" s="120"/>
      <c r="C92" s="119"/>
      <c r="D92" s="119"/>
      <c r="E92" s="119"/>
      <c r="F92" s="119"/>
      <c r="G92" s="119"/>
      <c r="H92" s="119"/>
      <c r="I92" s="119"/>
      <c r="J92" s="119"/>
      <c r="K92" s="119"/>
      <c r="L92" s="119"/>
      <c r="M92" s="119"/>
    </row>
    <row r="93" spans="1:13" x14ac:dyDescent="0.2">
      <c r="A93" s="120"/>
      <c r="B93" s="120"/>
      <c r="C93" s="119"/>
      <c r="D93" s="119"/>
      <c r="E93" s="119"/>
      <c r="F93" s="119"/>
      <c r="G93" s="119"/>
      <c r="H93" s="119"/>
      <c r="I93" s="119"/>
      <c r="J93" s="119"/>
      <c r="K93" s="119"/>
      <c r="L93" s="119"/>
      <c r="M93" s="119"/>
    </row>
    <row r="94" spans="1:13" x14ac:dyDescent="0.2">
      <c r="A94" s="120"/>
      <c r="B94" s="120"/>
      <c r="C94" s="119"/>
      <c r="D94" s="119"/>
      <c r="E94" s="119"/>
      <c r="F94" s="119"/>
      <c r="G94" s="119"/>
      <c r="H94" s="119"/>
      <c r="I94" s="119"/>
      <c r="J94" s="119"/>
      <c r="K94" s="119"/>
      <c r="L94" s="119"/>
      <c r="M94" s="119"/>
    </row>
    <row r="95" spans="1:13" x14ac:dyDescent="0.2">
      <c r="A95" s="120"/>
      <c r="B95" s="120"/>
      <c r="C95" s="119"/>
      <c r="D95" s="119"/>
      <c r="E95" s="119"/>
      <c r="F95" s="119"/>
      <c r="G95" s="119"/>
      <c r="H95" s="119"/>
      <c r="I95" s="119"/>
      <c r="J95" s="119"/>
      <c r="K95" s="119"/>
      <c r="L95" s="119"/>
      <c r="M95" s="119"/>
    </row>
    <row r="96" spans="1:13" x14ac:dyDescent="0.2">
      <c r="A96" s="120"/>
      <c r="B96" s="120"/>
      <c r="C96" s="119"/>
      <c r="D96" s="119"/>
      <c r="E96" s="119"/>
      <c r="F96" s="119"/>
      <c r="G96" s="119"/>
      <c r="H96" s="119"/>
      <c r="I96" s="119"/>
      <c r="J96" s="119"/>
      <c r="K96" s="119"/>
      <c r="L96" s="119"/>
      <c r="M96" s="119"/>
    </row>
    <row r="97" spans="1:6" x14ac:dyDescent="0.2">
      <c r="A97" s="120"/>
      <c r="B97" s="120"/>
      <c r="C97" s="119"/>
      <c r="D97" s="119"/>
      <c r="E97" s="119"/>
      <c r="F97" s="119"/>
    </row>
    <row r="98" spans="1:6" x14ac:dyDescent="0.2">
      <c r="A98" s="120"/>
      <c r="B98" s="120"/>
      <c r="C98" s="119"/>
      <c r="D98" s="119"/>
      <c r="E98" s="119"/>
      <c r="F98" s="119"/>
    </row>
    <row r="99" spans="1:6" x14ac:dyDescent="0.2">
      <c r="A99" s="120"/>
      <c r="B99" s="120"/>
      <c r="C99" s="119"/>
      <c r="D99" s="119"/>
      <c r="E99" s="119"/>
      <c r="F99" s="119"/>
    </row>
    <row r="100" spans="1:6" x14ac:dyDescent="0.2">
      <c r="A100" s="120"/>
      <c r="B100" s="120"/>
      <c r="C100" s="119"/>
      <c r="D100" s="119"/>
      <c r="E100" s="119"/>
      <c r="F100" s="119"/>
    </row>
    <row r="101" spans="1:6" x14ac:dyDescent="0.2">
      <c r="A101" s="120"/>
      <c r="B101" s="120"/>
      <c r="C101" s="119"/>
      <c r="D101" s="119"/>
      <c r="E101" s="119"/>
      <c r="F101" s="119"/>
    </row>
    <row r="102" spans="1:6" x14ac:dyDescent="0.2">
      <c r="A102" s="120"/>
      <c r="B102" s="120"/>
      <c r="C102" s="119"/>
      <c r="D102" s="119"/>
      <c r="E102" s="119"/>
      <c r="F102" s="119"/>
    </row>
    <row r="103" spans="1:6" x14ac:dyDescent="0.2">
      <c r="A103" s="120"/>
      <c r="B103" s="120"/>
      <c r="C103" s="119"/>
      <c r="D103" s="119"/>
      <c r="E103" s="119"/>
      <c r="F103" s="119"/>
    </row>
    <row r="104" spans="1:6" x14ac:dyDescent="0.2">
      <c r="A104" s="120"/>
      <c r="B104" s="120"/>
      <c r="C104" s="119"/>
      <c r="D104" s="119"/>
      <c r="E104" s="119"/>
      <c r="F104" s="119"/>
    </row>
    <row r="105" spans="1:6" x14ac:dyDescent="0.2">
      <c r="A105" s="120"/>
      <c r="B105" s="120"/>
      <c r="C105" s="119"/>
      <c r="D105" s="119"/>
      <c r="E105" s="119"/>
      <c r="F105" s="119"/>
    </row>
    <row r="106" spans="1:6" x14ac:dyDescent="0.2">
      <c r="A106" s="120"/>
      <c r="B106" s="120"/>
      <c r="C106" s="119"/>
      <c r="D106" s="119"/>
      <c r="E106" s="119"/>
      <c r="F106" s="119"/>
    </row>
    <row r="107" spans="1:6" x14ac:dyDescent="0.2">
      <c r="A107" s="120"/>
      <c r="B107" s="120"/>
      <c r="C107" s="138"/>
      <c r="D107" s="138"/>
    </row>
    <row r="108" spans="1:6" x14ac:dyDescent="0.2">
      <c r="A108" s="120"/>
      <c r="B108" s="120"/>
      <c r="C108" s="138"/>
      <c r="D108" s="138"/>
    </row>
    <row r="109" spans="1:6" x14ac:dyDescent="0.2">
      <c r="A109" s="120"/>
      <c r="B109" s="120"/>
      <c r="C109" s="138"/>
      <c r="D109" s="138"/>
    </row>
    <row r="110" spans="1:6" x14ac:dyDescent="0.2">
      <c r="A110" s="120"/>
      <c r="B110" s="120"/>
      <c r="C110" s="138"/>
      <c r="D110" s="138"/>
    </row>
    <row r="111" spans="1:6" x14ac:dyDescent="0.2">
      <c r="A111" s="120"/>
      <c r="B111" s="120"/>
      <c r="C111" s="138"/>
      <c r="D111" s="138"/>
    </row>
    <row r="112" spans="1:6" x14ac:dyDescent="0.2">
      <c r="A112" s="120"/>
      <c r="B112" s="120"/>
      <c r="C112" s="138"/>
      <c r="D112" s="138"/>
    </row>
    <row r="113" spans="1:4" x14ac:dyDescent="0.2">
      <c r="A113" s="120"/>
      <c r="B113" s="120"/>
      <c r="C113" s="138"/>
      <c r="D113" s="138"/>
    </row>
    <row r="114" spans="1:4" x14ac:dyDescent="0.2">
      <c r="A114" s="120"/>
      <c r="B114" s="120"/>
      <c r="C114" s="138"/>
      <c r="D114" s="138"/>
    </row>
    <row r="115" spans="1:4" x14ac:dyDescent="0.2">
      <c r="A115" s="120"/>
      <c r="B115" s="120"/>
      <c r="C115" s="138"/>
      <c r="D115" s="138"/>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scale="93"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O86"/>
  <sheetViews>
    <sheetView zoomScale="130" zoomScaleNormal="130" workbookViewId="0">
      <selection activeCell="H75" sqref="H75"/>
    </sheetView>
  </sheetViews>
  <sheetFormatPr defaultRowHeight="12.75" x14ac:dyDescent="0.2"/>
  <cols>
    <col min="1" max="1" width="40.5703125" style="60" customWidth="1"/>
    <col min="2" max="2" width="9.140625" style="60"/>
    <col min="3" max="3" width="16.42578125" style="60" customWidth="1"/>
    <col min="4" max="6" width="8" style="60" hidden="1" customWidth="1"/>
    <col min="7" max="7" width="11.140625" style="60" customWidth="1"/>
    <col min="8" max="8" width="18.7109375" style="60" customWidth="1"/>
    <col min="9" max="9" width="2.5703125" style="60" hidden="1" customWidth="1"/>
    <col min="10" max="10" width="16.85546875" style="60" customWidth="1"/>
    <col min="11" max="11" width="19.140625" style="60" bestFit="1" customWidth="1"/>
    <col min="12" max="16384" width="9.140625" style="60"/>
  </cols>
  <sheetData>
    <row r="1" spans="1:15" x14ac:dyDescent="0.2">
      <c r="A1" s="59"/>
    </row>
    <row r="2" spans="1:15" x14ac:dyDescent="0.2">
      <c r="A2" s="150" t="str">
        <f>ОПиУ!A2</f>
        <v>АО "КАЗАЗОТ"</v>
      </c>
    </row>
    <row r="3" spans="1:15" x14ac:dyDescent="0.2">
      <c r="A3" s="63"/>
    </row>
    <row r="4" spans="1:15" x14ac:dyDescent="0.2">
      <c r="A4" s="62"/>
    </row>
    <row r="5" spans="1:15" x14ac:dyDescent="0.2">
      <c r="A5" s="165" t="s">
        <v>41</v>
      </c>
      <c r="B5" s="165"/>
      <c r="C5" s="165"/>
      <c r="D5" s="165"/>
      <c r="E5" s="165"/>
      <c r="F5" s="165"/>
      <c r="G5" s="165"/>
      <c r="H5" s="165"/>
      <c r="I5" s="165"/>
      <c r="J5" s="165"/>
    </row>
    <row r="6" spans="1:15" x14ac:dyDescent="0.2">
      <c r="A6" s="165" t="s">
        <v>42</v>
      </c>
      <c r="B6" s="165"/>
      <c r="C6" s="165"/>
      <c r="D6" s="165"/>
      <c r="E6" s="165"/>
      <c r="F6" s="165"/>
      <c r="G6" s="165"/>
      <c r="H6" s="165"/>
      <c r="I6" s="165"/>
      <c r="J6" s="165"/>
    </row>
    <row r="7" spans="1:15" x14ac:dyDescent="0.2">
      <c r="A7" s="166" t="s">
        <v>134</v>
      </c>
      <c r="B7" s="166"/>
      <c r="C7" s="166"/>
      <c r="D7" s="166"/>
      <c r="E7" s="166"/>
      <c r="F7" s="166"/>
      <c r="G7" s="166"/>
      <c r="H7" s="166"/>
      <c r="I7" s="166"/>
      <c r="J7" s="166"/>
    </row>
    <row r="8" spans="1:15" ht="13.5" x14ac:dyDescent="0.25">
      <c r="A8" s="167"/>
      <c r="B8" s="167"/>
      <c r="C8" s="167"/>
      <c r="D8" s="167"/>
      <c r="E8" s="167"/>
      <c r="F8" s="167"/>
      <c r="G8" s="167"/>
      <c r="H8" s="167"/>
      <c r="I8" s="167"/>
      <c r="J8" s="167"/>
    </row>
    <row r="9" spans="1:15" ht="11.25" customHeight="1" x14ac:dyDescent="0.2">
      <c r="A9" s="168" t="s">
        <v>22</v>
      </c>
      <c r="B9" s="168"/>
      <c r="C9" s="168"/>
      <c r="D9" s="168"/>
      <c r="E9" s="168"/>
      <c r="F9" s="168"/>
      <c r="G9" s="168"/>
      <c r="H9" s="169" t="s">
        <v>131</v>
      </c>
      <c r="I9" s="169"/>
      <c r="J9" s="169" t="s">
        <v>133</v>
      </c>
    </row>
    <row r="10" spans="1:15" ht="23.25" customHeight="1" thickBot="1" x14ac:dyDescent="0.25">
      <c r="A10" s="168"/>
      <c r="B10" s="168"/>
      <c r="C10" s="168"/>
      <c r="D10" s="168"/>
      <c r="E10" s="168"/>
      <c r="F10" s="168"/>
      <c r="G10" s="168"/>
      <c r="H10" s="170"/>
      <c r="I10" s="170"/>
      <c r="J10" s="170"/>
    </row>
    <row r="11" spans="1:15" ht="13.5" thickBot="1" x14ac:dyDescent="0.25">
      <c r="A11" s="171" t="s">
        <v>43</v>
      </c>
      <c r="B11" s="171"/>
      <c r="C11" s="171"/>
      <c r="D11" s="171"/>
      <c r="E11" s="171"/>
      <c r="F11" s="171"/>
      <c r="G11" s="171"/>
      <c r="H11" s="64">
        <f>SUM(H13:H18)</f>
        <v>16137949</v>
      </c>
      <c r="I11" s="172">
        <f>SUM(I13:J18)</f>
        <v>16706324</v>
      </c>
      <c r="J11" s="172"/>
    </row>
    <row r="12" spans="1:15" x14ac:dyDescent="0.2">
      <c r="A12" s="162" t="s">
        <v>44</v>
      </c>
      <c r="B12" s="162"/>
      <c r="C12" s="162"/>
      <c r="D12" s="162"/>
      <c r="E12" s="162"/>
      <c r="F12" s="162"/>
      <c r="G12" s="162"/>
      <c r="H12" s="67"/>
      <c r="I12" s="67"/>
      <c r="J12" s="67"/>
    </row>
    <row r="13" spans="1:15" x14ac:dyDescent="0.2">
      <c r="A13" s="162" t="s">
        <v>45</v>
      </c>
      <c r="B13" s="162"/>
      <c r="C13" s="162"/>
      <c r="D13" s="162"/>
      <c r="E13" s="162"/>
      <c r="F13" s="162"/>
      <c r="G13" s="162"/>
      <c r="H13" s="68">
        <v>7871842</v>
      </c>
      <c r="I13" s="163">
        <v>8606982</v>
      </c>
      <c r="J13" s="163"/>
    </row>
    <row r="14" spans="1:15" x14ac:dyDescent="0.2">
      <c r="A14" s="162" t="s">
        <v>120</v>
      </c>
      <c r="B14" s="162"/>
      <c r="C14" s="162"/>
      <c r="D14" s="162"/>
      <c r="E14" s="162"/>
      <c r="F14" s="162"/>
      <c r="G14" s="162"/>
      <c r="H14" s="68">
        <v>195</v>
      </c>
      <c r="I14" s="163">
        <v>923</v>
      </c>
      <c r="J14" s="163"/>
    </row>
    <row r="15" spans="1:15" x14ac:dyDescent="0.2">
      <c r="A15" s="162" t="s">
        <v>46</v>
      </c>
      <c r="B15" s="162"/>
      <c r="C15" s="162"/>
      <c r="D15" s="162"/>
      <c r="E15" s="162"/>
      <c r="F15" s="162"/>
      <c r="G15" s="162"/>
      <c r="H15" s="70">
        <v>8073220</v>
      </c>
      <c r="I15" s="163">
        <v>7776909</v>
      </c>
      <c r="J15" s="163"/>
      <c r="M15" s="149"/>
      <c r="N15" s="164"/>
      <c r="O15" s="164"/>
    </row>
    <row r="16" spans="1:15" x14ac:dyDescent="0.2">
      <c r="A16" s="162" t="s">
        <v>47</v>
      </c>
      <c r="B16" s="162"/>
      <c r="C16" s="162"/>
      <c r="D16" s="162"/>
      <c r="E16" s="162"/>
      <c r="F16" s="162"/>
      <c r="G16" s="162"/>
      <c r="H16" s="69"/>
      <c r="I16" s="69" t="s">
        <v>34</v>
      </c>
      <c r="J16" s="69" t="s">
        <v>34</v>
      </c>
    </row>
    <row r="17" spans="1:10" x14ac:dyDescent="0.2">
      <c r="A17" s="162" t="s">
        <v>48</v>
      </c>
      <c r="B17" s="162"/>
      <c r="C17" s="162"/>
      <c r="D17" s="162"/>
      <c r="E17" s="162"/>
      <c r="F17" s="162"/>
      <c r="G17" s="162"/>
      <c r="H17" s="70">
        <v>64113</v>
      </c>
      <c r="I17" s="163">
        <v>121935</v>
      </c>
      <c r="J17" s="163"/>
    </row>
    <row r="18" spans="1:10" x14ac:dyDescent="0.2">
      <c r="A18" s="162" t="s">
        <v>49</v>
      </c>
      <c r="B18" s="162"/>
      <c r="C18" s="162"/>
      <c r="D18" s="162"/>
      <c r="E18" s="162"/>
      <c r="F18" s="162"/>
      <c r="G18" s="162"/>
      <c r="H18" s="68">
        <v>128579</v>
      </c>
      <c r="I18" s="163">
        <v>199575</v>
      </c>
      <c r="J18" s="163"/>
    </row>
    <row r="19" spans="1:10" ht="13.5" thickBot="1" x14ac:dyDescent="0.25">
      <c r="A19" s="171" t="s">
        <v>50</v>
      </c>
      <c r="B19" s="171"/>
      <c r="C19" s="171"/>
      <c r="D19" s="171"/>
      <c r="E19" s="171"/>
      <c r="F19" s="171"/>
      <c r="G19" s="171"/>
      <c r="H19" s="64">
        <f>SUM(H21:H27)</f>
        <v>15548561</v>
      </c>
      <c r="I19" s="172">
        <f>SUM(I21:J27)</f>
        <v>11340249</v>
      </c>
      <c r="J19" s="172"/>
    </row>
    <row r="20" spans="1:10" x14ac:dyDescent="0.2">
      <c r="A20" s="162" t="s">
        <v>44</v>
      </c>
      <c r="B20" s="162"/>
      <c r="C20" s="162"/>
      <c r="D20" s="162"/>
      <c r="E20" s="162"/>
      <c r="F20" s="162"/>
      <c r="G20" s="162"/>
      <c r="H20" s="67"/>
      <c r="I20" s="67"/>
      <c r="J20" s="67"/>
    </row>
    <row r="21" spans="1:10" x14ac:dyDescent="0.2">
      <c r="A21" s="162" t="s">
        <v>51</v>
      </c>
      <c r="B21" s="162"/>
      <c r="C21" s="162"/>
      <c r="D21" s="162"/>
      <c r="E21" s="162"/>
      <c r="F21" s="162"/>
      <c r="G21" s="162"/>
      <c r="H21" s="70">
        <v>3321743</v>
      </c>
      <c r="I21" s="163">
        <v>2919124</v>
      </c>
      <c r="J21" s="163"/>
    </row>
    <row r="22" spans="1:10" x14ac:dyDescent="0.2">
      <c r="A22" s="162" t="s">
        <v>52</v>
      </c>
      <c r="B22" s="162"/>
      <c r="C22" s="162"/>
      <c r="D22" s="162"/>
      <c r="E22" s="162"/>
      <c r="F22" s="162"/>
      <c r="G22" s="162"/>
      <c r="H22" s="100">
        <v>4264075</v>
      </c>
      <c r="I22" s="163">
        <v>2344499</v>
      </c>
      <c r="J22" s="163"/>
    </row>
    <row r="23" spans="1:10" x14ac:dyDescent="0.2">
      <c r="A23" s="162" t="s">
        <v>53</v>
      </c>
      <c r="B23" s="162"/>
      <c r="C23" s="162"/>
      <c r="D23" s="162"/>
      <c r="E23" s="162"/>
      <c r="F23" s="162"/>
      <c r="G23" s="162"/>
      <c r="H23" s="70">
        <v>2463180</v>
      </c>
      <c r="I23" s="163">
        <v>2095577</v>
      </c>
      <c r="J23" s="163"/>
    </row>
    <row r="24" spans="1:10" x14ac:dyDescent="0.2">
      <c r="A24" s="162" t="s">
        <v>54</v>
      </c>
      <c r="B24" s="162"/>
      <c r="C24" s="162"/>
      <c r="D24" s="162"/>
      <c r="E24" s="162"/>
      <c r="F24" s="162"/>
      <c r="G24" s="162"/>
      <c r="H24" s="70">
        <v>1472001</v>
      </c>
      <c r="I24" s="163">
        <v>1183707</v>
      </c>
      <c r="J24" s="163"/>
    </row>
    <row r="25" spans="1:10" x14ac:dyDescent="0.2">
      <c r="A25" s="162" t="s">
        <v>55</v>
      </c>
      <c r="B25" s="162"/>
      <c r="C25" s="162"/>
      <c r="D25" s="162"/>
      <c r="E25" s="162"/>
      <c r="F25" s="162"/>
      <c r="G25" s="162"/>
      <c r="H25" s="70">
        <v>601483</v>
      </c>
      <c r="I25" s="70"/>
      <c r="J25" s="70">
        <v>47928</v>
      </c>
    </row>
    <row r="26" spans="1:10" x14ac:dyDescent="0.2">
      <c r="A26" s="162" t="s">
        <v>56</v>
      </c>
      <c r="B26" s="162"/>
      <c r="C26" s="162"/>
      <c r="D26" s="162"/>
      <c r="E26" s="162"/>
      <c r="F26" s="162"/>
      <c r="G26" s="162"/>
      <c r="H26" s="70">
        <v>2289227</v>
      </c>
      <c r="I26" s="163">
        <v>2521887</v>
      </c>
      <c r="J26" s="163"/>
    </row>
    <row r="27" spans="1:10" ht="13.5" thickBot="1" x14ac:dyDescent="0.25">
      <c r="A27" s="162" t="s">
        <v>57</v>
      </c>
      <c r="B27" s="162"/>
      <c r="C27" s="162"/>
      <c r="D27" s="162"/>
      <c r="E27" s="162"/>
      <c r="F27" s="162"/>
      <c r="G27" s="162"/>
      <c r="H27" s="71">
        <v>1136852</v>
      </c>
      <c r="I27" s="174">
        <v>227527</v>
      </c>
      <c r="J27" s="174"/>
    </row>
    <row r="28" spans="1:10" ht="13.5" thickBot="1" x14ac:dyDescent="0.25">
      <c r="A28" s="175" t="s">
        <v>58</v>
      </c>
      <c r="B28" s="175"/>
      <c r="C28" s="175"/>
      <c r="D28" s="175"/>
      <c r="E28" s="175"/>
      <c r="F28" s="175"/>
      <c r="G28" s="175"/>
      <c r="H28" s="72">
        <f>H11-H19</f>
        <v>589388</v>
      </c>
      <c r="I28" s="176">
        <f>I11-I19</f>
        <v>5366075</v>
      </c>
      <c r="J28" s="176"/>
    </row>
    <row r="29" spans="1:10" x14ac:dyDescent="0.2">
      <c r="A29" s="173" t="s">
        <v>59</v>
      </c>
      <c r="B29" s="173"/>
      <c r="C29" s="173"/>
      <c r="D29" s="173"/>
      <c r="E29" s="173"/>
      <c r="F29" s="173"/>
      <c r="G29" s="173"/>
      <c r="H29" s="173"/>
      <c r="I29" s="173"/>
      <c r="J29" s="173"/>
    </row>
    <row r="30" spans="1:10" ht="13.5" thickBot="1" x14ac:dyDescent="0.25">
      <c r="A30" s="171" t="s">
        <v>60</v>
      </c>
      <c r="B30" s="171"/>
      <c r="C30" s="171"/>
      <c r="D30" s="171"/>
      <c r="E30" s="171"/>
      <c r="F30" s="171"/>
      <c r="G30" s="171"/>
      <c r="H30" s="64">
        <f>SUM(H32:H42)</f>
        <v>2576</v>
      </c>
      <c r="I30" s="172">
        <f>SUM(I32:J42)</f>
        <v>3785</v>
      </c>
      <c r="J30" s="172"/>
    </row>
    <row r="31" spans="1:10" x14ac:dyDescent="0.2">
      <c r="A31" s="162" t="s">
        <v>44</v>
      </c>
      <c r="B31" s="162"/>
      <c r="C31" s="162"/>
      <c r="D31" s="162"/>
      <c r="E31" s="162"/>
      <c r="F31" s="162"/>
      <c r="G31" s="162"/>
      <c r="H31" s="67"/>
      <c r="I31" s="67"/>
      <c r="J31" s="67"/>
    </row>
    <row r="32" spans="1:10" x14ac:dyDescent="0.2">
      <c r="A32" s="162" t="s">
        <v>61</v>
      </c>
      <c r="B32" s="162"/>
      <c r="C32" s="162"/>
      <c r="D32" s="162"/>
      <c r="E32" s="162"/>
      <c r="F32" s="162"/>
      <c r="G32" s="162"/>
      <c r="H32" s="101"/>
      <c r="I32" s="163">
        <v>3785</v>
      </c>
      <c r="J32" s="163"/>
    </row>
    <row r="33" spans="1:10" x14ac:dyDescent="0.2">
      <c r="A33" s="162" t="s">
        <v>62</v>
      </c>
      <c r="B33" s="162"/>
      <c r="C33" s="162"/>
      <c r="D33" s="162"/>
      <c r="E33" s="162"/>
      <c r="F33" s="162"/>
      <c r="G33" s="162"/>
      <c r="H33" s="69"/>
      <c r="I33" s="164" t="s">
        <v>34</v>
      </c>
      <c r="J33" s="164"/>
    </row>
    <row r="34" spans="1:10" x14ac:dyDescent="0.2">
      <c r="A34" s="162" t="s">
        <v>63</v>
      </c>
      <c r="B34" s="162"/>
      <c r="C34" s="162"/>
      <c r="D34" s="162"/>
      <c r="E34" s="162"/>
      <c r="F34" s="162"/>
      <c r="G34" s="162"/>
      <c r="H34" s="69"/>
      <c r="I34" s="164" t="s">
        <v>34</v>
      </c>
      <c r="J34" s="164"/>
    </row>
    <row r="35" spans="1:10" x14ac:dyDescent="0.2">
      <c r="A35" s="177" t="s">
        <v>64</v>
      </c>
      <c r="B35" s="177"/>
      <c r="C35" s="177"/>
      <c r="D35" s="177"/>
      <c r="E35" s="177"/>
      <c r="F35" s="177"/>
      <c r="G35" s="177"/>
      <c r="H35" s="69"/>
      <c r="I35" s="164" t="s">
        <v>34</v>
      </c>
      <c r="J35" s="164"/>
    </row>
    <row r="36" spans="1:10" x14ac:dyDescent="0.2">
      <c r="A36" s="177" t="s">
        <v>65</v>
      </c>
      <c r="B36" s="177"/>
      <c r="C36" s="177"/>
      <c r="D36" s="177"/>
      <c r="E36" s="177"/>
      <c r="F36" s="177"/>
      <c r="G36" s="177"/>
      <c r="H36" s="69"/>
      <c r="I36" s="164" t="s">
        <v>34</v>
      </c>
      <c r="J36" s="164"/>
    </row>
    <row r="37" spans="1:10" x14ac:dyDescent="0.2">
      <c r="A37" s="177" t="s">
        <v>66</v>
      </c>
      <c r="B37" s="177"/>
      <c r="C37" s="177"/>
      <c r="D37" s="177"/>
      <c r="E37" s="177"/>
      <c r="F37" s="177"/>
      <c r="G37" s="177"/>
      <c r="H37" s="69"/>
      <c r="I37" s="164" t="s">
        <v>34</v>
      </c>
      <c r="J37" s="164"/>
    </row>
    <row r="38" spans="1:10" x14ac:dyDescent="0.2">
      <c r="A38" s="177" t="s">
        <v>67</v>
      </c>
      <c r="B38" s="177"/>
      <c r="C38" s="177"/>
      <c r="D38" s="177"/>
      <c r="E38" s="177"/>
      <c r="F38" s="177"/>
      <c r="G38" s="177"/>
      <c r="H38" s="69"/>
      <c r="I38" s="164" t="s">
        <v>34</v>
      </c>
      <c r="J38" s="164"/>
    </row>
    <row r="39" spans="1:10" x14ac:dyDescent="0.2">
      <c r="A39" s="177" t="s">
        <v>68</v>
      </c>
      <c r="B39" s="177"/>
      <c r="C39" s="177"/>
      <c r="D39" s="177"/>
      <c r="E39" s="177"/>
      <c r="F39" s="177"/>
      <c r="G39" s="177"/>
      <c r="H39" s="69"/>
      <c r="I39" s="164" t="s">
        <v>34</v>
      </c>
      <c r="J39" s="164"/>
    </row>
    <row r="40" spans="1:10" x14ac:dyDescent="0.2">
      <c r="A40" s="177" t="s">
        <v>69</v>
      </c>
      <c r="B40" s="177"/>
      <c r="C40" s="177"/>
      <c r="D40" s="177"/>
      <c r="E40" s="177"/>
      <c r="F40" s="177"/>
      <c r="G40" s="177"/>
      <c r="H40" s="69"/>
      <c r="I40" s="164" t="s">
        <v>34</v>
      </c>
      <c r="J40" s="164"/>
    </row>
    <row r="41" spans="1:10" x14ac:dyDescent="0.2">
      <c r="A41" s="177" t="s">
        <v>48</v>
      </c>
      <c r="B41" s="177"/>
      <c r="C41" s="177"/>
      <c r="D41" s="177"/>
      <c r="E41" s="177"/>
      <c r="F41" s="177"/>
      <c r="G41" s="177"/>
      <c r="H41" s="70"/>
      <c r="I41" s="163" t="s">
        <v>34</v>
      </c>
      <c r="J41" s="163"/>
    </row>
    <row r="42" spans="1:10" x14ac:dyDescent="0.2">
      <c r="A42" s="162" t="s">
        <v>49</v>
      </c>
      <c r="B42" s="162"/>
      <c r="C42" s="162"/>
      <c r="D42" s="162"/>
      <c r="E42" s="162"/>
      <c r="F42" s="162"/>
      <c r="G42" s="162"/>
      <c r="H42" s="101">
        <v>2576</v>
      </c>
      <c r="I42" s="163"/>
      <c r="J42" s="163"/>
    </row>
    <row r="43" spans="1:10" ht="13.5" thickBot="1" x14ac:dyDescent="0.25">
      <c r="A43" s="171" t="s">
        <v>70</v>
      </c>
      <c r="B43" s="171"/>
      <c r="C43" s="171"/>
      <c r="D43" s="171"/>
      <c r="E43" s="171"/>
      <c r="F43" s="171"/>
      <c r="G43" s="171"/>
      <c r="H43" s="64">
        <f>SUM(H45:H55)</f>
        <v>2147158</v>
      </c>
      <c r="I43" s="178">
        <f>SUM(I45:J55)</f>
        <v>3721754</v>
      </c>
      <c r="J43" s="178"/>
    </row>
    <row r="44" spans="1:10" x14ac:dyDescent="0.2">
      <c r="A44" s="162" t="s">
        <v>44</v>
      </c>
      <c r="B44" s="162"/>
      <c r="C44" s="162"/>
      <c r="D44" s="162"/>
      <c r="E44" s="162"/>
      <c r="F44" s="162"/>
      <c r="G44" s="162"/>
      <c r="H44" s="67"/>
      <c r="I44" s="179"/>
      <c r="J44" s="179"/>
    </row>
    <row r="45" spans="1:10" x14ac:dyDescent="0.2">
      <c r="A45" s="162" t="s">
        <v>71</v>
      </c>
      <c r="B45" s="162"/>
      <c r="C45" s="162"/>
      <c r="D45" s="162"/>
      <c r="E45" s="162"/>
      <c r="F45" s="162"/>
      <c r="G45" s="162"/>
      <c r="H45" s="70">
        <v>60985</v>
      </c>
      <c r="I45" s="163">
        <v>367585</v>
      </c>
      <c r="J45" s="163"/>
    </row>
    <row r="46" spans="1:10" x14ac:dyDescent="0.2">
      <c r="A46" s="162" t="s">
        <v>72</v>
      </c>
      <c r="B46" s="162"/>
      <c r="C46" s="162"/>
      <c r="D46" s="162"/>
      <c r="E46" s="162"/>
      <c r="F46" s="162"/>
      <c r="G46" s="162"/>
      <c r="H46" s="70">
        <v>108210</v>
      </c>
      <c r="I46" s="163">
        <v>29126</v>
      </c>
      <c r="J46" s="163"/>
    </row>
    <row r="47" spans="1:10" x14ac:dyDescent="0.2">
      <c r="A47" s="162" t="s">
        <v>73</v>
      </c>
      <c r="B47" s="162"/>
      <c r="C47" s="162"/>
      <c r="D47" s="162"/>
      <c r="E47" s="162"/>
      <c r="F47" s="162"/>
      <c r="G47" s="162"/>
      <c r="H47" s="70">
        <v>1299649</v>
      </c>
      <c r="I47" s="163">
        <v>1298513</v>
      </c>
      <c r="J47" s="163"/>
    </row>
    <row r="48" spans="1:10" x14ac:dyDescent="0.2">
      <c r="A48" s="177" t="s">
        <v>74</v>
      </c>
      <c r="B48" s="177"/>
      <c r="C48" s="177"/>
      <c r="D48" s="177"/>
      <c r="E48" s="177"/>
      <c r="F48" s="177"/>
      <c r="G48" s="177"/>
      <c r="H48" s="69"/>
      <c r="I48" s="164" t="s">
        <v>34</v>
      </c>
      <c r="J48" s="164"/>
    </row>
    <row r="49" spans="1:10" x14ac:dyDescent="0.2">
      <c r="A49" s="162" t="s">
        <v>75</v>
      </c>
      <c r="B49" s="162"/>
      <c r="C49" s="162"/>
      <c r="D49" s="162"/>
      <c r="E49" s="162"/>
      <c r="F49" s="162"/>
      <c r="G49" s="162"/>
      <c r="H49" s="69"/>
      <c r="I49" s="164" t="s">
        <v>34</v>
      </c>
      <c r="J49" s="164"/>
    </row>
    <row r="50" spans="1:10" x14ac:dyDescent="0.2">
      <c r="A50" s="162" t="s">
        <v>76</v>
      </c>
      <c r="B50" s="162"/>
      <c r="C50" s="162"/>
      <c r="D50" s="162"/>
      <c r="E50" s="162"/>
      <c r="F50" s="162"/>
      <c r="G50" s="162"/>
      <c r="H50" s="69"/>
      <c r="I50" s="164" t="s">
        <v>34</v>
      </c>
      <c r="J50" s="164"/>
    </row>
    <row r="51" spans="1:10" x14ac:dyDescent="0.2">
      <c r="A51" s="162" t="s">
        <v>77</v>
      </c>
      <c r="B51" s="162"/>
      <c r="C51" s="162"/>
      <c r="D51" s="162"/>
      <c r="E51" s="162"/>
      <c r="F51" s="162"/>
      <c r="G51" s="162"/>
      <c r="H51" s="69"/>
      <c r="I51" s="164" t="s">
        <v>34</v>
      </c>
      <c r="J51" s="164"/>
    </row>
    <row r="52" spans="1:10" x14ac:dyDescent="0.2">
      <c r="A52" s="162" t="s">
        <v>78</v>
      </c>
      <c r="B52" s="162"/>
      <c r="C52" s="162"/>
      <c r="D52" s="162"/>
      <c r="E52" s="162"/>
      <c r="F52" s="162"/>
      <c r="G52" s="162"/>
      <c r="H52" s="69"/>
      <c r="I52" s="164" t="s">
        <v>34</v>
      </c>
      <c r="J52" s="164"/>
    </row>
    <row r="53" spans="1:10" x14ac:dyDescent="0.2">
      <c r="A53" s="162" t="s">
        <v>68</v>
      </c>
      <c r="B53" s="162"/>
      <c r="C53" s="162"/>
      <c r="D53" s="162"/>
      <c r="E53" s="162"/>
      <c r="F53" s="162"/>
      <c r="G53" s="162"/>
      <c r="H53" s="69"/>
      <c r="I53" s="164" t="s">
        <v>34</v>
      </c>
      <c r="J53" s="164"/>
    </row>
    <row r="54" spans="1:10" x14ac:dyDescent="0.2">
      <c r="A54" s="162" t="s">
        <v>79</v>
      </c>
      <c r="B54" s="162"/>
      <c r="C54" s="162"/>
      <c r="D54" s="162"/>
      <c r="E54" s="162"/>
      <c r="F54" s="162"/>
      <c r="G54" s="162"/>
      <c r="H54" s="69"/>
      <c r="I54" s="164" t="s">
        <v>34</v>
      </c>
      <c r="J54" s="164"/>
    </row>
    <row r="55" spans="1:10" x14ac:dyDescent="0.2">
      <c r="A55" s="177" t="s">
        <v>57</v>
      </c>
      <c r="B55" s="177"/>
      <c r="C55" s="177"/>
      <c r="D55" s="177"/>
      <c r="E55" s="177"/>
      <c r="F55" s="177"/>
      <c r="G55" s="177"/>
      <c r="H55" s="70">
        <v>678314</v>
      </c>
      <c r="I55" s="163">
        <v>2026530</v>
      </c>
      <c r="J55" s="163"/>
    </row>
    <row r="56" spans="1:10" ht="23.25" customHeight="1" thickBot="1" x14ac:dyDescent="0.25">
      <c r="A56" s="175" t="s">
        <v>80</v>
      </c>
      <c r="B56" s="175"/>
      <c r="C56" s="175"/>
      <c r="D56" s="175"/>
      <c r="E56" s="175"/>
      <c r="F56" s="175"/>
      <c r="G56" s="175"/>
      <c r="H56" s="64">
        <f>H30-H43</f>
        <v>-2144582</v>
      </c>
      <c r="I56" s="172">
        <f>I30-I43</f>
        <v>-3717969</v>
      </c>
      <c r="J56" s="172"/>
    </row>
    <row r="57" spans="1:10" x14ac:dyDescent="0.2">
      <c r="A57" s="1"/>
      <c r="B57" s="1"/>
      <c r="C57" s="1"/>
      <c r="D57" s="1"/>
      <c r="E57" s="1"/>
      <c r="F57" s="1"/>
      <c r="G57" s="1"/>
      <c r="H57" s="73"/>
      <c r="I57" s="73"/>
      <c r="J57" s="73"/>
    </row>
    <row r="58" spans="1:10" x14ac:dyDescent="0.2">
      <c r="A58" s="171" t="s">
        <v>81</v>
      </c>
      <c r="B58" s="171"/>
      <c r="C58" s="171"/>
      <c r="D58" s="171"/>
      <c r="E58" s="171"/>
      <c r="F58" s="171"/>
      <c r="G58" s="171"/>
      <c r="H58" s="171"/>
      <c r="I58" s="171"/>
      <c r="J58" s="171"/>
    </row>
    <row r="59" spans="1:10" ht="13.5" thickBot="1" x14ac:dyDescent="0.25">
      <c r="A59" s="171" t="s">
        <v>82</v>
      </c>
      <c r="B59" s="171"/>
      <c r="C59" s="171"/>
      <c r="D59" s="171"/>
      <c r="E59" s="171"/>
      <c r="F59" s="171"/>
      <c r="G59" s="171"/>
      <c r="H59" s="64">
        <f>SUM(H61:H64)</f>
        <v>276810</v>
      </c>
      <c r="I59" s="172">
        <f>SUM(I61:J64)</f>
        <v>289590</v>
      </c>
      <c r="J59" s="172"/>
    </row>
    <row r="60" spans="1:10" x14ac:dyDescent="0.2">
      <c r="A60" s="162" t="s">
        <v>44</v>
      </c>
      <c r="B60" s="162"/>
      <c r="C60" s="162"/>
      <c r="D60" s="162"/>
      <c r="E60" s="162"/>
      <c r="F60" s="162"/>
      <c r="G60" s="162"/>
      <c r="H60" s="67"/>
      <c r="I60" s="179"/>
      <c r="J60" s="179"/>
    </row>
    <row r="61" spans="1:10" x14ac:dyDescent="0.2">
      <c r="A61" s="162" t="s">
        <v>83</v>
      </c>
      <c r="B61" s="162"/>
      <c r="C61" s="162"/>
      <c r="D61" s="162"/>
      <c r="E61" s="162"/>
      <c r="F61" s="162"/>
      <c r="G61" s="162"/>
      <c r="H61" s="69" t="s">
        <v>34</v>
      </c>
      <c r="I61" s="164" t="s">
        <v>34</v>
      </c>
      <c r="J61" s="164"/>
    </row>
    <row r="62" spans="1:10" x14ac:dyDescent="0.2">
      <c r="A62" s="162" t="s">
        <v>84</v>
      </c>
      <c r="B62" s="162"/>
      <c r="C62" s="162"/>
      <c r="D62" s="162"/>
      <c r="E62" s="162"/>
      <c r="F62" s="162"/>
      <c r="G62" s="162"/>
      <c r="H62" s="70">
        <v>276810</v>
      </c>
      <c r="I62" s="163">
        <v>289590</v>
      </c>
      <c r="J62" s="163"/>
    </row>
    <row r="63" spans="1:10" x14ac:dyDescent="0.2">
      <c r="A63" s="162" t="s">
        <v>48</v>
      </c>
      <c r="B63" s="162"/>
      <c r="C63" s="162"/>
      <c r="D63" s="162"/>
      <c r="E63" s="162"/>
      <c r="F63" s="162"/>
      <c r="G63" s="162"/>
      <c r="H63" s="69" t="s">
        <v>34</v>
      </c>
      <c r="I63" s="164" t="s">
        <v>34</v>
      </c>
      <c r="J63" s="164"/>
    </row>
    <row r="64" spans="1:10" x14ac:dyDescent="0.2">
      <c r="A64" s="162" t="s">
        <v>49</v>
      </c>
      <c r="B64" s="162"/>
      <c r="C64" s="162"/>
      <c r="D64" s="162"/>
      <c r="E64" s="162"/>
      <c r="F64" s="162"/>
      <c r="G64" s="162"/>
      <c r="H64" s="69" t="s">
        <v>34</v>
      </c>
      <c r="I64" s="164" t="s">
        <v>34</v>
      </c>
      <c r="J64" s="164"/>
    </row>
    <row r="65" spans="1:12" ht="13.5" thickBot="1" x14ac:dyDescent="0.25">
      <c r="A65" s="171" t="s">
        <v>85</v>
      </c>
      <c r="B65" s="171"/>
      <c r="C65" s="171"/>
      <c r="D65" s="171"/>
      <c r="E65" s="171"/>
      <c r="F65" s="171"/>
      <c r="G65" s="171"/>
      <c r="H65" s="64">
        <f>SUM(H67:H71)</f>
        <v>1510325</v>
      </c>
      <c r="I65" s="172">
        <f>SUM(I67:J71)</f>
        <v>4209240</v>
      </c>
      <c r="J65" s="172"/>
    </row>
    <row r="66" spans="1:12" x14ac:dyDescent="0.2">
      <c r="A66" s="162" t="s">
        <v>44</v>
      </c>
      <c r="B66" s="162"/>
      <c r="C66" s="162"/>
      <c r="D66" s="162"/>
      <c r="E66" s="162"/>
      <c r="F66" s="162"/>
      <c r="G66" s="162"/>
      <c r="H66" s="67"/>
      <c r="I66" s="179"/>
      <c r="J66" s="179"/>
    </row>
    <row r="67" spans="1:12" x14ac:dyDescent="0.2">
      <c r="A67" s="162" t="s">
        <v>86</v>
      </c>
      <c r="B67" s="162"/>
      <c r="C67" s="162"/>
      <c r="D67" s="162"/>
      <c r="E67" s="162"/>
      <c r="F67" s="162"/>
      <c r="G67" s="162"/>
      <c r="H67" s="70">
        <v>1510325</v>
      </c>
      <c r="I67" s="163">
        <v>4209240</v>
      </c>
      <c r="J67" s="163"/>
    </row>
    <row r="68" spans="1:12" x14ac:dyDescent="0.2">
      <c r="A68" s="162" t="s">
        <v>54</v>
      </c>
      <c r="B68" s="162"/>
      <c r="C68" s="162"/>
      <c r="D68" s="162"/>
      <c r="E68" s="162"/>
      <c r="F68" s="162"/>
      <c r="G68" s="162"/>
      <c r="H68" s="69"/>
      <c r="I68" s="163" t="s">
        <v>34</v>
      </c>
      <c r="J68" s="163"/>
    </row>
    <row r="69" spans="1:12" x14ac:dyDescent="0.2">
      <c r="A69" s="162" t="s">
        <v>87</v>
      </c>
      <c r="B69" s="162"/>
      <c r="C69" s="162"/>
      <c r="D69" s="162"/>
      <c r="E69" s="162"/>
      <c r="F69" s="162"/>
      <c r="G69" s="162"/>
      <c r="H69" s="70"/>
      <c r="I69" s="163" t="s">
        <v>34</v>
      </c>
      <c r="J69" s="163"/>
    </row>
    <row r="70" spans="1:12" x14ac:dyDescent="0.2">
      <c r="A70" s="162" t="s">
        <v>88</v>
      </c>
      <c r="B70" s="162"/>
      <c r="C70" s="162"/>
      <c r="D70" s="162"/>
      <c r="E70" s="162"/>
      <c r="F70" s="162"/>
      <c r="G70" s="162"/>
      <c r="H70" s="69"/>
      <c r="I70" s="164" t="s">
        <v>34</v>
      </c>
      <c r="J70" s="164"/>
    </row>
    <row r="71" spans="1:12" x14ac:dyDescent="0.2">
      <c r="A71" s="162" t="s">
        <v>89</v>
      </c>
      <c r="B71" s="162"/>
      <c r="C71" s="162"/>
      <c r="D71" s="162"/>
      <c r="E71" s="162"/>
      <c r="F71" s="162"/>
      <c r="G71" s="162"/>
      <c r="H71" s="69"/>
      <c r="I71" s="164" t="s">
        <v>34</v>
      </c>
      <c r="J71" s="164"/>
    </row>
    <row r="72" spans="1:12" ht="13.5" thickBot="1" x14ac:dyDescent="0.25">
      <c r="A72" s="175" t="s">
        <v>90</v>
      </c>
      <c r="B72" s="175"/>
      <c r="C72" s="175"/>
      <c r="D72" s="175"/>
      <c r="E72" s="175"/>
      <c r="F72" s="175"/>
      <c r="G72" s="175"/>
      <c r="H72" s="64">
        <f>H59-H65</f>
        <v>-1233515</v>
      </c>
      <c r="I72" s="172">
        <f>I59-I65</f>
        <v>-3919650</v>
      </c>
      <c r="J72" s="172"/>
    </row>
    <row r="73" spans="1:12" x14ac:dyDescent="0.2">
      <c r="A73" s="177" t="s">
        <v>91</v>
      </c>
      <c r="B73" s="177"/>
      <c r="C73" s="177"/>
      <c r="D73" s="177"/>
      <c r="E73" s="177"/>
      <c r="F73" s="177"/>
      <c r="G73" s="177"/>
      <c r="H73" s="74">
        <v>-191690</v>
      </c>
      <c r="I73" s="181">
        <v>-634194</v>
      </c>
      <c r="J73" s="181"/>
    </row>
    <row r="74" spans="1:12" ht="32.25" customHeight="1" thickBot="1" x14ac:dyDescent="0.25">
      <c r="A74" s="175" t="s">
        <v>92</v>
      </c>
      <c r="B74" s="175"/>
      <c r="C74" s="175"/>
      <c r="D74" s="175"/>
      <c r="E74" s="175"/>
      <c r="F74" s="175"/>
      <c r="G74" s="175"/>
      <c r="H74" s="64">
        <f>H28+H56+H72+H73</f>
        <v>-2980399</v>
      </c>
      <c r="I74" s="64">
        <f t="shared" ref="I74" si="0">I28+I56+I72+I73</f>
        <v>-2905738</v>
      </c>
      <c r="J74" s="64">
        <f>I28+I56+I72+I73</f>
        <v>-2905738</v>
      </c>
    </row>
    <row r="75" spans="1:12" ht="24" customHeight="1" thickBot="1" x14ac:dyDescent="0.25">
      <c r="A75" s="175" t="s">
        <v>93</v>
      </c>
      <c r="B75" s="175"/>
      <c r="C75" s="175"/>
      <c r="D75" s="175"/>
      <c r="E75" s="175"/>
      <c r="F75" s="175"/>
      <c r="G75" s="175"/>
      <c r="H75" s="72">
        <f>ОФП!D30</f>
        <v>9754750</v>
      </c>
      <c r="I75" s="176">
        <v>18812559</v>
      </c>
      <c r="J75" s="176"/>
      <c r="K75" s="156">
        <f>H75-ОФП!D30</f>
        <v>0</v>
      </c>
      <c r="L75" s="75"/>
    </row>
    <row r="76" spans="1:12" ht="27.75" customHeight="1" thickBot="1" x14ac:dyDescent="0.25">
      <c r="A76" s="175" t="s">
        <v>94</v>
      </c>
      <c r="B76" s="175"/>
      <c r="C76" s="175"/>
      <c r="D76" s="175"/>
      <c r="E76" s="175"/>
      <c r="F76" s="175"/>
      <c r="G76" s="175"/>
      <c r="H76" s="72">
        <f>H74+H75</f>
        <v>6774351</v>
      </c>
      <c r="I76" s="176">
        <f>I74+I75</f>
        <v>15906821</v>
      </c>
      <c r="J76" s="176"/>
      <c r="K76" s="156">
        <f>H76-ОФП!C30</f>
        <v>0</v>
      </c>
      <c r="L76" s="75"/>
    </row>
    <row r="77" spans="1:12" x14ac:dyDescent="0.2">
      <c r="A77" s="65"/>
      <c r="B77" s="65"/>
      <c r="C77" s="65"/>
      <c r="D77" s="65"/>
      <c r="E77" s="65"/>
      <c r="F77" s="65"/>
      <c r="G77" s="65"/>
      <c r="H77" s="65"/>
      <c r="I77" s="65"/>
      <c r="J77" s="65"/>
    </row>
    <row r="78" spans="1:12" x14ac:dyDescent="0.2">
      <c r="A78" s="66"/>
      <c r="H78" s="75"/>
    </row>
    <row r="81" spans="1:15" s="135" customFormat="1" ht="34.5" customHeight="1" x14ac:dyDescent="0.2">
      <c r="A81" s="55" t="s">
        <v>24</v>
      </c>
      <c r="B81" s="132"/>
      <c r="C81" s="132"/>
      <c r="D81" s="132"/>
      <c r="E81" s="133"/>
      <c r="F81" s="133"/>
      <c r="G81" s="134"/>
      <c r="H81" s="134"/>
      <c r="I81" s="134"/>
      <c r="J81" s="134"/>
      <c r="K81" s="134"/>
      <c r="L81" s="134"/>
      <c r="M81" s="134"/>
      <c r="N81" s="134"/>
      <c r="O81" s="134"/>
    </row>
    <row r="82" spans="1:15" s="135" customFormat="1" ht="12" x14ac:dyDescent="0.2">
      <c r="A82" s="55"/>
      <c r="B82" s="132"/>
      <c r="C82" s="132"/>
      <c r="D82" s="132"/>
      <c r="E82" s="133"/>
      <c r="F82" s="133"/>
      <c r="G82" s="134"/>
      <c r="H82" s="134"/>
      <c r="I82" s="134"/>
      <c r="J82" s="134"/>
      <c r="K82" s="134"/>
      <c r="L82" s="134"/>
      <c r="M82" s="134"/>
      <c r="N82" s="134"/>
      <c r="O82" s="134"/>
    </row>
    <row r="83" spans="1:15" s="135" customFormat="1" ht="12" customHeight="1" x14ac:dyDescent="0.2">
      <c r="A83" s="155" t="s">
        <v>25</v>
      </c>
      <c r="B83" s="56"/>
      <c r="C83" s="159" t="s">
        <v>28</v>
      </c>
      <c r="D83" s="159"/>
      <c r="E83" s="159"/>
      <c r="F83" s="159"/>
      <c r="G83" s="159"/>
      <c r="H83" s="159"/>
      <c r="I83" s="159"/>
      <c r="J83" s="159"/>
      <c r="K83" s="134"/>
      <c r="L83" s="134"/>
      <c r="M83" s="134"/>
      <c r="N83" s="134"/>
      <c r="O83" s="134"/>
    </row>
    <row r="84" spans="1:15" s="135" customFormat="1" ht="47.25" customHeight="1" x14ac:dyDescent="0.2">
      <c r="A84" s="155" t="s">
        <v>26</v>
      </c>
      <c r="B84" s="56"/>
      <c r="C84" s="159" t="s">
        <v>29</v>
      </c>
      <c r="D84" s="159"/>
      <c r="E84" s="159"/>
      <c r="F84" s="159"/>
      <c r="G84" s="159"/>
      <c r="H84" s="56"/>
      <c r="I84" s="56"/>
      <c r="J84" s="56"/>
      <c r="K84" s="134"/>
      <c r="L84" s="134"/>
      <c r="M84" s="134"/>
      <c r="N84" s="134"/>
      <c r="O84" s="134"/>
    </row>
    <row r="85" spans="1:15" s="1" customFormat="1" ht="14.25" customHeight="1" x14ac:dyDescent="0.2">
      <c r="A85" s="180"/>
      <c r="B85" s="180"/>
      <c r="C85" s="77"/>
      <c r="D85" s="76"/>
      <c r="E85" s="76"/>
      <c r="F85" s="76"/>
      <c r="G85" s="76"/>
      <c r="H85" s="61"/>
      <c r="I85" s="61"/>
      <c r="J85" s="61"/>
    </row>
    <row r="86" spans="1:15" s="1" customFormat="1" ht="14.25" customHeight="1" x14ac:dyDescent="0.2">
      <c r="A86" s="180" t="str">
        <f>ОПиУ!A35</f>
        <v>30 апреля 2024г.</v>
      </c>
      <c r="B86" s="180"/>
      <c r="C86" s="180"/>
      <c r="D86" s="76"/>
      <c r="E86" s="76"/>
      <c r="F86" s="76"/>
      <c r="G86" s="76"/>
      <c r="H86" s="61"/>
      <c r="I86" s="61"/>
      <c r="J86" s="61"/>
    </row>
  </sheetData>
  <mergeCells count="134">
    <mergeCell ref="A86:C86"/>
    <mergeCell ref="A85:B85"/>
    <mergeCell ref="A74:G74"/>
    <mergeCell ref="A75:G75"/>
    <mergeCell ref="I75:J75"/>
    <mergeCell ref="A76:G76"/>
    <mergeCell ref="I76:J76"/>
    <mergeCell ref="A72:G72"/>
    <mergeCell ref="I72:J72"/>
    <mergeCell ref="A73:G73"/>
    <mergeCell ref="I73:J73"/>
    <mergeCell ref="A70:G70"/>
    <mergeCell ref="I70:J70"/>
    <mergeCell ref="A71:G71"/>
    <mergeCell ref="I71:J71"/>
    <mergeCell ref="C83:J83"/>
    <mergeCell ref="A65:G65"/>
    <mergeCell ref="I65:J65"/>
    <mergeCell ref="A62:G62"/>
    <mergeCell ref="I62:J62"/>
    <mergeCell ref="A63:G63"/>
    <mergeCell ref="I63:J63"/>
    <mergeCell ref="A68:G68"/>
    <mergeCell ref="I68:J68"/>
    <mergeCell ref="A69:G69"/>
    <mergeCell ref="I69:J69"/>
    <mergeCell ref="A66:G66"/>
    <mergeCell ref="I66:J66"/>
    <mergeCell ref="A67:G67"/>
    <mergeCell ref="I67:J67"/>
    <mergeCell ref="A61:G61"/>
    <mergeCell ref="I61:J61"/>
    <mergeCell ref="A56:G56"/>
    <mergeCell ref="I56:J56"/>
    <mergeCell ref="A58:J58"/>
    <mergeCell ref="A59:G59"/>
    <mergeCell ref="I59:J59"/>
    <mergeCell ref="A64:G64"/>
    <mergeCell ref="I64:J64"/>
    <mergeCell ref="A54:G54"/>
    <mergeCell ref="I54:J54"/>
    <mergeCell ref="A55:G55"/>
    <mergeCell ref="I55:J55"/>
    <mergeCell ref="A52:G52"/>
    <mergeCell ref="I52:J52"/>
    <mergeCell ref="A53:G53"/>
    <mergeCell ref="I53:J53"/>
    <mergeCell ref="A60:G60"/>
    <mergeCell ref="I60:J60"/>
    <mergeCell ref="A47:G47"/>
    <mergeCell ref="I47:J47"/>
    <mergeCell ref="A44:G44"/>
    <mergeCell ref="I44:J44"/>
    <mergeCell ref="A45:G45"/>
    <mergeCell ref="I45:J45"/>
    <mergeCell ref="A50:G50"/>
    <mergeCell ref="I50:J50"/>
    <mergeCell ref="A51:G51"/>
    <mergeCell ref="I51:J51"/>
    <mergeCell ref="A48:G48"/>
    <mergeCell ref="I48:J48"/>
    <mergeCell ref="A49:G49"/>
    <mergeCell ref="I49:J49"/>
    <mergeCell ref="A42:G42"/>
    <mergeCell ref="I42:J42"/>
    <mergeCell ref="A43:G43"/>
    <mergeCell ref="I43:J43"/>
    <mergeCell ref="A40:G40"/>
    <mergeCell ref="I40:J40"/>
    <mergeCell ref="A41:G41"/>
    <mergeCell ref="I41:J41"/>
    <mergeCell ref="A46:G46"/>
    <mergeCell ref="I46:J46"/>
    <mergeCell ref="A35:G35"/>
    <mergeCell ref="I35:J35"/>
    <mergeCell ref="A32:G32"/>
    <mergeCell ref="I32:J32"/>
    <mergeCell ref="A33:G33"/>
    <mergeCell ref="I33:J33"/>
    <mergeCell ref="A38:G38"/>
    <mergeCell ref="I38:J38"/>
    <mergeCell ref="A39:G39"/>
    <mergeCell ref="I39:J39"/>
    <mergeCell ref="A36:G36"/>
    <mergeCell ref="I36:J36"/>
    <mergeCell ref="A37:G37"/>
    <mergeCell ref="I37:J37"/>
    <mergeCell ref="A29:J29"/>
    <mergeCell ref="A30:G30"/>
    <mergeCell ref="I30:J30"/>
    <mergeCell ref="A31:G31"/>
    <mergeCell ref="A27:G27"/>
    <mergeCell ref="I27:J27"/>
    <mergeCell ref="A28:G28"/>
    <mergeCell ref="I28:J28"/>
    <mergeCell ref="A34:G34"/>
    <mergeCell ref="I34:J34"/>
    <mergeCell ref="A22:G22"/>
    <mergeCell ref="I22:J22"/>
    <mergeCell ref="A18:G18"/>
    <mergeCell ref="I18:J18"/>
    <mergeCell ref="A19:G19"/>
    <mergeCell ref="I19:J19"/>
    <mergeCell ref="A25:G25"/>
    <mergeCell ref="A26:G26"/>
    <mergeCell ref="I26:J26"/>
    <mergeCell ref="A23:G23"/>
    <mergeCell ref="I23:J23"/>
    <mergeCell ref="A24:G24"/>
    <mergeCell ref="I24:J24"/>
    <mergeCell ref="A13:G13"/>
    <mergeCell ref="I13:J13"/>
    <mergeCell ref="C84:G84"/>
    <mergeCell ref="A16:G16"/>
    <mergeCell ref="A17:G17"/>
    <mergeCell ref="I17:J17"/>
    <mergeCell ref="N15:O15"/>
    <mergeCell ref="A5:J5"/>
    <mergeCell ref="A6:J6"/>
    <mergeCell ref="A7:J7"/>
    <mergeCell ref="A8:J8"/>
    <mergeCell ref="A9:G10"/>
    <mergeCell ref="H9:I10"/>
    <mergeCell ref="J9:J10"/>
    <mergeCell ref="A14:G14"/>
    <mergeCell ref="I14:J14"/>
    <mergeCell ref="A15:G15"/>
    <mergeCell ref="I15:J15"/>
    <mergeCell ref="A11:G11"/>
    <mergeCell ref="I11:J11"/>
    <mergeCell ref="A12:G12"/>
    <mergeCell ref="A20:G20"/>
    <mergeCell ref="A21:G21"/>
    <mergeCell ref="I21:J21"/>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UY81:WUY84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xr:uid="{F1A0F5BC-4EF4-484A-8001-46011EF80C5B}"/>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Y30"/>
  <sheetViews>
    <sheetView zoomScale="130" zoomScaleNormal="130" workbookViewId="0">
      <selection activeCell="A30" sqref="A30"/>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15" width="9.140625" style="53"/>
    <col min="16" max="16384" width="9.140625" style="54"/>
  </cols>
  <sheetData>
    <row r="1" spans="1:4" x14ac:dyDescent="0.25">
      <c r="A1" s="78"/>
      <c r="B1" s="79"/>
      <c r="C1" s="183"/>
      <c r="D1" s="183"/>
    </row>
    <row r="2" spans="1:4" x14ac:dyDescent="0.25">
      <c r="A2" s="151" t="str">
        <f>ОДДС!A2</f>
        <v>АО "КАЗАЗОТ"</v>
      </c>
      <c r="B2" s="79"/>
      <c r="C2" s="79"/>
      <c r="D2" s="79"/>
    </row>
    <row r="3" spans="1:4" x14ac:dyDescent="0.25">
      <c r="A3" s="80"/>
      <c r="B3" s="79"/>
      <c r="C3" s="79"/>
      <c r="D3" s="79"/>
    </row>
    <row r="4" spans="1:4" x14ac:dyDescent="0.25">
      <c r="A4" s="78"/>
      <c r="B4" s="79"/>
      <c r="C4" s="79"/>
      <c r="D4" s="79"/>
    </row>
    <row r="5" spans="1:4" x14ac:dyDescent="0.25">
      <c r="A5" s="184" t="s">
        <v>95</v>
      </c>
      <c r="B5" s="185"/>
      <c r="C5" s="185"/>
      <c r="D5" s="185"/>
    </row>
    <row r="6" spans="1:4" x14ac:dyDescent="0.25">
      <c r="A6" s="184" t="s">
        <v>132</v>
      </c>
      <c r="B6" s="185"/>
      <c r="C6" s="185"/>
      <c r="D6" s="185"/>
    </row>
    <row r="7" spans="1:4" x14ac:dyDescent="0.25">
      <c r="A7" s="81"/>
      <c r="B7" s="79"/>
      <c r="C7" s="79"/>
      <c r="D7" s="79"/>
    </row>
    <row r="8" spans="1:4" x14ac:dyDescent="0.25">
      <c r="A8" s="78"/>
      <c r="B8" s="79"/>
      <c r="C8" s="79"/>
      <c r="D8" s="79"/>
    </row>
    <row r="9" spans="1:4" ht="24" x14ac:dyDescent="0.25">
      <c r="A9" s="82" t="s">
        <v>22</v>
      </c>
      <c r="B9" s="83" t="s">
        <v>96</v>
      </c>
      <c r="C9" s="83" t="s">
        <v>124</v>
      </c>
      <c r="D9" s="83" t="s">
        <v>97</v>
      </c>
    </row>
    <row r="10" spans="1:4" x14ac:dyDescent="0.25">
      <c r="A10" s="84"/>
      <c r="B10" s="85"/>
      <c r="C10" s="85"/>
      <c r="D10" s="85"/>
    </row>
    <row r="11" spans="1:4" x14ac:dyDescent="0.25">
      <c r="A11" s="86" t="s">
        <v>128</v>
      </c>
      <c r="B11" s="87">
        <v>17754292.239999998</v>
      </c>
      <c r="C11" s="87">
        <v>83854555</v>
      </c>
      <c r="D11" s="87">
        <v>101608847.23999999</v>
      </c>
    </row>
    <row r="12" spans="1:4" x14ac:dyDescent="0.25">
      <c r="A12" s="88" t="s">
        <v>125</v>
      </c>
      <c r="B12" s="89"/>
      <c r="C12" s="90">
        <v>21311453</v>
      </c>
      <c r="D12" s="154">
        <f>SUM(B12:C12)</f>
        <v>21311453</v>
      </c>
    </row>
    <row r="13" spans="1:4" x14ac:dyDescent="0.25">
      <c r="A13" s="88" t="s">
        <v>127</v>
      </c>
      <c r="B13" s="91"/>
      <c r="C13" s="94" t="s">
        <v>34</v>
      </c>
      <c r="D13" s="154" t="str">
        <f>C13</f>
        <v>-</v>
      </c>
    </row>
    <row r="14" spans="1:4" ht="15.75" thickBot="1" x14ac:dyDescent="0.3">
      <c r="A14" s="86" t="s">
        <v>135</v>
      </c>
      <c r="B14" s="92">
        <v>17754292.239999998</v>
      </c>
      <c r="C14" s="92">
        <f>SUM(C11:C13)</f>
        <v>105166008</v>
      </c>
      <c r="D14" s="92">
        <f>SUM(D11:D13)</f>
        <v>122920300.23999999</v>
      </c>
    </row>
    <row r="15" spans="1:4" ht="15.75" thickTop="1" x14ac:dyDescent="0.25">
      <c r="A15" s="88"/>
      <c r="B15" s="93"/>
      <c r="C15" s="93"/>
      <c r="D15" s="93"/>
    </row>
    <row r="16" spans="1:4" x14ac:dyDescent="0.25">
      <c r="A16" s="88" t="s">
        <v>136</v>
      </c>
      <c r="B16" s="91"/>
      <c r="C16" s="94">
        <f>ОПиУ!C26</f>
        <v>3145879</v>
      </c>
      <c r="D16" s="91">
        <f>SUM(B16:C16)</f>
        <v>3145879</v>
      </c>
    </row>
    <row r="17" spans="1:25" s="148" customFormat="1" x14ac:dyDescent="0.25">
      <c r="A17" s="145" t="s">
        <v>137</v>
      </c>
      <c r="B17" s="146"/>
      <c r="C17" s="146">
        <f>C16</f>
        <v>3145879</v>
      </c>
      <c r="D17" s="146">
        <f>D16</f>
        <v>3145879</v>
      </c>
      <c r="E17" s="147"/>
      <c r="F17" s="147"/>
      <c r="G17" s="147"/>
      <c r="H17" s="147"/>
      <c r="I17" s="147"/>
      <c r="J17" s="147"/>
      <c r="K17" s="147"/>
      <c r="L17" s="147"/>
      <c r="M17" s="147"/>
      <c r="N17" s="147"/>
      <c r="O17" s="147"/>
    </row>
    <row r="18" spans="1:25" ht="15.75" thickBot="1" x14ac:dyDescent="0.3">
      <c r="A18" s="86" t="s">
        <v>138</v>
      </c>
      <c r="B18" s="92">
        <v>17754292.239999998</v>
      </c>
      <c r="C18" s="92">
        <f>C14+C17</f>
        <v>108311887</v>
      </c>
      <c r="D18" s="92">
        <f>D14+D17</f>
        <v>126066179.23999999</v>
      </c>
    </row>
    <row r="19" spans="1:25" ht="15.75" thickTop="1" x14ac:dyDescent="0.25">
      <c r="A19" s="88"/>
      <c r="B19" s="93"/>
      <c r="C19" s="93"/>
      <c r="D19" s="93"/>
    </row>
    <row r="20" spans="1:25" x14ac:dyDescent="0.25">
      <c r="A20" s="95"/>
      <c r="B20" s="96"/>
      <c r="C20" s="96"/>
      <c r="D20" s="96"/>
    </row>
    <row r="21" spans="1:25" x14ac:dyDescent="0.25">
      <c r="A21" s="95"/>
      <c r="B21" s="96"/>
      <c r="C21" s="96"/>
      <c r="D21" s="96"/>
    </row>
    <row r="24" spans="1:25" s="43" customFormat="1" ht="12" x14ac:dyDescent="0.2">
      <c r="A24" s="39" t="s">
        <v>24</v>
      </c>
      <c r="B24" s="40"/>
      <c r="C24" s="41"/>
      <c r="D24" s="41"/>
      <c r="E24" s="40"/>
      <c r="F24" s="40"/>
      <c r="G24" s="40"/>
      <c r="H24" s="40"/>
      <c r="I24" s="40"/>
      <c r="J24" s="40"/>
      <c r="K24" s="42"/>
      <c r="L24" s="42"/>
      <c r="M24" s="42"/>
      <c r="N24" s="42"/>
      <c r="O24" s="42"/>
      <c r="P24" s="42"/>
      <c r="Q24" s="42"/>
      <c r="R24" s="42"/>
      <c r="S24" s="42"/>
      <c r="T24" s="42"/>
      <c r="U24" s="42"/>
      <c r="V24" s="42"/>
      <c r="W24" s="42"/>
      <c r="X24" s="42"/>
      <c r="Y24" s="42"/>
    </row>
    <row r="25" spans="1:25" s="43" customFormat="1" ht="12" x14ac:dyDescent="0.2">
      <c r="A25" s="42"/>
      <c r="B25" s="40"/>
      <c r="C25" s="41"/>
      <c r="D25" s="41"/>
      <c r="E25" s="40"/>
      <c r="F25" s="40"/>
      <c r="G25" s="40"/>
      <c r="H25" s="40"/>
      <c r="I25" s="40"/>
      <c r="J25" s="40"/>
      <c r="K25" s="42"/>
      <c r="L25" s="42"/>
      <c r="M25" s="42"/>
      <c r="N25" s="42"/>
      <c r="O25" s="42"/>
      <c r="P25" s="42"/>
      <c r="Q25" s="42"/>
      <c r="R25" s="42"/>
      <c r="S25" s="42"/>
      <c r="T25" s="42"/>
      <c r="U25" s="42"/>
      <c r="V25" s="42"/>
      <c r="W25" s="42"/>
      <c r="X25" s="42"/>
      <c r="Y25" s="42"/>
    </row>
    <row r="26" spans="1:25" s="43" customFormat="1" ht="12" x14ac:dyDescent="0.2">
      <c r="A26" s="39"/>
      <c r="B26" s="39"/>
      <c r="C26" s="41"/>
      <c r="D26" s="41"/>
      <c r="E26" s="40"/>
      <c r="F26" s="40"/>
      <c r="G26" s="40"/>
      <c r="H26" s="40"/>
      <c r="I26" s="40"/>
      <c r="J26" s="40"/>
      <c r="K26" s="42"/>
      <c r="L26" s="42"/>
      <c r="M26" s="42"/>
      <c r="N26" s="42"/>
      <c r="O26" s="42"/>
      <c r="P26" s="42"/>
      <c r="Q26" s="42"/>
      <c r="R26" s="42"/>
      <c r="S26" s="42"/>
      <c r="T26" s="42"/>
      <c r="U26" s="42"/>
      <c r="V26" s="42"/>
      <c r="W26" s="42"/>
      <c r="X26" s="42"/>
      <c r="Y26" s="42"/>
    </row>
    <row r="27" spans="1:25" s="43" customFormat="1" ht="12" x14ac:dyDescent="0.2">
      <c r="A27" s="140" t="s">
        <v>25</v>
      </c>
      <c r="B27" s="182" t="str">
        <f>ОДДС!C83</f>
        <v>Жанбатырова М.М.</v>
      </c>
      <c r="C27" s="182"/>
      <c r="D27" s="44"/>
      <c r="E27" s="40"/>
      <c r="F27" s="40"/>
      <c r="G27" s="40"/>
      <c r="H27" s="40"/>
      <c r="I27" s="40"/>
      <c r="J27" s="40"/>
      <c r="K27" s="42"/>
      <c r="L27" s="42"/>
      <c r="M27" s="42"/>
      <c r="N27" s="42"/>
      <c r="O27" s="42"/>
      <c r="P27" s="42"/>
      <c r="Q27" s="42"/>
      <c r="R27" s="42"/>
      <c r="S27" s="42"/>
      <c r="T27" s="42"/>
      <c r="U27" s="42"/>
      <c r="V27" s="42"/>
      <c r="W27" s="42"/>
      <c r="X27" s="42"/>
      <c r="Y27" s="42"/>
    </row>
    <row r="28" spans="1:25" s="99" customFormat="1" ht="48" customHeight="1" x14ac:dyDescent="0.25">
      <c r="A28" s="140" t="s">
        <v>26</v>
      </c>
      <c r="B28" s="182" t="str">
        <f>ОДДС!C84</f>
        <v xml:space="preserve">Директор  департамента бухгалтерского учета и отчетности, главный бухгалтер </v>
      </c>
      <c r="C28" s="182"/>
      <c r="D28" s="39"/>
      <c r="E28" s="97"/>
      <c r="F28" s="97"/>
      <c r="G28" s="97"/>
      <c r="H28" s="97"/>
      <c r="I28" s="97"/>
      <c r="J28" s="97"/>
      <c r="K28" s="98"/>
      <c r="L28" s="98"/>
      <c r="M28" s="98"/>
      <c r="N28" s="98"/>
      <c r="O28" s="98"/>
      <c r="P28" s="98"/>
      <c r="Q28" s="98"/>
      <c r="R28" s="98"/>
      <c r="S28" s="98"/>
      <c r="T28" s="98"/>
      <c r="U28" s="98"/>
      <c r="V28" s="98"/>
      <c r="W28" s="98"/>
      <c r="X28" s="98"/>
      <c r="Y28" s="98"/>
    </row>
    <row r="29" spans="1:25" s="46" customFormat="1" ht="12" x14ac:dyDescent="0.2">
      <c r="A29" s="45"/>
      <c r="B29" s="45"/>
      <c r="C29" s="45"/>
      <c r="D29" s="45"/>
      <c r="E29" s="40"/>
      <c r="F29" s="40"/>
      <c r="G29" s="40"/>
      <c r="H29" s="40"/>
      <c r="I29" s="40"/>
      <c r="J29" s="40"/>
      <c r="K29" s="42"/>
      <c r="L29" s="42"/>
      <c r="M29" s="42"/>
      <c r="N29" s="42"/>
      <c r="O29" s="42"/>
      <c r="P29" s="42"/>
      <c r="Q29" s="42"/>
      <c r="R29" s="42"/>
      <c r="S29" s="42"/>
      <c r="T29" s="42"/>
      <c r="U29" s="42"/>
      <c r="V29" s="42"/>
      <c r="W29" s="42"/>
      <c r="X29" s="42"/>
      <c r="Y29" s="42"/>
    </row>
    <row r="30" spans="1:25" s="46" customFormat="1" ht="12" x14ac:dyDescent="0.2">
      <c r="A30" s="45" t="str">
        <f>ОДДС!A86</f>
        <v>30 апреля 2024г.</v>
      </c>
      <c r="B30" s="45"/>
      <c r="C30" s="45"/>
      <c r="D30" s="45"/>
      <c r="E30" s="40"/>
      <c r="F30" s="40"/>
      <c r="G30" s="40"/>
      <c r="H30" s="40"/>
      <c r="I30" s="40"/>
      <c r="J30" s="40"/>
      <c r="K30" s="42"/>
      <c r="L30" s="42"/>
      <c r="M30" s="42"/>
      <c r="N30" s="42"/>
      <c r="O30" s="42"/>
      <c r="P30" s="42"/>
      <c r="Q30" s="42"/>
      <c r="R30" s="42"/>
      <c r="S30" s="42"/>
      <c r="T30" s="42"/>
      <c r="U30" s="42"/>
      <c r="V30" s="42"/>
      <c r="W30" s="42"/>
      <c r="X30" s="42"/>
      <c r="Y30" s="42"/>
    </row>
  </sheetData>
  <mergeCells count="5">
    <mergeCell ref="B28:C28"/>
    <mergeCell ref="C1:D1"/>
    <mergeCell ref="A5:D5"/>
    <mergeCell ref="A6:D6"/>
    <mergeCell ref="B27:C27"/>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ОФП</vt:lpstr>
      <vt:lpstr>ОПиУ</vt:lpstr>
      <vt:lpstr>ОДДС</vt:lpstr>
      <vt:lpstr>ОиК</vt:lpstr>
      <vt:lpstr>ОПиУ!Область_печати</vt:lpstr>
      <vt:lpstr>ОФП!Область_печати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cp:lastPrinted>2023-08-11T04:55:45Z</cp:lastPrinted>
  <dcterms:created xsi:type="dcterms:W3CDTF">2021-05-12T11:51:00Z</dcterms:created>
  <dcterms:modified xsi:type="dcterms:W3CDTF">2024-05-13T07:02:51Z</dcterms:modified>
</cp:coreProperties>
</file>