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БУО\Только ДБУО\Расул\Финансовая отчетность\ФО 2020\1 квартал 2020\"/>
    </mc:Choice>
  </mc:AlternateContent>
  <bookViews>
    <workbookView xWindow="120" yWindow="6450" windowWidth="19635" windowHeight="6255" activeTab="3"/>
  </bookViews>
  <sheets>
    <sheet name="Баланс" sheetId="1" r:id="rId1"/>
    <sheet name="ОПиУ" sheetId="2" r:id="rId2"/>
    <sheet name="Капитал" sheetId="6" r:id="rId3"/>
    <sheet name="ДДС" sheetId="7" r:id="rId4"/>
  </sheets>
  <definedNames>
    <definedName name="OLE_LINK112" localSheetId="0">Баланс!#REF!</definedName>
  </definedNames>
  <calcPr calcId="152511"/>
</workbook>
</file>

<file path=xl/calcChain.xml><?xml version="1.0" encoding="utf-8"?>
<calcChain xmlns="http://schemas.openxmlformats.org/spreadsheetml/2006/main">
  <c r="L26" i="6" l="1"/>
  <c r="K23" i="6" l="1"/>
  <c r="M23" i="6" s="1"/>
  <c r="K18" i="6"/>
  <c r="M18" i="6" s="1"/>
  <c r="K19" i="6"/>
  <c r="K20" i="6"/>
  <c r="M20" i="6" s="1"/>
  <c r="K22" i="6"/>
  <c r="M22" i="6" s="1"/>
  <c r="K24" i="6"/>
  <c r="M24" i="6" s="1"/>
  <c r="K25" i="6"/>
  <c r="C26" i="6"/>
  <c r="D26" i="6"/>
  <c r="E26" i="6"/>
  <c r="H26" i="6"/>
  <c r="I26" i="6"/>
  <c r="B26" i="6"/>
  <c r="M19" i="6"/>
  <c r="J21" i="6"/>
  <c r="J26" i="6" s="1"/>
  <c r="F21" i="6"/>
  <c r="F26" i="6" s="1"/>
  <c r="G21" i="6"/>
  <c r="G26" i="6" s="1"/>
  <c r="M25" i="6" l="1"/>
  <c r="K21" i="6"/>
  <c r="M21" i="6" s="1"/>
  <c r="D30" i="2"/>
  <c r="D31" i="2" s="1"/>
  <c r="D33" i="2" s="1"/>
  <c r="C30" i="2"/>
  <c r="C31" i="2" s="1"/>
  <c r="C33" i="2" s="1"/>
  <c r="M26" i="6" l="1"/>
  <c r="N26" i="6" s="1"/>
  <c r="K26" i="6"/>
  <c r="D66" i="1"/>
  <c r="C66" i="1"/>
  <c r="D64" i="1"/>
  <c r="C64" i="1"/>
  <c r="C67" i="1"/>
</calcChain>
</file>

<file path=xl/sharedStrings.xml><?xml version="1.0" encoding="utf-8"?>
<sst xmlns="http://schemas.openxmlformats.org/spreadsheetml/2006/main" count="320" uniqueCount="174">
  <si>
    <t>Прим.</t>
  </si>
  <si>
    <t xml:space="preserve">31 декабря </t>
  </si>
  <si>
    <t>Активы</t>
  </si>
  <si>
    <t>Денежные средства и их эквиваленты</t>
  </si>
  <si>
    <t>Средства в кредитных организациях</t>
  </si>
  <si>
    <t>Займы клиентам</t>
  </si>
  <si>
    <t>Дебиторская задолженность по финансовой аренде</t>
  </si>
  <si>
    <t>Дебиторская задолженность</t>
  </si>
  <si>
    <t>Авансы выданные</t>
  </si>
  <si>
    <t>Товарно-материальные запасы</t>
  </si>
  <si>
    <t>Активы, предназначенные для финансовой аренды</t>
  </si>
  <si>
    <t>Активы, предназначенные для продажи</t>
  </si>
  <si>
    <t>НДС и прочие налоги к возмещению</t>
  </si>
  <si>
    <t>Активы по текущему корпоративному подоходному налогу</t>
  </si>
  <si>
    <t>Активы по отсроченному корпоративному подоходному налогу</t>
  </si>
  <si>
    <t>Инвестиционная недвижимость</t>
  </si>
  <si>
    <t>Основные средства</t>
  </si>
  <si>
    <t>Нематериальные активы</t>
  </si>
  <si>
    <t>Прочие активы</t>
  </si>
  <si>
    <t>Итого активы</t>
  </si>
  <si>
    <t xml:space="preserve"> </t>
  </si>
  <si>
    <t>Обязательства</t>
  </si>
  <si>
    <t>Средства Правительства Республики Казахстан</t>
  </si>
  <si>
    <t>Средства кредитных учреждений</t>
  </si>
  <si>
    <t>Торговая кредиторская задолженность</t>
  </si>
  <si>
    <t>Авансы полученные</t>
  </si>
  <si>
    <t>Обязательства по текущему корпоративному подоходному налогу</t>
  </si>
  <si>
    <t>Обязательства по отсроченному корпоративному подоходному налогу</t>
  </si>
  <si>
    <t>НДС и прочие налоги к выплате</t>
  </si>
  <si>
    <t>Прочие обязательства</t>
  </si>
  <si>
    <t>Итого обязательства</t>
  </si>
  <si>
    <t>Капитал</t>
  </si>
  <si>
    <t>Уставный капитал</t>
  </si>
  <si>
    <t>Дополнительный оплаченный капитал</t>
  </si>
  <si>
    <t>Резерв по консолидации</t>
  </si>
  <si>
    <t>Резерв по пересчёту валюты отчётности</t>
  </si>
  <si>
    <t>Резервный капитал</t>
  </si>
  <si>
    <t>Резерв по условному распределению</t>
  </si>
  <si>
    <t>Неконтрольные доли участия</t>
  </si>
  <si>
    <t>Итого капитал</t>
  </si>
  <si>
    <t>Итого обязательства и капитал</t>
  </si>
  <si>
    <t>Выручка от реализации товаров и услуг</t>
  </si>
  <si>
    <t>Себестоимость реализации</t>
  </si>
  <si>
    <t>Процентные доходы</t>
  </si>
  <si>
    <t>Процентные расходы</t>
  </si>
  <si>
    <t>Чистые процентные доходы</t>
  </si>
  <si>
    <t>Начисление обесценения на активы, приносящие процентный доход</t>
  </si>
  <si>
    <t>Чистый процентный доход после расходов по обесценению активов, приносящих процентный доход</t>
  </si>
  <si>
    <t>Чистые (убытки)/доходы по производным финансовым активам</t>
  </si>
  <si>
    <t>Прочий доход</t>
  </si>
  <si>
    <t>Чистые прочие операционные доходы/(убытки)</t>
  </si>
  <si>
    <t>Чистые убытки за вычетом доходов от изменения будущих денежных потоков по займам клиентам</t>
  </si>
  <si>
    <t>- Акционера Компании</t>
  </si>
  <si>
    <t>- неконтрольные доли участия</t>
  </si>
  <si>
    <t>Курсовая разница по пересчёту валюты отчётности</t>
  </si>
  <si>
    <t>Приходящийся на:</t>
  </si>
  <si>
    <t>Приходится на Акционера Компании</t>
  </si>
  <si>
    <t>Резерв по условному распре-делению</t>
  </si>
  <si>
    <t>Итого</t>
  </si>
  <si>
    <t>Денежные потоки от операционной деятельности</t>
  </si>
  <si>
    <t>Дебиторская задолженность по финансовой аренде</t>
  </si>
  <si>
    <t>Проценты полученные</t>
  </si>
  <si>
    <t>Проценты уплаченные</t>
  </si>
  <si>
    <t>Чистое поступление/(расходование) денежных средств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</si>
  <si>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</si>
  <si>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</si>
  <si>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</si>
  <si>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Чистое (расходование)/поступление денежных средств от инвестиционной деятельности</t>
  </si>
  <si>
    <t>Денежные потоки от финансовой деятельности</t>
  </si>
  <si>
    <t>Погашение средств кредитных учреждений</t>
  </si>
  <si>
    <t>Чистое поступление денежных средств от финансовой деятельности</t>
  </si>
  <si>
    <t>Влияние изменений в обменных курсах на денежные средства и их эквиваленты</t>
  </si>
  <si>
    <t>Чистое увеличение/(уменьшение) денежных средств и их эквивалентов</t>
  </si>
  <si>
    <t>2018 года (неаудировано)</t>
  </si>
  <si>
    <t>Резерв</t>
  </si>
  <si>
    <t>Неконт-рольные доли участия</t>
  </si>
  <si>
    <t>Убыток за период</t>
  </si>
  <si>
    <t>-</t>
  </si>
  <si>
    <t>Прочий совокупный убыток за период</t>
  </si>
  <si>
    <t>Итого совокупный убыток/(доход) за период</t>
  </si>
  <si>
    <t>Пополнение уставного капитала</t>
  </si>
  <si>
    <t>Прочие поступления</t>
  </si>
  <si>
    <t>Поступление от выпуска акций</t>
  </si>
  <si>
    <t xml:space="preserve">ПРОМЕЖУТОЧНЫЙ СОКРАЩЕННЫЙ КОНСОЛИДИРОВАННЫЙ ОТЧЁТ О ФИНАНСОВОМ ПОЛОЖЕНИИ </t>
  </si>
  <si>
    <t>АО "Национальный управляющий холдинг "КазАгро"</t>
  </si>
  <si>
    <t>ПРОМЕЖУТОЧНЫЙ СОКРАЩЕННЫЙ КОНСОЛИДИРОВАННЫЙ ОТЧЁТ О ДВИЖЕНИИ ДЕНЕЖНЫХ СРЕДСТВ</t>
  </si>
  <si>
    <t>ПРОМЕЖУТОЧНЫЙ СОКРАЩЕННЫЙ КОНСОЛИДИРОВАННЫЙ ОТЧЁТ О ПРИБЫЛЯХ И УБЫТКАХ</t>
  </si>
  <si>
    <t>ПРОМЕЖУТОЧНЫЙ СОКРАЩЕННЫЙ КОНСОЛИДИРОВАННЫЙ ОТЧЁТ О  СОВОКУПНОМ ДОХОДЕ</t>
  </si>
  <si>
    <t>ПРОМЕЖУТОЧНЫЙ СОКРАЩЕННЫЙ КОНСОЛИДИРОВАННЫЙ ОТЧЁТ ОБ ИЗМЕНЕНИЯХ В КАПИТАЛЕ</t>
  </si>
  <si>
    <t>тыс. тенге</t>
  </si>
  <si>
    <t>Прочие расходы</t>
  </si>
  <si>
    <t>Прочая выручка</t>
  </si>
  <si>
    <t>Корпоративный подоходный налог уплаченный</t>
  </si>
  <si>
    <t>Налоговые платежи в бюджет</t>
  </si>
  <si>
    <t>Предоставление займов клиентам</t>
  </si>
  <si>
    <t>Прочие выплаты</t>
  </si>
  <si>
    <t>Поступление от продажи основных средств</t>
  </si>
  <si>
    <t>Приобретение инвестиционных ценных бумаг, учитываемых по амортизированной стоимости</t>
  </si>
  <si>
    <t>Поступление от выпуска долговых ценных бумаг</t>
  </si>
  <si>
    <t>Накопленный убыток</t>
  </si>
  <si>
    <t>Прибыль/(убыток) за период</t>
  </si>
  <si>
    <t>Переклассификация на текущих счетах</t>
  </si>
  <si>
    <t>2019 года (неаудировано)</t>
  </si>
  <si>
    <t>За период, закончившийся 31 марта 2019 года</t>
  </si>
  <si>
    <t>31 марта 2019 года (неаудировано)</t>
  </si>
  <si>
    <t>Инвестиции в ассоциированные компании</t>
  </si>
  <si>
    <t>и совместные предприятия</t>
  </si>
  <si>
    <t>на акционера Компании</t>
  </si>
  <si>
    <t>Балансовая стоимость одной простой акции (в тенге)</t>
  </si>
  <si>
    <t>За период, закончившийся 31 марта</t>
  </si>
  <si>
    <t>Доля в прибыли ассоциированных компаний и совместных предприятиях</t>
  </si>
  <si>
    <t>Государственная субсидия</t>
  </si>
  <si>
    <t>Расходы на реализацию</t>
  </si>
  <si>
    <t>Убыток от выкупа выпущенных еврооблигаций</t>
  </si>
  <si>
    <t>Прочий совокупный (убыток)/доход</t>
  </si>
  <si>
    <t>Прочий совокупный (убыток)/доход, подлежащий переклассификации в состав прибыли или убытка в последующих периодах:</t>
  </si>
  <si>
    <t>Нереализованные расходы/доходы по инвестиционным ценным бумагам, имеющимся в наличии для продажи</t>
  </si>
  <si>
    <t xml:space="preserve">Итого совокупный доход/(убыток) за период, за вычетом подоходного налога </t>
  </si>
  <si>
    <r>
      <t>Доход от первоначального признания средств Акционера по ставкам ниже рыночных (неаудировано)</t>
    </r>
    <r>
      <rPr>
        <i/>
        <sz val="9"/>
        <color rgb="FF000000"/>
        <rFont val="Garamond"/>
        <family val="1"/>
        <charset val="204"/>
      </rPr>
      <t xml:space="preserve"> (Примечание 24)</t>
    </r>
  </si>
  <si>
    <t>31 декабря 2018 года</t>
  </si>
  <si>
    <r>
      <t xml:space="preserve">Резерв по условному распределению за период </t>
    </r>
    <r>
      <rPr>
        <i/>
        <sz val="9"/>
        <color rgb="FF000000"/>
        <rFont val="Garamond"/>
        <family val="1"/>
        <charset val="204"/>
      </rPr>
      <t>(Примечание 24)</t>
    </r>
  </si>
  <si>
    <t xml:space="preserve">Прочие операции с собственником  (неаудировано) </t>
  </si>
  <si>
    <t>Поступление субсидий, полученных от Правительства РК</t>
  </si>
  <si>
    <t>Погашение выпущенных еврооблигаций</t>
  </si>
  <si>
    <t>Влияние изменений ожидаемых кредитных убытков на денежные средства и их эквиваленты</t>
  </si>
  <si>
    <t xml:space="preserve">31 марта </t>
  </si>
  <si>
    <t>2019 года</t>
  </si>
  <si>
    <t>Инвестиционные ценные бумаги</t>
  </si>
  <si>
    <t>Договоры «Обратное РЕПО»</t>
  </si>
  <si>
    <t>Государственные субсидии к получению</t>
  </si>
  <si>
    <t>Активы выбывающей группы</t>
  </si>
  <si>
    <t>Обязательства, подлежащие распределению акционеру</t>
  </si>
  <si>
    <t>Обязательства выбывающей группы</t>
  </si>
  <si>
    <t>Изъятый капитал</t>
  </si>
  <si>
    <t>Резерв по переоценке инвестиционных ценных бумаг, имеющихся в наличии для продажи</t>
  </si>
  <si>
    <t>Итого капитал. приходящийся</t>
  </si>
  <si>
    <t>335.60</t>
  </si>
  <si>
    <t>382.03</t>
  </si>
  <si>
    <t>2020 года (неаудировано)</t>
  </si>
  <si>
    <t>На 31 марта 2020 года</t>
  </si>
  <si>
    <t>Выпущенные долговые ценные бумаги в тенге</t>
  </si>
  <si>
    <t>За период, закончившийся 31 марта 2020 года</t>
  </si>
  <si>
    <t>Расходы на персонал и прочие операционные расходы</t>
  </si>
  <si>
    <t>Убыток от изменения стоимости при признании финансовых активов. оцениваемых по амортизированной стоимости</t>
  </si>
  <si>
    <t>Прочие расходы от обесценения</t>
  </si>
  <si>
    <t>Прибыль до расходов по корпоративному подоходному налогу от продолжающейся деятельности</t>
  </si>
  <si>
    <t>Расходы по корпоративному подоходному налогу</t>
  </si>
  <si>
    <t>Прибыль от продолжающейся деятельности</t>
  </si>
  <si>
    <t>Прекращённая деятельность</t>
  </si>
  <si>
    <t>Прибыль после расходов по корпоративному подоходному налогу от прекращённой деятельности</t>
  </si>
  <si>
    <t>Чистые доходы/(убытки) по операциям в иностранной валюте</t>
  </si>
  <si>
    <r>
      <t>Доход от первоначального признания средств Акционера по ставкам ниже рыночных (неаудировано)</t>
    </r>
    <r>
      <rPr>
        <i/>
        <sz val="9"/>
        <color rgb="FF000000"/>
        <rFont val="Garamond"/>
        <family val="1"/>
        <charset val="204"/>
      </rPr>
      <t xml:space="preserve"> </t>
    </r>
  </si>
  <si>
    <t xml:space="preserve">Резерв по условному распределению за период </t>
  </si>
  <si>
    <t>Дополни-тельный оплачен-ный  капитал</t>
  </si>
  <si>
    <t>Реализация товаров. работ и услуг</t>
  </si>
  <si>
    <t>Возврат субсидий. полученных от Правительства РК</t>
  </si>
  <si>
    <t>Другие обязательные платежи (ОПВ. СО. ОСМС)</t>
  </si>
  <si>
    <t>Расходы на персонал выплаченные. за исключением налогов и отчислений</t>
  </si>
  <si>
    <t>Платежи поставщикам за товары. работы и услуги</t>
  </si>
  <si>
    <t xml:space="preserve">Поступления от погашения займов. предоставленных клиентам </t>
  </si>
  <si>
    <t>Поступления от погашения займов. предоставленных связанным сторонам</t>
  </si>
  <si>
    <t>Поступление от продажи инвестиционных ценных бумаг. учитываемых по амортизированной стоимости</t>
  </si>
  <si>
    <t>Поступления средств Правительства</t>
  </si>
  <si>
    <t>Погашение средств Правительства</t>
  </si>
  <si>
    <t>Погашение выпущенных долговых ценных бумаг</t>
  </si>
  <si>
    <t>Поступления средств от кредитных учреждений</t>
  </si>
  <si>
    <t>Исключение средств выбывающей группы</t>
  </si>
  <si>
    <t>Денежные средства и их эквиваленты. на начало года</t>
  </si>
  <si>
    <t>Денежные средства и их эквиваленты. на конец года</t>
  </si>
  <si>
    <r>
      <t>Изменения в чистых активах выбывающей группы (неаудировано)</t>
    </r>
    <r>
      <rPr>
        <i/>
        <sz val="9"/>
        <color rgb="FF000000"/>
        <rFont val="Garamond"/>
        <family val="1"/>
        <charset val="204"/>
      </rPr>
      <t xml:space="preserve"> </t>
    </r>
  </si>
  <si>
    <t>(Накоп-ленный убыток) / нераспре-деленная прибыль</t>
  </si>
  <si>
    <t>Итого капитала</t>
  </si>
  <si>
    <t>Резерв по распределению</t>
  </si>
  <si>
    <t>Резерв по переоценке инвестиционных ценных бумаг, учитываемых по справедливой стоимости через прочий совокупный 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</si>
</sst>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#;\(#,###\);"/>
    <numFmt numFmtId="165" formatCode="_-* #,##0\ _₽_-;\-* #,##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sz val="10"/>
      <color rgb="FF000000"/>
      <name val="Garamond"/>
      <family val="1"/>
      <charset val="204"/>
    </font>
    <font>
      <b/>
      <sz val="10"/>
      <color rgb="FF008000"/>
      <name val="Garamond"/>
      <family val="1"/>
      <charset val="204"/>
    </font>
    <font>
      <b/>
      <sz val="10"/>
      <color rgb="FF000000"/>
      <name val="Garamond"/>
      <family val="1"/>
      <charset val="204"/>
    </font>
    <font>
      <i/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b/>
      <sz val="9"/>
      <color rgb="FF000000"/>
      <name val="Garamond"/>
      <family val="1"/>
      <charset val="204"/>
    </font>
    <font>
      <sz val="9"/>
      <color rgb="FF000000"/>
      <name val="Garamond"/>
      <family val="1"/>
      <charset val="204"/>
    </font>
    <font>
      <b/>
      <sz val="8.5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i/>
      <sz val="9"/>
      <color rgb="FF000000"/>
      <name val="Garamond"/>
      <family val="1"/>
      <charset val="204"/>
    </font>
    <font>
      <b/>
      <i/>
      <sz val="9"/>
      <color rgb="FF000000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FFFF"/>
      <name val="Garamond"/>
      <family val="1"/>
      <charset val="204"/>
    </font>
    <font>
      <b/>
      <sz val="10"/>
      <color rgb="FFFF0000"/>
      <name val="Garamond"/>
      <family val="1"/>
      <charset val="204"/>
    </font>
    <font>
      <sz val="8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164" fontId="14" fillId="0" borderId="2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15" fillId="0" borderId="3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64" fontId="15" fillId="0" borderId="4" xfId="0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justify" vertical="center" wrapText="1"/>
    </xf>
    <xf numFmtId="164" fontId="14" fillId="0" borderId="0" xfId="0" applyNumberFormat="1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164" fontId="14" fillId="0" borderId="6" xfId="0" applyNumberFormat="1" applyFont="1" applyBorder="1" applyAlignment="1">
      <alignment horizontal="right" vertical="center" wrapText="1"/>
    </xf>
    <xf numFmtId="164" fontId="14" fillId="0" borderId="4" xfId="0" applyNumberFormat="1" applyFont="1" applyBorder="1" applyAlignment="1">
      <alignment horizontal="right" vertical="center" wrapText="1"/>
    </xf>
    <xf numFmtId="164" fontId="14" fillId="0" borderId="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9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165" fontId="4" fillId="0" borderId="0" xfId="1" applyNumberFormat="1" applyFont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5" fontId="3" fillId="0" borderId="2" xfId="1" applyNumberFormat="1" applyFont="1" applyBorder="1" applyAlignment="1">
      <alignment horizontal="right" vertical="center" wrapText="1"/>
    </xf>
    <xf numFmtId="164" fontId="4" fillId="0" borderId="0" xfId="1" applyNumberFormat="1" applyFont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165" fontId="3" fillId="0" borderId="0" xfId="1" applyNumberFormat="1" applyFont="1" applyAlignment="1">
      <alignment vertical="center" wrapText="1"/>
    </xf>
    <xf numFmtId="165" fontId="3" fillId="0" borderId="2" xfId="1" applyNumberFormat="1" applyFont="1" applyBorder="1" applyAlignment="1">
      <alignment vertical="center" wrapText="1"/>
    </xf>
    <xf numFmtId="165" fontId="3" fillId="0" borderId="1" xfId="1" applyNumberFormat="1" applyFont="1" applyBorder="1" applyAlignment="1">
      <alignment vertical="center" wrapText="1"/>
    </xf>
    <xf numFmtId="165" fontId="0" fillId="0" borderId="0" xfId="0" applyNumberFormat="1"/>
    <xf numFmtId="165" fontId="4" fillId="0" borderId="1" xfId="1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4" fontId="23" fillId="0" borderId="0" xfId="0" applyNumberFormat="1" applyFont="1" applyAlignment="1">
      <alignment vertical="center" wrapText="1"/>
    </xf>
    <xf numFmtId="164" fontId="21" fillId="0" borderId="0" xfId="0" applyNumberFormat="1" applyFont="1"/>
    <xf numFmtId="0" fontId="21" fillId="0" borderId="0" xfId="0" applyFont="1"/>
    <xf numFmtId="165" fontId="4" fillId="0" borderId="0" xfId="1" applyNumberFormat="1" applyFont="1" applyAlignment="1">
      <alignment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1" applyNumberFormat="1" applyFont="1" applyAlignment="1">
      <alignment vertical="center" wrapText="1"/>
    </xf>
    <xf numFmtId="164" fontId="13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164" fontId="3" fillId="0" borderId="0" xfId="1" applyNumberFormat="1" applyFont="1" applyBorder="1" applyAlignment="1">
      <alignment horizontal="right" vertical="center" wrapText="1"/>
    </xf>
    <xf numFmtId="0" fontId="0" fillId="0" borderId="0" xfId="0" applyBorder="1"/>
    <xf numFmtId="164" fontId="4" fillId="0" borderId="4" xfId="1" applyNumberFormat="1" applyFont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164" fontId="4" fillId="0" borderId="0" xfId="1" applyNumberFormat="1" applyFont="1" applyBorder="1" applyAlignment="1">
      <alignment vertical="center" wrapText="1"/>
    </xf>
    <xf numFmtId="164" fontId="3" fillId="0" borderId="0" xfId="1" applyNumberFormat="1" applyFont="1" applyBorder="1" applyAlignment="1">
      <alignment vertical="center" wrapText="1"/>
    </xf>
    <xf numFmtId="164" fontId="4" fillId="0" borderId="6" xfId="1" applyNumberFormat="1" applyFont="1" applyBorder="1" applyAlignment="1">
      <alignment horizontal="right" vertical="center" wrapText="1"/>
    </xf>
    <xf numFmtId="164" fontId="3" fillId="0" borderId="6" xfId="1" applyNumberFormat="1" applyFont="1" applyBorder="1" applyAlignment="1">
      <alignment horizontal="right" vertical="center" wrapText="1"/>
    </xf>
    <xf numFmtId="164" fontId="4" fillId="0" borderId="0" xfId="1" applyNumberFormat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11" fillId="0" borderId="0" xfId="1" applyNumberFormat="1" applyFont="1" applyBorder="1" applyAlignment="1">
      <alignment horizontal="right" vertical="center" wrapText="1"/>
    </xf>
    <xf numFmtId="164" fontId="13" fillId="0" borderId="0" xfId="1" applyNumberFormat="1" applyFont="1" applyBorder="1" applyAlignment="1">
      <alignment horizontal="right" vertical="center" wrapText="1"/>
    </xf>
    <xf numFmtId="164" fontId="11" fillId="0" borderId="0" xfId="1" applyNumberFormat="1" applyFont="1" applyAlignment="1">
      <alignment horizontal="right" vertical="center" wrapText="1"/>
    </xf>
    <xf numFmtId="164" fontId="13" fillId="0" borderId="0" xfId="1" applyNumberFormat="1" applyFont="1" applyAlignment="1">
      <alignment horizontal="right" vertical="center" wrapText="1"/>
    </xf>
    <xf numFmtId="164" fontId="11" fillId="0" borderId="4" xfId="1" applyNumberFormat="1" applyFont="1" applyBorder="1" applyAlignment="1">
      <alignment horizontal="right" vertical="center" wrapText="1"/>
    </xf>
    <xf numFmtId="164" fontId="13" fillId="0" borderId="4" xfId="1" applyNumberFormat="1" applyFont="1" applyBorder="1" applyAlignment="1">
      <alignment horizontal="right" vertical="center" wrapText="1"/>
    </xf>
    <xf numFmtId="164" fontId="11" fillId="0" borderId="1" xfId="1" applyNumberFormat="1" applyFont="1" applyBorder="1" applyAlignment="1">
      <alignment horizontal="right" vertical="center" wrapText="1"/>
    </xf>
    <xf numFmtId="164" fontId="13" fillId="0" borderId="1" xfId="1" applyNumberFormat="1" applyFont="1" applyBorder="1" applyAlignment="1">
      <alignment horizontal="right" vertical="center" wrapText="1"/>
    </xf>
    <xf numFmtId="164" fontId="11" fillId="0" borderId="3" xfId="1" applyNumberFormat="1" applyFont="1" applyBorder="1" applyAlignment="1">
      <alignment horizontal="right" vertical="center" wrapText="1"/>
    </xf>
    <xf numFmtId="164" fontId="13" fillId="0" borderId="3" xfId="1" applyNumberFormat="1" applyFont="1" applyBorder="1" applyAlignment="1">
      <alignment horizontal="right" vertical="center" wrapText="1"/>
    </xf>
    <xf numFmtId="164" fontId="11" fillId="0" borderId="6" xfId="1" applyNumberFormat="1" applyFont="1" applyBorder="1" applyAlignment="1">
      <alignment horizontal="right" vertical="center" wrapText="1"/>
    </xf>
    <xf numFmtId="164" fontId="13" fillId="0" borderId="6" xfId="1" applyNumberFormat="1" applyFont="1" applyBorder="1" applyAlignment="1">
      <alignment horizontal="right" vertical="center" wrapText="1"/>
    </xf>
    <xf numFmtId="164" fontId="0" fillId="0" borderId="0" xfId="1" applyNumberFormat="1" applyFont="1" applyAlignment="1">
      <alignment horizontal="right"/>
    </xf>
    <xf numFmtId="164" fontId="11" fillId="0" borderId="0" xfId="1" applyNumberFormat="1" applyFont="1" applyAlignment="1">
      <alignment vertical="center" wrapText="1"/>
    </xf>
    <xf numFmtId="164" fontId="13" fillId="0" borderId="0" xfId="1" applyNumberFormat="1" applyFont="1" applyAlignment="1">
      <alignment vertical="center" wrapText="1"/>
    </xf>
    <xf numFmtId="165" fontId="3" fillId="0" borderId="0" xfId="1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4" fillId="0" borderId="0" xfId="1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Alignment="1">
      <alignment horizontal="right"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4" fontId="4" fillId="0" borderId="5" xfId="1" applyNumberFormat="1" applyFont="1" applyBorder="1" applyAlignment="1">
      <alignment horizontal="right" vertical="center" wrapText="1"/>
    </xf>
    <xf numFmtId="164" fontId="4" fillId="0" borderId="0" xfId="1" applyNumberFormat="1" applyFont="1" applyAlignment="1">
      <alignment horizontal="right" vertical="center" wrapText="1"/>
    </xf>
    <xf numFmtId="164" fontId="3" fillId="0" borderId="5" xfId="1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right" vertical="center" wrapText="1"/>
    </xf>
    <xf numFmtId="164" fontId="11" fillId="0" borderId="0" xfId="1" applyNumberFormat="1" applyFont="1" applyAlignment="1">
      <alignment horizontal="right" vertical="center" wrapText="1"/>
    </xf>
    <xf numFmtId="164" fontId="13" fillId="0" borderId="3" xfId="1" applyNumberFormat="1" applyFont="1" applyBorder="1" applyAlignment="1">
      <alignment horizontal="right" vertical="center" wrapText="1"/>
    </xf>
    <xf numFmtId="164" fontId="13" fillId="0" borderId="0" xfId="1" applyNumberFormat="1" applyFont="1" applyAlignment="1">
      <alignment horizontal="right" vertical="center" wrapText="1"/>
    </xf>
    <xf numFmtId="0" fontId="15" fillId="0" borderId="0" xfId="0" applyFont="1"/>
    <xf numFmtId="164" fontId="14" fillId="0" borderId="4" xfId="0" applyNumberFormat="1" applyFont="1" applyBorder="1" applyAlignment="1">
      <alignment vertical="center" wrapText="1"/>
    </xf>
    <xf numFmtId="164" fontId="14" fillId="0" borderId="3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164" fontId="14" fillId="0" borderId="6" xfId="0" applyNumberFormat="1" applyFont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B47" workbookViewId="0">
      <selection activeCell="C59" sqref="C59:C61"/>
    </sheetView>
  </sheetViews>
  <sheetFormatPr defaultRowHeight="15" x14ac:dyDescent="0.25"/>
  <cols>
    <col min="1" max="1" width="66.42578125" customWidth="1"/>
    <col min="3" max="3" width="17.140625" customWidth="1"/>
    <col min="4" max="4" width="13.5703125" customWidth="1"/>
    <col min="5" max="5" width="12.28515625" bestFit="1" customWidth="1"/>
  </cols>
  <sheetData>
    <row r="1" spans="1:4" ht="15.75" x14ac:dyDescent="0.25">
      <c r="A1" s="13" t="s">
        <v>83</v>
      </c>
    </row>
    <row r="2" spans="1:4" ht="15.75" x14ac:dyDescent="0.25">
      <c r="A2" s="12" t="s">
        <v>139</v>
      </c>
    </row>
    <row r="3" spans="1:4" ht="15.75" x14ac:dyDescent="0.25">
      <c r="A3" s="13" t="s">
        <v>84</v>
      </c>
    </row>
    <row r="4" spans="1:4" x14ac:dyDescent="0.25">
      <c r="D4" s="14" t="s">
        <v>89</v>
      </c>
    </row>
    <row r="6" spans="1:4" ht="15" customHeight="1" x14ac:dyDescent="0.25">
      <c r="A6" s="116"/>
      <c r="B6" s="117" t="s">
        <v>0</v>
      </c>
      <c r="C6" s="30" t="s">
        <v>125</v>
      </c>
      <c r="D6" s="30" t="s">
        <v>1</v>
      </c>
    </row>
    <row r="7" spans="1:4" ht="26.25" thickBot="1" x14ac:dyDescent="0.3">
      <c r="A7" s="116"/>
      <c r="B7" s="118"/>
      <c r="C7" s="31" t="s">
        <v>138</v>
      </c>
      <c r="D7" s="31" t="s">
        <v>126</v>
      </c>
    </row>
    <row r="8" spans="1:4" x14ac:dyDescent="0.25">
      <c r="A8" s="24" t="s">
        <v>2</v>
      </c>
      <c r="B8" s="1"/>
      <c r="C8" s="25"/>
      <c r="D8" s="25"/>
    </row>
    <row r="9" spans="1:4" x14ac:dyDescent="0.25">
      <c r="A9" s="25" t="s">
        <v>3</v>
      </c>
      <c r="B9" s="32">
        <v>5</v>
      </c>
      <c r="C9" s="53">
        <v>315846006</v>
      </c>
      <c r="D9" s="54">
        <v>232417113</v>
      </c>
    </row>
    <row r="10" spans="1:4" x14ac:dyDescent="0.25">
      <c r="A10" s="25" t="s">
        <v>4</v>
      </c>
      <c r="B10" s="32">
        <v>6</v>
      </c>
      <c r="C10" s="53">
        <v>66970323</v>
      </c>
      <c r="D10" s="54">
        <v>61315039</v>
      </c>
    </row>
    <row r="11" spans="1:4" x14ac:dyDescent="0.25">
      <c r="A11" s="25" t="s">
        <v>5</v>
      </c>
      <c r="B11" s="32">
        <v>7</v>
      </c>
      <c r="C11" s="53">
        <v>520892039</v>
      </c>
      <c r="D11" s="54">
        <v>513667564</v>
      </c>
    </row>
    <row r="12" spans="1:4" x14ac:dyDescent="0.25">
      <c r="A12" s="25" t="s">
        <v>6</v>
      </c>
      <c r="B12" s="32">
        <v>8</v>
      </c>
      <c r="C12" s="53">
        <v>228287203</v>
      </c>
      <c r="D12" s="54">
        <v>236575999</v>
      </c>
    </row>
    <row r="13" spans="1:4" x14ac:dyDescent="0.25">
      <c r="A13" s="25" t="s">
        <v>127</v>
      </c>
      <c r="B13" s="32">
        <v>9</v>
      </c>
      <c r="C13" s="53">
        <v>106186077</v>
      </c>
      <c r="D13" s="54">
        <v>87046619</v>
      </c>
    </row>
    <row r="14" spans="1:4" x14ac:dyDescent="0.25">
      <c r="A14" s="25" t="s">
        <v>128</v>
      </c>
      <c r="B14" s="32"/>
      <c r="C14" s="53"/>
      <c r="D14" s="54">
        <v>1000898</v>
      </c>
    </row>
    <row r="15" spans="1:4" x14ac:dyDescent="0.25">
      <c r="A15" s="25" t="s">
        <v>105</v>
      </c>
      <c r="B15" s="119">
        <v>10</v>
      </c>
      <c r="C15" s="120">
        <v>3578733</v>
      </c>
      <c r="D15" s="115">
        <v>3578733</v>
      </c>
    </row>
    <row r="16" spans="1:4" x14ac:dyDescent="0.25">
      <c r="A16" s="25" t="s">
        <v>106</v>
      </c>
      <c r="B16" s="119"/>
      <c r="C16" s="120"/>
      <c r="D16" s="115"/>
    </row>
    <row r="17" spans="1:4" x14ac:dyDescent="0.25">
      <c r="A17" s="25" t="s">
        <v>7</v>
      </c>
      <c r="B17" s="32">
        <v>11</v>
      </c>
      <c r="C17" s="53">
        <v>5675020</v>
      </c>
      <c r="D17" s="54">
        <v>2345231</v>
      </c>
    </row>
    <row r="18" spans="1:4" x14ac:dyDescent="0.25">
      <c r="A18" s="25" t="s">
        <v>8</v>
      </c>
      <c r="B18" s="32">
        <v>12</v>
      </c>
      <c r="C18" s="53">
        <v>7330258</v>
      </c>
      <c r="D18" s="54">
        <v>9274729</v>
      </c>
    </row>
    <row r="19" spans="1:4" x14ac:dyDescent="0.25">
      <c r="A19" s="25" t="s">
        <v>9</v>
      </c>
      <c r="B19" s="49"/>
      <c r="C19" s="53">
        <v>300317</v>
      </c>
      <c r="D19" s="54">
        <v>235685</v>
      </c>
    </row>
    <row r="20" spans="1:4" x14ac:dyDescent="0.25">
      <c r="A20" s="25" t="s">
        <v>10</v>
      </c>
      <c r="B20" s="32">
        <v>13</v>
      </c>
      <c r="C20" s="53">
        <v>9146811</v>
      </c>
      <c r="D20" s="54">
        <v>7998570</v>
      </c>
    </row>
    <row r="21" spans="1:4" x14ac:dyDescent="0.25">
      <c r="A21" s="25" t="s">
        <v>11</v>
      </c>
      <c r="B21" s="32">
        <v>14</v>
      </c>
      <c r="C21" s="53">
        <v>15192457</v>
      </c>
      <c r="D21" s="54">
        <v>15196287</v>
      </c>
    </row>
    <row r="22" spans="1:4" x14ac:dyDescent="0.25">
      <c r="A22" s="25" t="s">
        <v>12</v>
      </c>
      <c r="B22" s="32">
        <v>15</v>
      </c>
      <c r="C22" s="53">
        <v>8258674</v>
      </c>
      <c r="D22" s="54">
        <v>8528837</v>
      </c>
    </row>
    <row r="23" spans="1:4" x14ac:dyDescent="0.25">
      <c r="A23" s="25" t="s">
        <v>13</v>
      </c>
      <c r="B23" s="32"/>
      <c r="C23" s="53">
        <v>2948259</v>
      </c>
      <c r="D23" s="54">
        <v>2421334</v>
      </c>
    </row>
    <row r="24" spans="1:4" x14ac:dyDescent="0.25">
      <c r="A24" s="25" t="s">
        <v>14</v>
      </c>
      <c r="B24" s="32"/>
      <c r="C24" s="53">
        <v>2204387</v>
      </c>
      <c r="D24" s="54" t="s">
        <v>77</v>
      </c>
    </row>
    <row r="25" spans="1:4" x14ac:dyDescent="0.25">
      <c r="A25" s="25" t="s">
        <v>15</v>
      </c>
      <c r="B25" s="32"/>
      <c r="C25" s="53">
        <v>445407</v>
      </c>
      <c r="D25" s="54">
        <v>447821</v>
      </c>
    </row>
    <row r="26" spans="1:4" x14ac:dyDescent="0.25">
      <c r="A26" s="25" t="s">
        <v>16</v>
      </c>
      <c r="B26" s="32">
        <v>17</v>
      </c>
      <c r="C26" s="53">
        <v>2051668</v>
      </c>
      <c r="D26" s="54">
        <v>2150242</v>
      </c>
    </row>
    <row r="27" spans="1:4" x14ac:dyDescent="0.25">
      <c r="A27" s="25" t="s">
        <v>17</v>
      </c>
      <c r="B27" s="32">
        <v>18</v>
      </c>
      <c r="C27" s="53">
        <v>1501884</v>
      </c>
      <c r="D27" s="54">
        <v>1576126</v>
      </c>
    </row>
    <row r="28" spans="1:4" x14ac:dyDescent="0.25">
      <c r="A28" s="25" t="s">
        <v>129</v>
      </c>
      <c r="B28" s="32">
        <v>16</v>
      </c>
      <c r="C28" s="53">
        <v>59063938</v>
      </c>
      <c r="D28" s="54">
        <v>57843124</v>
      </c>
    </row>
    <row r="29" spans="1:4" x14ac:dyDescent="0.25">
      <c r="A29" s="25" t="s">
        <v>130</v>
      </c>
      <c r="B29" s="32">
        <v>4</v>
      </c>
      <c r="C29" s="53">
        <v>68944771</v>
      </c>
      <c r="D29" s="54">
        <v>69326342</v>
      </c>
    </row>
    <row r="30" spans="1:4" ht="15.75" thickBot="1" x14ac:dyDescent="0.3">
      <c r="A30" s="25" t="s">
        <v>18</v>
      </c>
      <c r="B30" s="32"/>
      <c r="C30" s="55">
        <v>106647</v>
      </c>
      <c r="D30" s="56">
        <v>157534</v>
      </c>
    </row>
    <row r="31" spans="1:4" ht="15.75" thickBot="1" x14ac:dyDescent="0.3">
      <c r="A31" s="24" t="s">
        <v>19</v>
      </c>
      <c r="B31" s="32"/>
      <c r="C31" s="57">
        <v>1424930879</v>
      </c>
      <c r="D31" s="58">
        <v>1313103827</v>
      </c>
    </row>
    <row r="32" spans="1:4" ht="15.75" thickTop="1" x14ac:dyDescent="0.25">
      <c r="A32" s="23" t="s">
        <v>20</v>
      </c>
      <c r="B32" s="32"/>
      <c r="C32" s="71"/>
      <c r="D32" s="71"/>
    </row>
    <row r="33" spans="1:4" x14ac:dyDescent="0.25">
      <c r="A33" s="24" t="s">
        <v>21</v>
      </c>
      <c r="B33" s="32"/>
      <c r="C33" s="2"/>
      <c r="D33" s="22"/>
    </row>
    <row r="34" spans="1:4" x14ac:dyDescent="0.25">
      <c r="A34" s="25" t="s">
        <v>22</v>
      </c>
      <c r="B34" s="32">
        <v>19</v>
      </c>
      <c r="C34" s="53">
        <v>223140967</v>
      </c>
      <c r="D34" s="66">
        <v>136798306</v>
      </c>
    </row>
    <row r="35" spans="1:4" x14ac:dyDescent="0.25">
      <c r="A35" s="25" t="s">
        <v>23</v>
      </c>
      <c r="B35" s="32">
        <v>20</v>
      </c>
      <c r="C35" s="53">
        <v>43484574</v>
      </c>
      <c r="D35" s="66">
        <v>68446030</v>
      </c>
    </row>
    <row r="36" spans="1:4" x14ac:dyDescent="0.25">
      <c r="A36" s="25" t="s">
        <v>140</v>
      </c>
      <c r="B36" s="32">
        <v>21</v>
      </c>
      <c r="C36" s="75">
        <v>849027405</v>
      </c>
      <c r="D36" s="66">
        <v>830541373</v>
      </c>
    </row>
    <row r="37" spans="1:4" x14ac:dyDescent="0.25">
      <c r="A37" s="25" t="s">
        <v>24</v>
      </c>
      <c r="B37" s="32">
        <v>22</v>
      </c>
      <c r="C37" s="53">
        <v>7520206</v>
      </c>
      <c r="D37" s="66">
        <v>7328244</v>
      </c>
    </row>
    <row r="38" spans="1:4" x14ac:dyDescent="0.25">
      <c r="A38" s="25" t="s">
        <v>25</v>
      </c>
      <c r="B38" s="32">
        <v>23</v>
      </c>
      <c r="C38" s="53">
        <v>5399923</v>
      </c>
      <c r="D38" s="66">
        <v>4878889</v>
      </c>
    </row>
    <row r="39" spans="1:4" x14ac:dyDescent="0.25">
      <c r="A39" s="25" t="s">
        <v>26</v>
      </c>
      <c r="B39" s="32"/>
      <c r="C39" s="53">
        <v>586447</v>
      </c>
      <c r="D39" s="66">
        <v>382960</v>
      </c>
    </row>
    <row r="40" spans="1:4" x14ac:dyDescent="0.25">
      <c r="A40" s="25" t="s">
        <v>27</v>
      </c>
      <c r="B40" s="32"/>
      <c r="C40" s="53">
        <v>27175999</v>
      </c>
      <c r="D40" s="66">
        <v>15828903</v>
      </c>
    </row>
    <row r="41" spans="1:4" x14ac:dyDescent="0.25">
      <c r="A41" s="25" t="s">
        <v>28</v>
      </c>
      <c r="B41" s="32"/>
      <c r="C41" s="53">
        <v>1128369</v>
      </c>
      <c r="D41" s="66">
        <v>8951667</v>
      </c>
    </row>
    <row r="42" spans="1:4" x14ac:dyDescent="0.25">
      <c r="A42" s="25" t="s">
        <v>29</v>
      </c>
      <c r="B42" s="32"/>
      <c r="C42" s="53">
        <v>8817009</v>
      </c>
      <c r="D42" s="66">
        <v>7499322</v>
      </c>
    </row>
    <row r="43" spans="1:4" x14ac:dyDescent="0.25">
      <c r="A43" s="25" t="s">
        <v>131</v>
      </c>
      <c r="B43" s="32">
        <v>4</v>
      </c>
      <c r="C43" s="53">
        <v>63212354</v>
      </c>
      <c r="D43" s="66">
        <v>63615525</v>
      </c>
    </row>
    <row r="44" spans="1:4" ht="15.75" thickBot="1" x14ac:dyDescent="0.3">
      <c r="A44" s="25" t="s">
        <v>132</v>
      </c>
      <c r="B44" s="32">
        <v>4</v>
      </c>
      <c r="C44" s="57">
        <v>5732417</v>
      </c>
      <c r="D44" s="67">
        <v>5710817</v>
      </c>
    </row>
    <row r="45" spans="1:4" ht="16.5" thickTop="1" thickBot="1" x14ac:dyDescent="0.3">
      <c r="A45" s="24" t="s">
        <v>30</v>
      </c>
      <c r="B45" s="32"/>
      <c r="C45" s="70">
        <v>1235225670</v>
      </c>
      <c r="D45" s="68">
        <v>1149982036</v>
      </c>
    </row>
    <row r="46" spans="1:4" x14ac:dyDescent="0.25">
      <c r="C46" s="69"/>
      <c r="D46" s="69"/>
    </row>
    <row r="47" spans="1:4" x14ac:dyDescent="0.25">
      <c r="A47" s="121"/>
      <c r="B47" s="117" t="s">
        <v>0</v>
      </c>
      <c r="C47" s="30" t="s">
        <v>125</v>
      </c>
      <c r="D47" s="30" t="s">
        <v>1</v>
      </c>
    </row>
    <row r="48" spans="1:4" ht="15" customHeight="1" thickBot="1" x14ac:dyDescent="0.3">
      <c r="A48" s="121"/>
      <c r="B48" s="118"/>
      <c r="C48" s="31" t="s">
        <v>138</v>
      </c>
      <c r="D48" s="31" t="s">
        <v>126</v>
      </c>
    </row>
    <row r="49" spans="1:4" x14ac:dyDescent="0.25">
      <c r="A49" s="24" t="s">
        <v>31</v>
      </c>
      <c r="B49" s="50"/>
      <c r="C49" s="51"/>
      <c r="D49" s="51"/>
    </row>
    <row r="50" spans="1:4" x14ac:dyDescent="0.25">
      <c r="A50" s="25" t="s">
        <v>32</v>
      </c>
      <c r="B50" s="32">
        <v>24</v>
      </c>
      <c r="C50" s="59">
        <v>560802214</v>
      </c>
      <c r="D50" s="60">
        <v>550802214</v>
      </c>
    </row>
    <row r="51" spans="1:4" x14ac:dyDescent="0.25">
      <c r="A51" s="25" t="s">
        <v>33</v>
      </c>
      <c r="B51" s="32">
        <v>24</v>
      </c>
      <c r="C51" s="59">
        <v>188726864</v>
      </c>
      <c r="D51" s="60">
        <v>173734254</v>
      </c>
    </row>
    <row r="52" spans="1:4" x14ac:dyDescent="0.25">
      <c r="A52" s="25" t="s">
        <v>133</v>
      </c>
      <c r="B52" s="32"/>
      <c r="C52" s="59">
        <v>-63212354</v>
      </c>
      <c r="D52" s="60">
        <v>-63615525</v>
      </c>
    </row>
    <row r="53" spans="1:4" x14ac:dyDescent="0.25">
      <c r="A53" s="25" t="s">
        <v>34</v>
      </c>
      <c r="B53" s="32">
        <v>24</v>
      </c>
      <c r="C53" s="59">
        <v>-10692631</v>
      </c>
      <c r="D53" s="60">
        <v>-10692631</v>
      </c>
    </row>
    <row r="54" spans="1:4" x14ac:dyDescent="0.25">
      <c r="A54" s="25" t="s">
        <v>35</v>
      </c>
      <c r="B54" s="32"/>
      <c r="C54" s="59">
        <v>727529</v>
      </c>
      <c r="D54" s="60">
        <v>186098</v>
      </c>
    </row>
    <row r="55" spans="1:4" ht="25.5" x14ac:dyDescent="0.25">
      <c r="A55" s="25" t="s">
        <v>134</v>
      </c>
      <c r="B55" s="32"/>
      <c r="C55" s="59">
        <v>168754</v>
      </c>
      <c r="D55" s="60">
        <v>142397</v>
      </c>
    </row>
    <row r="56" spans="1:4" x14ac:dyDescent="0.25">
      <c r="A56" s="25" t="s">
        <v>36</v>
      </c>
      <c r="B56" s="32">
        <v>24</v>
      </c>
      <c r="C56" s="59">
        <v>22627612</v>
      </c>
      <c r="D56" s="60">
        <v>22627612</v>
      </c>
    </row>
    <row r="57" spans="1:4" x14ac:dyDescent="0.25">
      <c r="A57" s="25" t="s">
        <v>37</v>
      </c>
      <c r="B57" s="32">
        <v>24</v>
      </c>
      <c r="C57" s="59">
        <v>-109650714</v>
      </c>
      <c r="D57" s="60">
        <v>-101676592</v>
      </c>
    </row>
    <row r="58" spans="1:4" ht="15.75" thickBot="1" x14ac:dyDescent="0.3">
      <c r="A58" s="25" t="s">
        <v>99</v>
      </c>
      <c r="B58" s="32"/>
      <c r="C58" s="61">
        <v>-399792897</v>
      </c>
      <c r="D58" s="62">
        <v>-408386868</v>
      </c>
    </row>
    <row r="59" spans="1:4" x14ac:dyDescent="0.25">
      <c r="A59" s="24" t="s">
        <v>135</v>
      </c>
      <c r="B59" s="122"/>
      <c r="C59" s="123">
        <v>189704377</v>
      </c>
      <c r="D59" s="125">
        <v>163120959</v>
      </c>
    </row>
    <row r="60" spans="1:4" x14ac:dyDescent="0.25">
      <c r="A60" s="24" t="s">
        <v>107</v>
      </c>
      <c r="B60" s="122"/>
      <c r="C60" s="124"/>
      <c r="D60" s="126"/>
    </row>
    <row r="61" spans="1:4" ht="15.75" thickBot="1" x14ac:dyDescent="0.3">
      <c r="A61" s="25" t="s">
        <v>38</v>
      </c>
      <c r="B61" s="32"/>
      <c r="C61" s="61">
        <v>832</v>
      </c>
      <c r="D61" s="63">
        <v>832</v>
      </c>
    </row>
    <row r="62" spans="1:4" ht="15.75" thickBot="1" x14ac:dyDescent="0.3">
      <c r="A62" s="24" t="s">
        <v>39</v>
      </c>
      <c r="B62" s="32"/>
      <c r="C62" s="61">
        <v>189705209</v>
      </c>
      <c r="D62" s="62">
        <v>163121791</v>
      </c>
    </row>
    <row r="63" spans="1:4" ht="15.75" thickBot="1" x14ac:dyDescent="0.3">
      <c r="A63" s="24" t="s">
        <v>40</v>
      </c>
      <c r="B63" s="32"/>
      <c r="C63" s="64">
        <v>1424930879</v>
      </c>
      <c r="D63" s="65">
        <v>1313103827</v>
      </c>
    </row>
    <row r="64" spans="1:4" ht="15.75" thickTop="1" x14ac:dyDescent="0.25">
      <c r="A64" s="24" t="s">
        <v>20</v>
      </c>
      <c r="B64" s="32"/>
      <c r="C64" s="72">
        <f>SUM(C50:C58)-C59</f>
        <v>0</v>
      </c>
      <c r="D64" s="72">
        <f>SUM(D50:D58)-D59</f>
        <v>0</v>
      </c>
    </row>
    <row r="65" spans="1:5" x14ac:dyDescent="0.25">
      <c r="A65" s="24" t="s">
        <v>108</v>
      </c>
      <c r="B65" s="52">
        <v>24</v>
      </c>
      <c r="C65" s="2" t="s">
        <v>136</v>
      </c>
      <c r="D65" s="22" t="s">
        <v>137</v>
      </c>
    </row>
    <row r="66" spans="1:5" x14ac:dyDescent="0.25">
      <c r="C66" s="73">
        <f>C59+C61-C62</f>
        <v>0</v>
      </c>
      <c r="D66" s="73">
        <f>D59+D61-D62</f>
        <v>0</v>
      </c>
      <c r="E66" s="74"/>
    </row>
    <row r="67" spans="1:5" x14ac:dyDescent="0.25">
      <c r="C67" s="17">
        <f>SUM(C50:C58)-C59</f>
        <v>0</v>
      </c>
    </row>
    <row r="68" spans="1:5" x14ac:dyDescent="0.25">
      <c r="C68" s="17"/>
      <c r="D68" s="17"/>
    </row>
  </sheetData>
  <mergeCells count="10">
    <mergeCell ref="A47:A48"/>
    <mergeCell ref="B47:B48"/>
    <mergeCell ref="B59:B60"/>
    <mergeCell ref="C59:C60"/>
    <mergeCell ref="D59:D60"/>
    <mergeCell ref="D15:D16"/>
    <mergeCell ref="A6:A7"/>
    <mergeCell ref="B6:B7"/>
    <mergeCell ref="B15:B16"/>
    <mergeCell ref="C15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A20" sqref="A20:XFD20"/>
    </sheetView>
  </sheetViews>
  <sheetFormatPr defaultRowHeight="15" x14ac:dyDescent="0.25"/>
  <cols>
    <col min="1" max="1" width="70.42578125" customWidth="1"/>
    <col min="3" max="3" width="16.140625" customWidth="1"/>
    <col min="4" max="4" width="15.28515625" customWidth="1"/>
  </cols>
  <sheetData>
    <row r="1" spans="1:4" ht="15.75" x14ac:dyDescent="0.25">
      <c r="A1" s="13" t="s">
        <v>86</v>
      </c>
    </row>
    <row r="2" spans="1:4" ht="15.75" x14ac:dyDescent="0.25">
      <c r="A2" s="12" t="s">
        <v>141</v>
      </c>
    </row>
    <row r="3" spans="1:4" ht="15.75" x14ac:dyDescent="0.25">
      <c r="A3" s="13" t="s">
        <v>84</v>
      </c>
      <c r="D3" s="14"/>
    </row>
    <row r="4" spans="1:4" x14ac:dyDescent="0.25">
      <c r="D4" s="14" t="s">
        <v>89</v>
      </c>
    </row>
    <row r="6" spans="1:4" ht="15.75" thickBot="1" x14ac:dyDescent="0.3">
      <c r="A6" s="4"/>
      <c r="B6" s="10"/>
      <c r="C6" s="127" t="s">
        <v>109</v>
      </c>
      <c r="D6" s="127"/>
    </row>
    <row r="7" spans="1:4" x14ac:dyDescent="0.25">
      <c r="A7" s="128"/>
      <c r="B7" s="129" t="s">
        <v>0</v>
      </c>
      <c r="C7" s="130" t="s">
        <v>138</v>
      </c>
      <c r="D7" s="130" t="s">
        <v>126</v>
      </c>
    </row>
    <row r="8" spans="1:4" ht="15.75" thickBot="1" x14ac:dyDescent="0.3">
      <c r="A8" s="128"/>
      <c r="B8" s="129"/>
      <c r="C8" s="131"/>
      <c r="D8" s="131" t="s">
        <v>126</v>
      </c>
    </row>
    <row r="9" spans="1:4" x14ac:dyDescent="0.25">
      <c r="A9" s="25"/>
    </row>
    <row r="10" spans="1:4" x14ac:dyDescent="0.25">
      <c r="A10" s="78" t="s">
        <v>43</v>
      </c>
      <c r="B10" s="79">
        <v>25</v>
      </c>
      <c r="C10" s="94">
        <v>33272554</v>
      </c>
      <c r="D10" s="95">
        <v>28222013</v>
      </c>
    </row>
    <row r="11" spans="1:4" ht="15.75" thickBot="1" x14ac:dyDescent="0.3">
      <c r="A11" s="78" t="s">
        <v>44</v>
      </c>
      <c r="B11" s="79">
        <v>26</v>
      </c>
      <c r="C11" s="96">
        <v>-25412577</v>
      </c>
      <c r="D11" s="97">
        <v>-26399702</v>
      </c>
    </row>
    <row r="12" spans="1:4" x14ac:dyDescent="0.25">
      <c r="A12" s="80" t="s">
        <v>45</v>
      </c>
      <c r="B12" s="79"/>
      <c r="C12" s="94">
        <v>7859977</v>
      </c>
      <c r="D12" s="95">
        <v>1822311</v>
      </c>
    </row>
    <row r="13" spans="1:4" ht="15.75" thickBot="1" x14ac:dyDescent="0.3">
      <c r="A13" s="78" t="s">
        <v>46</v>
      </c>
      <c r="B13" s="79"/>
      <c r="C13" s="96">
        <v>-5790484</v>
      </c>
      <c r="D13" s="97">
        <v>-3342021</v>
      </c>
    </row>
    <row r="14" spans="1:4" ht="26.25" thickBot="1" x14ac:dyDescent="0.3">
      <c r="A14" s="80" t="s">
        <v>47</v>
      </c>
      <c r="B14" s="79"/>
      <c r="C14" s="96">
        <v>2069493</v>
      </c>
      <c r="D14" s="97">
        <v>-1519710</v>
      </c>
    </row>
    <row r="15" spans="1:4" x14ac:dyDescent="0.25">
      <c r="A15" s="24"/>
      <c r="B15" s="27"/>
      <c r="C15" s="98"/>
      <c r="D15" s="99"/>
    </row>
    <row r="16" spans="1:4" x14ac:dyDescent="0.25">
      <c r="A16" s="25" t="s">
        <v>41</v>
      </c>
      <c r="B16" s="27"/>
      <c r="C16" s="94" t="s">
        <v>77</v>
      </c>
      <c r="D16" s="95">
        <v>206311</v>
      </c>
    </row>
    <row r="17" spans="1:4" x14ac:dyDescent="0.25">
      <c r="A17" s="25" t="s">
        <v>42</v>
      </c>
      <c r="B17" s="27"/>
      <c r="C17" s="94" t="s">
        <v>77</v>
      </c>
      <c r="D17" s="95">
        <v>-199226</v>
      </c>
    </row>
    <row r="18" spans="1:4" x14ac:dyDescent="0.25">
      <c r="A18" s="25" t="s">
        <v>48</v>
      </c>
      <c r="B18" s="27"/>
      <c r="C18" s="59">
        <v>-2350</v>
      </c>
      <c r="D18" s="60">
        <v>-1961</v>
      </c>
    </row>
    <row r="19" spans="1:4" x14ac:dyDescent="0.25">
      <c r="A19" s="25" t="s">
        <v>150</v>
      </c>
      <c r="B19" s="27"/>
      <c r="C19" s="80">
        <v>9473061</v>
      </c>
      <c r="D19" s="78">
        <v>-847776</v>
      </c>
    </row>
    <row r="20" spans="1:4" x14ac:dyDescent="0.25">
      <c r="A20" s="25" t="s">
        <v>110</v>
      </c>
      <c r="B20" s="27"/>
      <c r="C20" s="59" t="s">
        <v>77</v>
      </c>
      <c r="D20" s="60">
        <v>-618</v>
      </c>
    </row>
    <row r="21" spans="1:4" x14ac:dyDescent="0.25">
      <c r="A21" s="25" t="s">
        <v>111</v>
      </c>
      <c r="B21" s="27"/>
      <c r="C21" s="85" t="s">
        <v>77</v>
      </c>
      <c r="D21" s="86">
        <v>70077211</v>
      </c>
    </row>
    <row r="22" spans="1:4" x14ac:dyDescent="0.25">
      <c r="A22" s="25" t="s">
        <v>49</v>
      </c>
      <c r="B22" s="27"/>
      <c r="C22" s="85">
        <v>998594</v>
      </c>
      <c r="D22" s="86">
        <v>998917</v>
      </c>
    </row>
    <row r="23" spans="1:4" x14ac:dyDescent="0.25">
      <c r="A23" s="25" t="s">
        <v>142</v>
      </c>
      <c r="B23" s="27">
        <v>27</v>
      </c>
      <c r="C23" s="85">
        <v>-2119536</v>
      </c>
      <c r="D23" s="86">
        <v>-2465471</v>
      </c>
    </row>
    <row r="24" spans="1:4" x14ac:dyDescent="0.25">
      <c r="A24" s="25" t="s">
        <v>112</v>
      </c>
      <c r="B24" s="27">
        <v>28</v>
      </c>
      <c r="C24" s="85">
        <v>-1171800</v>
      </c>
      <c r="D24" s="86">
        <v>-1083489</v>
      </c>
    </row>
    <row r="25" spans="1:4" ht="25.5" x14ac:dyDescent="0.25">
      <c r="A25" s="25" t="s">
        <v>51</v>
      </c>
      <c r="B25" s="27"/>
      <c r="C25" s="59">
        <v>-26661</v>
      </c>
      <c r="D25" s="60">
        <v>-740896</v>
      </c>
    </row>
    <row r="26" spans="1:4" ht="25.5" x14ac:dyDescent="0.25">
      <c r="A26" s="25" t="s">
        <v>143</v>
      </c>
      <c r="B26" s="27"/>
      <c r="C26" s="59" t="s">
        <v>77</v>
      </c>
      <c r="D26" s="60">
        <v>-57012130</v>
      </c>
    </row>
    <row r="27" spans="1:4" x14ac:dyDescent="0.25">
      <c r="A27" s="25" t="s">
        <v>113</v>
      </c>
      <c r="B27" s="27"/>
      <c r="C27" s="59" t="s">
        <v>77</v>
      </c>
      <c r="D27" s="60">
        <v>-14311299</v>
      </c>
    </row>
    <row r="28" spans="1:4" x14ac:dyDescent="0.25">
      <c r="A28" s="25" t="s">
        <v>144</v>
      </c>
      <c r="B28" s="27"/>
      <c r="C28" s="59">
        <v>292548</v>
      </c>
      <c r="D28" s="60">
        <v>-1551562</v>
      </c>
    </row>
    <row r="29" spans="1:4" ht="15.75" thickBot="1" x14ac:dyDescent="0.3">
      <c r="A29" s="25" t="s">
        <v>90</v>
      </c>
      <c r="B29" s="27"/>
      <c r="C29" s="61" t="s">
        <v>77</v>
      </c>
      <c r="D29" s="62">
        <v>-33914</v>
      </c>
    </row>
    <row r="30" spans="1:4" ht="15.75" thickBot="1" x14ac:dyDescent="0.3">
      <c r="A30" s="24" t="s">
        <v>50</v>
      </c>
      <c r="B30" s="27"/>
      <c r="C30" s="61">
        <f>SUM(C16:C29)</f>
        <v>7443856</v>
      </c>
      <c r="D30" s="62">
        <f>SUM(D16:D29)</f>
        <v>-6965903</v>
      </c>
    </row>
    <row r="31" spans="1:4" ht="25.5" x14ac:dyDescent="0.25">
      <c r="A31" s="24" t="s">
        <v>145</v>
      </c>
      <c r="B31" s="27"/>
      <c r="C31" s="59">
        <f>C14+C30</f>
        <v>9513349</v>
      </c>
      <c r="D31" s="60">
        <f>D14+D30</f>
        <v>-8485613</v>
      </c>
    </row>
    <row r="32" spans="1:4" ht="15.75" thickBot="1" x14ac:dyDescent="0.3">
      <c r="A32" s="25" t="s">
        <v>146</v>
      </c>
      <c r="B32" s="27"/>
      <c r="C32" s="61">
        <v>-455661</v>
      </c>
      <c r="D32" s="62">
        <v>-435141</v>
      </c>
    </row>
    <row r="33" spans="1:4" ht="15.75" thickBot="1" x14ac:dyDescent="0.3">
      <c r="A33" s="81" t="s">
        <v>147</v>
      </c>
      <c r="B33" s="27"/>
      <c r="C33" s="64">
        <f>C31+C32</f>
        <v>9057688</v>
      </c>
      <c r="D33" s="65">
        <f>D31+D32</f>
        <v>-8920754</v>
      </c>
    </row>
    <row r="34" spans="1:4" ht="15.75" thickTop="1" x14ac:dyDescent="0.25">
      <c r="A34" s="20"/>
      <c r="B34" s="133"/>
      <c r="C34" s="134"/>
      <c r="D34" s="136"/>
    </row>
    <row r="35" spans="1:4" x14ac:dyDescent="0.25">
      <c r="A35" s="20"/>
      <c r="B35" s="133"/>
      <c r="C35" s="135"/>
      <c r="D35" s="126"/>
    </row>
    <row r="36" spans="1:4" x14ac:dyDescent="0.25">
      <c r="A36" s="24" t="s">
        <v>148</v>
      </c>
      <c r="B36" s="82"/>
      <c r="C36" s="80"/>
      <c r="D36" s="78"/>
    </row>
    <row r="37" spans="1:4" ht="26.25" thickBot="1" x14ac:dyDescent="0.3">
      <c r="A37" s="25" t="s">
        <v>149</v>
      </c>
      <c r="B37" s="34">
        <v>4</v>
      </c>
      <c r="C37" s="83">
        <v>-463718</v>
      </c>
      <c r="D37" s="84">
        <v>819603</v>
      </c>
    </row>
    <row r="38" spans="1:4" ht="15.75" thickBot="1" x14ac:dyDescent="0.3">
      <c r="A38" s="81" t="s">
        <v>100</v>
      </c>
      <c r="B38" s="34"/>
      <c r="C38" s="64">
        <v>8593970</v>
      </c>
      <c r="D38" s="64">
        <v>-8101151</v>
      </c>
    </row>
    <row r="39" spans="1:4" ht="15.75" thickTop="1" x14ac:dyDescent="0.25">
      <c r="A39" s="24"/>
      <c r="B39" s="27"/>
      <c r="C39" s="59"/>
      <c r="D39" s="60"/>
    </row>
    <row r="40" spans="1:4" x14ac:dyDescent="0.25">
      <c r="A40" s="25" t="s">
        <v>52</v>
      </c>
      <c r="B40" s="27"/>
      <c r="C40" s="59">
        <v>8593970</v>
      </c>
      <c r="D40" s="60">
        <v>-8101151</v>
      </c>
    </row>
    <row r="41" spans="1:4" ht="15.75" thickBot="1" x14ac:dyDescent="0.3">
      <c r="A41" s="25" t="s">
        <v>53</v>
      </c>
      <c r="B41" s="27"/>
      <c r="C41" s="61" t="s">
        <v>77</v>
      </c>
      <c r="D41" s="62" t="s">
        <v>77</v>
      </c>
    </row>
    <row r="42" spans="1:4" ht="15.75" thickBot="1" x14ac:dyDescent="0.3">
      <c r="A42" s="6"/>
      <c r="B42" s="27"/>
      <c r="C42" s="64">
        <v>8593970</v>
      </c>
      <c r="D42" s="65">
        <v>-8101151</v>
      </c>
    </row>
    <row r="43" spans="1:4" ht="15.75" thickTop="1" x14ac:dyDescent="0.25"/>
    <row r="46" spans="1:4" ht="15.75" x14ac:dyDescent="0.25">
      <c r="A46" s="13" t="s">
        <v>87</v>
      </c>
      <c r="D46" s="14" t="s">
        <v>89</v>
      </c>
    </row>
    <row r="47" spans="1:4" ht="16.5" thickBot="1" x14ac:dyDescent="0.3">
      <c r="A47" s="12" t="s">
        <v>141</v>
      </c>
      <c r="C47" s="127" t="s">
        <v>109</v>
      </c>
      <c r="D47" s="127"/>
    </row>
    <row r="48" spans="1:4" ht="15.75" customHeight="1" x14ac:dyDescent="0.25">
      <c r="A48" s="13" t="s">
        <v>84</v>
      </c>
      <c r="C48" s="130" t="s">
        <v>138</v>
      </c>
      <c r="D48" s="130" t="s">
        <v>126</v>
      </c>
    </row>
    <row r="49" spans="1:4" ht="15.75" thickBot="1" x14ac:dyDescent="0.3">
      <c r="B49" s="6" t="s">
        <v>0</v>
      </c>
      <c r="C49" s="131"/>
      <c r="D49" s="131" t="s">
        <v>126</v>
      </c>
    </row>
    <row r="50" spans="1:4" ht="15.75" thickBot="1" x14ac:dyDescent="0.3">
      <c r="A50" s="18" t="s">
        <v>100</v>
      </c>
      <c r="C50" s="88">
        <v>8593970</v>
      </c>
      <c r="D50" s="89">
        <v>-8101151</v>
      </c>
    </row>
    <row r="51" spans="1:4" x14ac:dyDescent="0.25">
      <c r="A51" s="24"/>
      <c r="C51" s="90"/>
      <c r="D51" s="91"/>
    </row>
    <row r="52" spans="1:4" x14ac:dyDescent="0.25">
      <c r="A52" s="18" t="s">
        <v>114</v>
      </c>
      <c r="B52" s="3"/>
      <c r="C52" s="85"/>
      <c r="D52" s="86"/>
    </row>
    <row r="53" spans="1:4" ht="25.5" x14ac:dyDescent="0.25">
      <c r="A53" s="8" t="s">
        <v>115</v>
      </c>
      <c r="B53" s="3"/>
      <c r="C53" s="59"/>
      <c r="D53" s="60"/>
    </row>
    <row r="54" spans="1:4" ht="25.5" x14ac:dyDescent="0.25">
      <c r="A54" s="20" t="s">
        <v>116</v>
      </c>
      <c r="B54" s="3"/>
      <c r="C54" s="59">
        <v>26357</v>
      </c>
      <c r="D54" s="60">
        <v>-33651</v>
      </c>
    </row>
    <row r="55" spans="1:4" ht="15.75" thickBot="1" x14ac:dyDescent="0.3">
      <c r="A55" s="20" t="s">
        <v>54</v>
      </c>
      <c r="B55" s="3"/>
      <c r="C55" s="59">
        <v>541431</v>
      </c>
      <c r="D55" s="60">
        <v>-30888</v>
      </c>
    </row>
    <row r="56" spans="1:4" ht="15.75" thickBot="1" x14ac:dyDescent="0.3">
      <c r="A56" s="18" t="s">
        <v>117</v>
      </c>
      <c r="B56" s="3"/>
      <c r="C56" s="92">
        <v>9161758</v>
      </c>
      <c r="D56" s="93">
        <v>-8165690</v>
      </c>
    </row>
    <row r="57" spans="1:4" ht="15.75" thickTop="1" x14ac:dyDescent="0.25">
      <c r="A57" s="132" t="s">
        <v>20</v>
      </c>
      <c r="B57" s="132"/>
      <c r="C57" s="76"/>
      <c r="D57" s="77"/>
    </row>
    <row r="58" spans="1:4" x14ac:dyDescent="0.25">
      <c r="A58" s="132" t="s">
        <v>55</v>
      </c>
      <c r="B58" s="132"/>
      <c r="C58" s="87"/>
      <c r="D58" s="87"/>
    </row>
    <row r="59" spans="1:4" x14ac:dyDescent="0.25">
      <c r="A59" s="137" t="s">
        <v>52</v>
      </c>
      <c r="B59" s="137"/>
      <c r="C59" s="59">
        <v>9161758</v>
      </c>
      <c r="D59" s="60">
        <v>-8165690</v>
      </c>
    </row>
    <row r="60" spans="1:4" ht="15.75" thickBot="1" x14ac:dyDescent="0.3">
      <c r="A60" s="137" t="s">
        <v>53</v>
      </c>
      <c r="B60" s="137"/>
      <c r="C60" s="61" t="s">
        <v>77</v>
      </c>
      <c r="D60" s="62"/>
    </row>
    <row r="61" spans="1:4" ht="15.75" thickBot="1" x14ac:dyDescent="0.3">
      <c r="A61" s="132"/>
      <c r="B61" s="132"/>
      <c r="C61" s="64">
        <v>9161758</v>
      </c>
      <c r="D61" s="65">
        <v>-8165690</v>
      </c>
    </row>
    <row r="62" spans="1:4" ht="15.75" thickTop="1" x14ac:dyDescent="0.25"/>
  </sheetData>
  <mergeCells count="16">
    <mergeCell ref="A59:B59"/>
    <mergeCell ref="A60:B60"/>
    <mergeCell ref="A61:B61"/>
    <mergeCell ref="A57:B57"/>
    <mergeCell ref="A58:B58"/>
    <mergeCell ref="B34:B35"/>
    <mergeCell ref="C34:C35"/>
    <mergeCell ref="D34:D35"/>
    <mergeCell ref="C47:D47"/>
    <mergeCell ref="C48:C49"/>
    <mergeCell ref="D48:D49"/>
    <mergeCell ref="C6:D6"/>
    <mergeCell ref="A7:A8"/>
    <mergeCell ref="B7:B8"/>
    <mergeCell ref="C7:C8"/>
    <mergeCell ref="D7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6" workbookViewId="0">
      <selection activeCell="K22" sqref="K22"/>
    </sheetView>
  </sheetViews>
  <sheetFormatPr defaultRowHeight="15" x14ac:dyDescent="0.25"/>
  <cols>
    <col min="1" max="1" width="54" customWidth="1"/>
    <col min="2" max="2" width="10" bestFit="1" customWidth="1"/>
    <col min="3" max="3" width="9.5703125" customWidth="1"/>
    <col min="4" max="4" width="10" bestFit="1" customWidth="1"/>
    <col min="5" max="5" width="9.85546875" bestFit="1" customWidth="1"/>
    <col min="6" max="6" width="9.5703125" bestFit="1" customWidth="1"/>
    <col min="7" max="7" width="19.140625" customWidth="1"/>
    <col min="8" max="8" width="10.140625" customWidth="1"/>
    <col min="9" max="9" width="11" customWidth="1"/>
    <col min="10" max="10" width="10.85546875" bestFit="1" customWidth="1"/>
    <col min="11" max="11" width="13.7109375" customWidth="1"/>
    <col min="12" max="12" width="12.42578125" customWidth="1"/>
    <col min="13" max="13" width="13.7109375" customWidth="1"/>
    <col min="14" max="14" width="9.42578125" bestFit="1" customWidth="1"/>
  </cols>
  <sheetData>
    <row r="1" spans="1:13" ht="15.75" x14ac:dyDescent="0.25">
      <c r="A1" s="13" t="s">
        <v>88</v>
      </c>
    </row>
    <row r="2" spans="1:13" ht="15.75" x14ac:dyDescent="0.25">
      <c r="A2" s="12" t="s">
        <v>103</v>
      </c>
    </row>
    <row r="3" spans="1:13" ht="15.75" x14ac:dyDescent="0.25">
      <c r="A3" s="13" t="s">
        <v>84</v>
      </c>
    </row>
    <row r="4" spans="1:13" x14ac:dyDescent="0.25">
      <c r="K4" s="14" t="s">
        <v>89</v>
      </c>
    </row>
    <row r="6" spans="1:13" ht="16.5" customHeight="1" thickBot="1" x14ac:dyDescent="0.3">
      <c r="A6" s="21"/>
      <c r="B6" s="138" t="s">
        <v>56</v>
      </c>
      <c r="C6" s="138"/>
      <c r="D6" s="138"/>
      <c r="E6" s="138"/>
      <c r="F6" s="138"/>
      <c r="G6" s="138"/>
      <c r="H6" s="138"/>
      <c r="I6" s="138"/>
      <c r="J6" s="138"/>
      <c r="K6" s="138"/>
      <c r="L6" s="46"/>
      <c r="M6" s="46"/>
    </row>
    <row r="7" spans="1:13" ht="99.75" customHeight="1" thickBot="1" x14ac:dyDescent="0.3">
      <c r="A7" s="47"/>
      <c r="B7" s="48" t="s">
        <v>32</v>
      </c>
      <c r="C7" s="48" t="s">
        <v>172</v>
      </c>
      <c r="D7" s="48" t="s">
        <v>153</v>
      </c>
      <c r="E7" s="48" t="s">
        <v>74</v>
      </c>
      <c r="F7" s="48" t="s">
        <v>35</v>
      </c>
      <c r="G7" s="48" t="s">
        <v>173</v>
      </c>
      <c r="H7" s="48" t="s">
        <v>36</v>
      </c>
      <c r="I7" s="48" t="s">
        <v>57</v>
      </c>
      <c r="J7" s="48" t="s">
        <v>170</v>
      </c>
      <c r="K7" s="48" t="s">
        <v>58</v>
      </c>
      <c r="L7" s="48" t="s">
        <v>75</v>
      </c>
      <c r="M7" s="48" t="s">
        <v>171</v>
      </c>
    </row>
    <row r="8" spans="1:13" ht="15.75" thickBot="1" x14ac:dyDescent="0.3">
      <c r="A8" s="7" t="s">
        <v>119</v>
      </c>
      <c r="B8" s="45">
        <v>500802214</v>
      </c>
      <c r="C8" s="45"/>
      <c r="D8" s="45">
        <v>153749539</v>
      </c>
      <c r="E8" s="45">
        <v>-10974734</v>
      </c>
      <c r="F8" s="45">
        <v>208490</v>
      </c>
      <c r="G8" s="45">
        <v>142150</v>
      </c>
      <c r="H8" s="45">
        <v>24887157</v>
      </c>
      <c r="I8" s="45">
        <v>-76641005</v>
      </c>
      <c r="J8" s="45">
        <v>-399119364</v>
      </c>
      <c r="K8" s="144">
        <v>193054447</v>
      </c>
      <c r="L8" s="45">
        <v>832</v>
      </c>
      <c r="M8" s="44">
        <v>193055279</v>
      </c>
    </row>
    <row r="9" spans="1:13" x14ac:dyDescent="0.25">
      <c r="A9" s="35" t="s">
        <v>76</v>
      </c>
      <c r="B9" s="45" t="s">
        <v>77</v>
      </c>
      <c r="C9" s="45"/>
      <c r="D9" s="45" t="s">
        <v>77</v>
      </c>
      <c r="E9" s="45" t="s">
        <v>77</v>
      </c>
      <c r="F9" s="45" t="s">
        <v>77</v>
      </c>
      <c r="G9" s="45" t="s">
        <v>77</v>
      </c>
      <c r="H9" s="45" t="s">
        <v>77</v>
      </c>
      <c r="I9" s="45" t="s">
        <v>77</v>
      </c>
      <c r="J9" s="45">
        <v>-8101151</v>
      </c>
      <c r="K9" s="145">
        <v>-8101151</v>
      </c>
      <c r="L9" s="45" t="s">
        <v>77</v>
      </c>
      <c r="M9" s="45">
        <v>-8101151</v>
      </c>
    </row>
    <row r="10" spans="1:13" ht="15.75" thickBot="1" x14ac:dyDescent="0.3">
      <c r="A10" s="35" t="s">
        <v>78</v>
      </c>
      <c r="B10" s="42" t="s">
        <v>77</v>
      </c>
      <c r="C10" s="42"/>
      <c r="D10" s="42" t="s">
        <v>77</v>
      </c>
      <c r="E10" s="42" t="s">
        <v>77</v>
      </c>
      <c r="F10" s="42">
        <v>-30888</v>
      </c>
      <c r="G10" s="42">
        <v>-33651</v>
      </c>
      <c r="H10" s="37"/>
      <c r="I10" s="37"/>
      <c r="J10" s="42" t="s">
        <v>77</v>
      </c>
      <c r="K10" s="146">
        <v>-64539</v>
      </c>
      <c r="L10" s="42" t="s">
        <v>77</v>
      </c>
      <c r="M10" s="42">
        <v>-64539</v>
      </c>
    </row>
    <row r="11" spans="1:13" ht="15.75" thickBot="1" x14ac:dyDescent="0.3">
      <c r="A11" s="7" t="s">
        <v>79</v>
      </c>
      <c r="B11" s="42" t="s">
        <v>77</v>
      </c>
      <c r="C11" s="42"/>
      <c r="D11" s="42" t="s">
        <v>77</v>
      </c>
      <c r="E11" s="42" t="s">
        <v>77</v>
      </c>
      <c r="F11" s="42">
        <v>-30888</v>
      </c>
      <c r="G11" s="42">
        <v>-33651</v>
      </c>
      <c r="H11" s="42" t="s">
        <v>77</v>
      </c>
      <c r="I11" s="42" t="s">
        <v>77</v>
      </c>
      <c r="J11" s="42">
        <v>-8101151</v>
      </c>
      <c r="K11" s="144">
        <v>-8165690</v>
      </c>
      <c r="L11" s="42" t="s">
        <v>77</v>
      </c>
      <c r="M11" s="44">
        <v>-8165690</v>
      </c>
    </row>
    <row r="12" spans="1:13" x14ac:dyDescent="0.25">
      <c r="A12" s="35" t="s">
        <v>80</v>
      </c>
      <c r="B12" s="41">
        <v>30000000</v>
      </c>
      <c r="C12" s="41"/>
      <c r="D12" s="41" t="s">
        <v>77</v>
      </c>
      <c r="E12" s="41" t="s">
        <v>77</v>
      </c>
      <c r="F12" s="41" t="s">
        <v>77</v>
      </c>
      <c r="G12" s="41" t="s">
        <v>77</v>
      </c>
      <c r="H12" s="41" t="s">
        <v>77</v>
      </c>
      <c r="I12" s="41" t="s">
        <v>77</v>
      </c>
      <c r="J12" s="41" t="s">
        <v>77</v>
      </c>
      <c r="K12" s="145">
        <v>30000000</v>
      </c>
      <c r="L12" s="41" t="s">
        <v>77</v>
      </c>
      <c r="M12" s="45">
        <v>30000000</v>
      </c>
    </row>
    <row r="13" spans="1:13" ht="24" x14ac:dyDescent="0.25">
      <c r="A13" s="35" t="s">
        <v>151</v>
      </c>
      <c r="B13" s="41" t="s">
        <v>77</v>
      </c>
      <c r="C13" s="41"/>
      <c r="D13" s="41">
        <v>883424</v>
      </c>
      <c r="E13" s="41" t="s">
        <v>77</v>
      </c>
      <c r="F13" s="41" t="s">
        <v>77</v>
      </c>
      <c r="G13" s="41" t="s">
        <v>77</v>
      </c>
      <c r="H13" s="41" t="s">
        <v>77</v>
      </c>
      <c r="I13" s="41" t="s">
        <v>77</v>
      </c>
      <c r="J13" s="41" t="s">
        <v>77</v>
      </c>
      <c r="K13" s="147">
        <v>883424</v>
      </c>
      <c r="L13" s="38"/>
      <c r="M13" s="41">
        <v>883424</v>
      </c>
    </row>
    <row r="14" spans="1:13" x14ac:dyDescent="0.25">
      <c r="A14" s="35" t="s">
        <v>152</v>
      </c>
      <c r="B14" s="41" t="s">
        <v>77</v>
      </c>
      <c r="C14" s="41"/>
      <c r="D14" s="41" t="s">
        <v>77</v>
      </c>
      <c r="E14" s="41" t="s">
        <v>77</v>
      </c>
      <c r="F14" s="41" t="s">
        <v>77</v>
      </c>
      <c r="G14" s="41" t="s">
        <v>77</v>
      </c>
      <c r="H14" s="41" t="s">
        <v>77</v>
      </c>
      <c r="I14" s="41">
        <v>-3916819</v>
      </c>
      <c r="J14" s="38"/>
      <c r="K14" s="147">
        <v>-3916819</v>
      </c>
      <c r="L14" s="38"/>
      <c r="M14" s="41">
        <v>-3916819</v>
      </c>
    </row>
    <row r="15" spans="1:13" ht="15.75" thickBot="1" x14ac:dyDescent="0.3">
      <c r="A15" s="35" t="s">
        <v>121</v>
      </c>
      <c r="B15" s="42" t="s">
        <v>77</v>
      </c>
      <c r="C15" s="42"/>
      <c r="D15" s="42" t="s">
        <v>77</v>
      </c>
      <c r="E15" s="42" t="s">
        <v>77</v>
      </c>
      <c r="F15" s="42" t="s">
        <v>77</v>
      </c>
      <c r="G15" s="42" t="s">
        <v>77</v>
      </c>
      <c r="H15" s="42" t="s">
        <v>77</v>
      </c>
      <c r="I15" s="42" t="s">
        <v>77</v>
      </c>
      <c r="J15" s="42">
        <v>888</v>
      </c>
      <c r="K15" s="146">
        <v>888</v>
      </c>
      <c r="L15" s="42" t="s">
        <v>77</v>
      </c>
      <c r="M15" s="42">
        <v>888</v>
      </c>
    </row>
    <row r="16" spans="1:13" ht="15.75" thickBot="1" x14ac:dyDescent="0.3">
      <c r="A16" s="7" t="s">
        <v>104</v>
      </c>
      <c r="B16" s="16">
        <v>530802214</v>
      </c>
      <c r="C16" s="16"/>
      <c r="D16" s="16">
        <v>154632963</v>
      </c>
      <c r="E16" s="16">
        <v>-10974734</v>
      </c>
      <c r="F16" s="16">
        <v>177602</v>
      </c>
      <c r="G16" s="16">
        <v>108499</v>
      </c>
      <c r="H16" s="16">
        <v>24887157</v>
      </c>
      <c r="I16" s="16">
        <v>-80557824</v>
      </c>
      <c r="J16" s="16">
        <v>-407219627</v>
      </c>
      <c r="K16" s="148">
        <v>211856250</v>
      </c>
      <c r="L16" s="16">
        <v>832</v>
      </c>
      <c r="M16" s="43">
        <v>211857082</v>
      </c>
    </row>
    <row r="17" spans="1:14" ht="16.5" thickTop="1" thickBot="1" x14ac:dyDescent="0.3">
      <c r="A17" s="7"/>
      <c r="B17" s="26"/>
      <c r="C17" s="26"/>
      <c r="D17" s="26"/>
      <c r="E17" s="26"/>
      <c r="F17" s="26"/>
      <c r="G17" s="26"/>
      <c r="H17" s="26"/>
      <c r="I17" s="26"/>
      <c r="J17" s="26"/>
      <c r="K17" s="36"/>
      <c r="L17" s="26"/>
      <c r="M17" s="36"/>
    </row>
    <row r="18" spans="1:14" ht="15.75" thickBot="1" x14ac:dyDescent="0.3">
      <c r="A18" s="7" t="s">
        <v>119</v>
      </c>
      <c r="B18" s="45">
        <v>550802214</v>
      </c>
      <c r="C18" s="45">
        <v>-63615525</v>
      </c>
      <c r="D18" s="45">
        <v>173734254</v>
      </c>
      <c r="E18" s="45">
        <v>-10692631</v>
      </c>
      <c r="F18" s="45">
        <v>186098</v>
      </c>
      <c r="G18" s="45">
        <v>142397</v>
      </c>
      <c r="H18" s="45">
        <v>22627612</v>
      </c>
      <c r="I18" s="45">
        <v>-101676592</v>
      </c>
      <c r="J18" s="45">
        <v>-408386868</v>
      </c>
      <c r="K18" s="144">
        <f>SUM(B18:J18)</f>
        <v>163120959</v>
      </c>
      <c r="L18" s="45">
        <v>832</v>
      </c>
      <c r="M18" s="44">
        <f>K18+L18</f>
        <v>163121791</v>
      </c>
    </row>
    <row r="19" spans="1:14" x14ac:dyDescent="0.25">
      <c r="A19" s="9" t="s">
        <v>76</v>
      </c>
      <c r="B19" s="45" t="s">
        <v>77</v>
      </c>
      <c r="C19" s="45"/>
      <c r="D19" s="45" t="s">
        <v>77</v>
      </c>
      <c r="E19" s="45" t="s">
        <v>77</v>
      </c>
      <c r="F19" s="45" t="s">
        <v>77</v>
      </c>
      <c r="G19" s="45" t="s">
        <v>77</v>
      </c>
      <c r="H19" s="45" t="s">
        <v>77</v>
      </c>
      <c r="I19" s="45" t="s">
        <v>77</v>
      </c>
      <c r="J19" s="45">
        <v>8593971</v>
      </c>
      <c r="K19" s="145">
        <f>SUM(B19:J19)</f>
        <v>8593971</v>
      </c>
      <c r="L19" s="45" t="s">
        <v>77</v>
      </c>
      <c r="M19" s="45">
        <f>K19</f>
        <v>8593971</v>
      </c>
    </row>
    <row r="20" spans="1:14" ht="15.75" thickBot="1" x14ac:dyDescent="0.3">
      <c r="A20" s="9" t="s">
        <v>78</v>
      </c>
      <c r="B20" s="42" t="s">
        <v>77</v>
      </c>
      <c r="C20" s="42"/>
      <c r="D20" s="42" t="s">
        <v>77</v>
      </c>
      <c r="E20" s="42" t="s">
        <v>77</v>
      </c>
      <c r="F20" s="42">
        <v>541431</v>
      </c>
      <c r="G20" s="42">
        <v>26357</v>
      </c>
      <c r="H20" s="37"/>
      <c r="I20" s="37"/>
      <c r="J20" s="42" t="s">
        <v>77</v>
      </c>
      <c r="K20" s="146">
        <f>SUM(B20:J20)</f>
        <v>567788</v>
      </c>
      <c r="L20" s="42" t="s">
        <v>77</v>
      </c>
      <c r="M20" s="42">
        <f>K20</f>
        <v>567788</v>
      </c>
    </row>
    <row r="21" spans="1:14" ht="15.75" thickBot="1" x14ac:dyDescent="0.3">
      <c r="A21" s="7" t="s">
        <v>79</v>
      </c>
      <c r="B21" s="42" t="s">
        <v>77</v>
      </c>
      <c r="C21" s="42"/>
      <c r="D21" s="42" t="s">
        <v>77</v>
      </c>
      <c r="E21" s="42" t="s">
        <v>77</v>
      </c>
      <c r="F21" s="42">
        <f>F20</f>
        <v>541431</v>
      </c>
      <c r="G21" s="42">
        <f>G20</f>
        <v>26357</v>
      </c>
      <c r="H21" s="42" t="s">
        <v>77</v>
      </c>
      <c r="I21" s="42" t="s">
        <v>77</v>
      </c>
      <c r="J21" s="42">
        <f>J19</f>
        <v>8593971</v>
      </c>
      <c r="K21" s="144">
        <f>SUM(K19:K20)</f>
        <v>9161759</v>
      </c>
      <c r="L21" s="42" t="s">
        <v>77</v>
      </c>
      <c r="M21" s="44">
        <f>K21</f>
        <v>9161759</v>
      </c>
    </row>
    <row r="22" spans="1:14" x14ac:dyDescent="0.25">
      <c r="A22" s="9" t="s">
        <v>80</v>
      </c>
      <c r="B22" s="41">
        <v>10000000</v>
      </c>
      <c r="C22" s="41"/>
      <c r="D22" s="41" t="s">
        <v>77</v>
      </c>
      <c r="E22" s="41" t="s">
        <v>77</v>
      </c>
      <c r="F22" s="41" t="s">
        <v>77</v>
      </c>
      <c r="G22" s="41" t="s">
        <v>77</v>
      </c>
      <c r="H22" s="41" t="s">
        <v>77</v>
      </c>
      <c r="I22" s="41" t="s">
        <v>77</v>
      </c>
      <c r="J22" s="41" t="s">
        <v>77</v>
      </c>
      <c r="K22" s="145">
        <f>SUM(B22:J22)</f>
        <v>10000000</v>
      </c>
      <c r="L22" s="41" t="s">
        <v>77</v>
      </c>
      <c r="M22" s="45">
        <f>K22</f>
        <v>10000000</v>
      </c>
    </row>
    <row r="23" spans="1:14" x14ac:dyDescent="0.25">
      <c r="A23" s="143" t="s">
        <v>169</v>
      </c>
      <c r="B23" s="41"/>
      <c r="C23" s="143">
        <v>403171</v>
      </c>
      <c r="D23" s="41"/>
      <c r="E23" s="41"/>
      <c r="F23" s="41"/>
      <c r="G23" s="41"/>
      <c r="H23" s="41"/>
      <c r="I23" s="41"/>
      <c r="J23" s="41"/>
      <c r="K23" s="147">
        <f>SUM(B23:J23)</f>
        <v>403171</v>
      </c>
      <c r="L23" s="41"/>
      <c r="M23" s="41">
        <f>K23</f>
        <v>403171</v>
      </c>
    </row>
    <row r="24" spans="1:14" ht="24" x14ac:dyDescent="0.25">
      <c r="A24" s="9" t="s">
        <v>118</v>
      </c>
      <c r="B24" s="41" t="s">
        <v>77</v>
      </c>
      <c r="C24" s="41"/>
      <c r="D24" s="41">
        <v>14992610</v>
      </c>
      <c r="E24" s="41" t="s">
        <v>77</v>
      </c>
      <c r="F24" s="41" t="s">
        <v>77</v>
      </c>
      <c r="G24" s="41" t="s">
        <v>77</v>
      </c>
      <c r="H24" s="41" t="s">
        <v>77</v>
      </c>
      <c r="I24" s="41" t="s">
        <v>77</v>
      </c>
      <c r="J24" s="41" t="s">
        <v>77</v>
      </c>
      <c r="K24" s="147">
        <f>SUM(B24:J24)</f>
        <v>14992610</v>
      </c>
      <c r="L24" s="38"/>
      <c r="M24" s="41">
        <f t="shared" ref="M24:M25" si="0">K24</f>
        <v>14992610</v>
      </c>
    </row>
    <row r="25" spans="1:14" ht="15.75" thickBot="1" x14ac:dyDescent="0.3">
      <c r="A25" s="9" t="s">
        <v>120</v>
      </c>
      <c r="B25" s="42" t="s">
        <v>77</v>
      </c>
      <c r="C25" s="42"/>
      <c r="D25" s="42" t="s">
        <v>77</v>
      </c>
      <c r="E25" s="42" t="s">
        <v>77</v>
      </c>
      <c r="F25" s="42" t="s">
        <v>77</v>
      </c>
      <c r="G25" s="42" t="s">
        <v>77</v>
      </c>
      <c r="H25" s="42" t="s">
        <v>77</v>
      </c>
      <c r="I25" s="42">
        <v>-7974122</v>
      </c>
      <c r="J25" s="42"/>
      <c r="K25" s="42">
        <f t="shared" ref="K25" si="1">SUM(B25:J25)</f>
        <v>-7974122</v>
      </c>
      <c r="L25" s="42"/>
      <c r="M25" s="42">
        <f t="shared" si="0"/>
        <v>-7974122</v>
      </c>
    </row>
    <row r="26" spans="1:14" ht="15.75" thickBot="1" x14ac:dyDescent="0.3">
      <c r="A26" s="7" t="s">
        <v>104</v>
      </c>
      <c r="B26" s="16">
        <f>SUM(B21:B25,B18)</f>
        <v>560802214</v>
      </c>
      <c r="C26" s="16">
        <f>SUM(C21:C25,C18)</f>
        <v>-63212354</v>
      </c>
      <c r="D26" s="16">
        <f>SUM(D21:D25,D18)</f>
        <v>188726864</v>
      </c>
      <c r="E26" s="16">
        <f>SUM(E21:E25,E18)</f>
        <v>-10692631</v>
      </c>
      <c r="F26" s="16">
        <f>SUM(F21:F25,F18)</f>
        <v>727529</v>
      </c>
      <c r="G26" s="16">
        <f>SUM(G21:G25,G18)</f>
        <v>168754</v>
      </c>
      <c r="H26" s="16">
        <f>SUM(H21:H25,H18)</f>
        <v>22627612</v>
      </c>
      <c r="I26" s="16">
        <f>SUM(I21:I25,I18)</f>
        <v>-109650714</v>
      </c>
      <c r="J26" s="16">
        <f>SUM(J21:J25,J18)</f>
        <v>-399792897</v>
      </c>
      <c r="K26" s="16">
        <f>SUM(K21:K25,K18)</f>
        <v>189704377</v>
      </c>
      <c r="L26" s="16">
        <f>SUM(L21:L25,L18)</f>
        <v>832</v>
      </c>
      <c r="M26" s="16">
        <f>SUM(M21:M25,M18)</f>
        <v>189705209</v>
      </c>
      <c r="N26" s="149">
        <f>Баланс!C62-M26</f>
        <v>0</v>
      </c>
    </row>
    <row r="27" spans="1:14" ht="15.75" thickTop="1" x14ac:dyDescent="0.25"/>
    <row r="29" spans="1:14" x14ac:dyDescent="0.25">
      <c r="I29" s="17"/>
    </row>
  </sheetData>
  <mergeCells count="1">
    <mergeCell ref="B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topLeftCell="A34" workbookViewId="0">
      <selection activeCell="C64" sqref="C64"/>
    </sheetView>
  </sheetViews>
  <sheetFormatPr defaultRowHeight="15" x14ac:dyDescent="0.25"/>
  <cols>
    <col min="1" max="1" width="63.140625" customWidth="1"/>
    <col min="3" max="3" width="13.7109375" customWidth="1"/>
    <col min="4" max="4" width="14.28515625" customWidth="1"/>
  </cols>
  <sheetData>
    <row r="1" spans="1:4" ht="15.75" x14ac:dyDescent="0.25">
      <c r="A1" s="13" t="s">
        <v>85</v>
      </c>
    </row>
    <row r="2" spans="1:4" ht="15.75" x14ac:dyDescent="0.25">
      <c r="A2" s="12" t="s">
        <v>103</v>
      </c>
    </row>
    <row r="3" spans="1:4" ht="15.75" x14ac:dyDescent="0.25">
      <c r="A3" s="13" t="s">
        <v>84</v>
      </c>
    </row>
    <row r="4" spans="1:4" x14ac:dyDescent="0.25">
      <c r="D4" s="14" t="s">
        <v>89</v>
      </c>
    </row>
    <row r="5" spans="1:4" ht="24" customHeight="1" thickBot="1" x14ac:dyDescent="0.3">
      <c r="A5" s="15"/>
      <c r="B5" s="19"/>
      <c r="C5" s="127" t="s">
        <v>109</v>
      </c>
      <c r="D5" s="127"/>
    </row>
    <row r="6" spans="1:4" ht="24.75" thickBot="1" x14ac:dyDescent="0.3">
      <c r="A6" s="15"/>
      <c r="B6" s="19" t="s">
        <v>0</v>
      </c>
      <c r="C6" s="5" t="s">
        <v>102</v>
      </c>
      <c r="D6" s="5" t="s">
        <v>73</v>
      </c>
    </row>
    <row r="7" spans="1:4" x14ac:dyDescent="0.25">
      <c r="A7" s="15"/>
      <c r="B7" s="27"/>
      <c r="C7" s="28"/>
      <c r="D7" s="29"/>
    </row>
    <row r="8" spans="1:4" x14ac:dyDescent="0.25">
      <c r="A8" s="39" t="s">
        <v>59</v>
      </c>
      <c r="B8" s="27"/>
      <c r="C8" s="100"/>
      <c r="D8" s="101"/>
    </row>
    <row r="9" spans="1:4" x14ac:dyDescent="0.25">
      <c r="A9" s="35" t="s">
        <v>154</v>
      </c>
      <c r="B9" s="27"/>
      <c r="C9" s="102">
        <v>1296923</v>
      </c>
      <c r="D9" s="103">
        <v>7778488</v>
      </c>
    </row>
    <row r="10" spans="1:4" x14ac:dyDescent="0.25">
      <c r="A10" s="35" t="s">
        <v>25</v>
      </c>
      <c r="B10" s="27"/>
      <c r="C10" s="102">
        <v>1231371</v>
      </c>
      <c r="D10" s="103">
        <v>1819127</v>
      </c>
    </row>
    <row r="11" spans="1:4" x14ac:dyDescent="0.25">
      <c r="A11" s="35" t="s">
        <v>8</v>
      </c>
      <c r="B11" s="27"/>
      <c r="C11" s="102">
        <v>-118437</v>
      </c>
      <c r="D11" s="103">
        <v>-11527954</v>
      </c>
    </row>
    <row r="12" spans="1:4" x14ac:dyDescent="0.25">
      <c r="A12" s="35" t="s">
        <v>91</v>
      </c>
      <c r="B12" s="27"/>
      <c r="C12" s="102">
        <v>9285</v>
      </c>
      <c r="D12" s="103">
        <v>17184</v>
      </c>
    </row>
    <row r="13" spans="1:4" x14ac:dyDescent="0.25">
      <c r="A13" s="35" t="s">
        <v>61</v>
      </c>
      <c r="B13" s="27"/>
      <c r="C13" s="102">
        <v>19703009</v>
      </c>
      <c r="D13" s="103">
        <v>17516734</v>
      </c>
    </row>
    <row r="14" spans="1:4" x14ac:dyDescent="0.25">
      <c r="A14" s="35" t="s">
        <v>62</v>
      </c>
      <c r="B14" s="27"/>
      <c r="C14" s="102">
        <v>-8293433</v>
      </c>
      <c r="D14" s="103">
        <v>-11869203</v>
      </c>
    </row>
    <row r="15" spans="1:4" x14ac:dyDescent="0.25">
      <c r="A15" s="35" t="s">
        <v>122</v>
      </c>
      <c r="B15" s="27"/>
      <c r="C15" s="102">
        <v>2246617</v>
      </c>
      <c r="D15" s="103">
        <v>3181669</v>
      </c>
    </row>
    <row r="16" spans="1:4" x14ac:dyDescent="0.25">
      <c r="A16" s="35" t="s">
        <v>155</v>
      </c>
      <c r="B16" s="27"/>
      <c r="C16" s="102">
        <v>-1109954</v>
      </c>
      <c r="D16" s="103">
        <v>-474397</v>
      </c>
    </row>
    <row r="17" spans="1:4" x14ac:dyDescent="0.25">
      <c r="A17" s="35" t="s">
        <v>92</v>
      </c>
      <c r="B17" s="27"/>
      <c r="C17" s="102">
        <v>-1202783</v>
      </c>
      <c r="D17" s="103">
        <v>-1348428</v>
      </c>
    </row>
    <row r="18" spans="1:4" x14ac:dyDescent="0.25">
      <c r="A18" s="35" t="s">
        <v>93</v>
      </c>
      <c r="B18" s="27"/>
      <c r="C18" s="102">
        <v>-982642</v>
      </c>
      <c r="D18" s="103">
        <v>-695102</v>
      </c>
    </row>
    <row r="19" spans="1:4" x14ac:dyDescent="0.25">
      <c r="A19" s="35" t="s">
        <v>156</v>
      </c>
      <c r="B19" s="27"/>
      <c r="C19" s="102">
        <v>-285145</v>
      </c>
      <c r="D19" s="103">
        <v>-321511</v>
      </c>
    </row>
    <row r="20" spans="1:4" x14ac:dyDescent="0.25">
      <c r="A20" s="35" t="s">
        <v>157</v>
      </c>
      <c r="B20" s="27"/>
      <c r="C20" s="102">
        <v>-1954287</v>
      </c>
      <c r="D20" s="103">
        <v>-1765318</v>
      </c>
    </row>
    <row r="21" spans="1:4" x14ac:dyDescent="0.25">
      <c r="A21" s="35" t="s">
        <v>158</v>
      </c>
      <c r="B21" s="27"/>
      <c r="C21" s="102">
        <v>-10418890</v>
      </c>
      <c r="D21" s="103">
        <v>-12609445</v>
      </c>
    </row>
    <row r="22" spans="1:4" x14ac:dyDescent="0.25">
      <c r="A22" s="35" t="s">
        <v>94</v>
      </c>
      <c r="B22" s="27"/>
      <c r="C22" s="102">
        <v>-51592316</v>
      </c>
      <c r="D22" s="103">
        <v>-56688293</v>
      </c>
    </row>
    <row r="23" spans="1:4" x14ac:dyDescent="0.25">
      <c r="A23" s="35" t="s">
        <v>159</v>
      </c>
      <c r="B23" s="27"/>
      <c r="C23" s="102">
        <v>42592994</v>
      </c>
      <c r="D23" s="103">
        <v>37286551</v>
      </c>
    </row>
    <row r="24" spans="1:4" x14ac:dyDescent="0.25">
      <c r="A24" s="35" t="s">
        <v>160</v>
      </c>
      <c r="B24" s="27"/>
      <c r="C24" s="102"/>
      <c r="D24" s="103">
        <v>18765</v>
      </c>
    </row>
    <row r="25" spans="1:4" x14ac:dyDescent="0.25">
      <c r="A25" s="35" t="s">
        <v>4</v>
      </c>
      <c r="B25" s="27"/>
      <c r="C25" s="102">
        <v>-2518681</v>
      </c>
      <c r="D25" s="103">
        <v>134530836</v>
      </c>
    </row>
    <row r="26" spans="1:4" x14ac:dyDescent="0.25">
      <c r="A26" s="35" t="s">
        <v>60</v>
      </c>
      <c r="B26" s="27"/>
      <c r="C26" s="102">
        <v>17615507</v>
      </c>
      <c r="D26" s="103">
        <v>14406539</v>
      </c>
    </row>
    <row r="27" spans="1:4" x14ac:dyDescent="0.25">
      <c r="A27" s="35" t="s">
        <v>81</v>
      </c>
      <c r="B27" s="27"/>
      <c r="C27" s="102">
        <v>874019</v>
      </c>
      <c r="D27" s="103">
        <v>420691</v>
      </c>
    </row>
    <row r="28" spans="1:4" ht="15.75" thickBot="1" x14ac:dyDescent="0.3">
      <c r="A28" s="35" t="s">
        <v>95</v>
      </c>
      <c r="B28" s="27"/>
      <c r="C28" s="102">
        <v>-512193</v>
      </c>
      <c r="D28" s="103">
        <v>-609186</v>
      </c>
    </row>
    <row r="29" spans="1:4" ht="24.75" thickBot="1" x14ac:dyDescent="0.3">
      <c r="A29" s="39" t="s">
        <v>63</v>
      </c>
      <c r="B29" s="27"/>
      <c r="C29" s="104">
        <v>6580964</v>
      </c>
      <c r="D29" s="105">
        <v>119067747</v>
      </c>
    </row>
    <row r="30" spans="1:4" x14ac:dyDescent="0.25">
      <c r="A30" s="39"/>
      <c r="B30" s="27"/>
      <c r="C30" s="100"/>
      <c r="D30" s="101"/>
    </row>
    <row r="31" spans="1:4" x14ac:dyDescent="0.25">
      <c r="A31" s="39" t="s">
        <v>64</v>
      </c>
      <c r="B31" s="33"/>
      <c r="C31" s="102"/>
      <c r="D31" s="102"/>
    </row>
    <row r="32" spans="1:4" x14ac:dyDescent="0.25">
      <c r="A32" s="40" t="s">
        <v>96</v>
      </c>
      <c r="B32" s="33"/>
      <c r="C32" s="102">
        <v>26340</v>
      </c>
      <c r="D32" s="103">
        <v>76102</v>
      </c>
    </row>
    <row r="33" spans="1:4" x14ac:dyDescent="0.25">
      <c r="A33" s="40" t="s">
        <v>65</v>
      </c>
      <c r="B33" s="27"/>
      <c r="C33" s="102">
        <v>-60032</v>
      </c>
      <c r="D33" s="103">
        <v>-186383</v>
      </c>
    </row>
    <row r="34" spans="1:4" x14ac:dyDescent="0.25">
      <c r="A34" s="40" t="s">
        <v>66</v>
      </c>
      <c r="B34" s="27"/>
      <c r="C34" s="102">
        <v>-10682</v>
      </c>
      <c r="D34" s="103">
        <v>-242499</v>
      </c>
    </row>
    <row r="35" spans="1:4" ht="24" x14ac:dyDescent="0.25">
      <c r="A35" s="40" t="s">
        <v>161</v>
      </c>
      <c r="B35" s="27"/>
      <c r="C35" s="102">
        <v>72082378</v>
      </c>
      <c r="D35" s="103">
        <v>206562323</v>
      </c>
    </row>
    <row r="36" spans="1:4" ht="24" x14ac:dyDescent="0.25">
      <c r="A36" s="40" t="s">
        <v>97</v>
      </c>
      <c r="B36" s="27"/>
      <c r="C36" s="102">
        <v>-89235307</v>
      </c>
      <c r="D36" s="103">
        <v>-480682419</v>
      </c>
    </row>
    <row r="37" spans="1:4" x14ac:dyDescent="0.25">
      <c r="A37" s="40" t="s">
        <v>81</v>
      </c>
      <c r="B37" s="33"/>
      <c r="C37" s="102">
        <v>4327039</v>
      </c>
      <c r="D37" s="103">
        <v>308270</v>
      </c>
    </row>
    <row r="38" spans="1:4" ht="15.75" thickBot="1" x14ac:dyDescent="0.3">
      <c r="A38" s="40" t="s">
        <v>95</v>
      </c>
      <c r="B38" s="33"/>
      <c r="C38" s="106">
        <v>-2284122</v>
      </c>
      <c r="D38" s="107">
        <v>-929700</v>
      </c>
    </row>
    <row r="39" spans="1:4" ht="24.75" thickBot="1" x14ac:dyDescent="0.3">
      <c r="A39" s="39" t="s">
        <v>67</v>
      </c>
      <c r="B39" s="33"/>
      <c r="C39" s="106">
        <v>-15154386</v>
      </c>
      <c r="D39" s="107">
        <v>-275094306</v>
      </c>
    </row>
    <row r="40" spans="1:4" x14ac:dyDescent="0.25">
      <c r="A40" s="39"/>
      <c r="B40" s="133"/>
      <c r="C40" s="139"/>
      <c r="D40" s="141"/>
    </row>
    <row r="41" spans="1:4" x14ac:dyDescent="0.25">
      <c r="A41" s="39" t="s">
        <v>68</v>
      </c>
      <c r="B41" s="133"/>
      <c r="C41" s="140"/>
      <c r="D41" s="142"/>
    </row>
    <row r="42" spans="1:4" x14ac:dyDescent="0.25">
      <c r="A42" s="40" t="s">
        <v>82</v>
      </c>
      <c r="B42" s="40"/>
      <c r="C42" s="102">
        <v>10000000</v>
      </c>
      <c r="D42" s="103">
        <v>30000000</v>
      </c>
    </row>
    <row r="43" spans="1:4" x14ac:dyDescent="0.25">
      <c r="A43" s="40" t="s">
        <v>98</v>
      </c>
      <c r="B43" s="27"/>
      <c r="C43" s="102">
        <v>3572162</v>
      </c>
      <c r="D43" s="103">
        <v>4208353</v>
      </c>
    </row>
    <row r="44" spans="1:4" x14ac:dyDescent="0.25">
      <c r="A44" s="40" t="s">
        <v>162</v>
      </c>
      <c r="B44" s="27"/>
      <c r="C44" s="102">
        <v>98260603</v>
      </c>
      <c r="D44" s="103"/>
    </row>
    <row r="45" spans="1:4" x14ac:dyDescent="0.25">
      <c r="A45" s="40" t="s">
        <v>163</v>
      </c>
      <c r="B45" s="27"/>
      <c r="C45" s="102">
        <v>-1639286</v>
      </c>
      <c r="D45" s="103"/>
    </row>
    <row r="46" spans="1:4" x14ac:dyDescent="0.25">
      <c r="A46" s="40" t="s">
        <v>123</v>
      </c>
      <c r="B46" s="27"/>
      <c r="C46" s="102"/>
      <c r="D46" s="103">
        <v>-367995064</v>
      </c>
    </row>
    <row r="47" spans="1:4" x14ac:dyDescent="0.25">
      <c r="A47" s="40" t="s">
        <v>164</v>
      </c>
      <c r="B47" s="27"/>
      <c r="C47" s="102"/>
      <c r="D47" s="103">
        <v>62835487</v>
      </c>
    </row>
    <row r="48" spans="1:4" x14ac:dyDescent="0.25">
      <c r="A48" s="40" t="s">
        <v>165</v>
      </c>
      <c r="B48" s="27"/>
      <c r="C48" s="102"/>
      <c r="D48" s="103">
        <v>-4137149</v>
      </c>
    </row>
    <row r="49" spans="1:4" x14ac:dyDescent="0.25">
      <c r="A49" s="40" t="s">
        <v>69</v>
      </c>
      <c r="B49" s="27"/>
      <c r="C49" s="102">
        <v>-24603334</v>
      </c>
      <c r="D49" s="103">
        <v>-7813335</v>
      </c>
    </row>
    <row r="50" spans="1:4" x14ac:dyDescent="0.25">
      <c r="A50" s="40" t="s">
        <v>81</v>
      </c>
      <c r="B50" s="27"/>
      <c r="C50" s="102"/>
      <c r="D50" s="103">
        <v>1020</v>
      </c>
    </row>
    <row r="51" spans="1:4" ht="15.75" thickBot="1" x14ac:dyDescent="0.3">
      <c r="A51" s="40" t="s">
        <v>95</v>
      </c>
      <c r="B51" s="27"/>
      <c r="C51" s="106"/>
      <c r="D51" s="107">
        <v>-23013</v>
      </c>
    </row>
    <row r="52" spans="1:4" ht="15.75" thickBot="1" x14ac:dyDescent="0.3">
      <c r="A52" s="11" t="s">
        <v>70</v>
      </c>
      <c r="B52" s="27"/>
      <c r="C52" s="106">
        <v>85590145</v>
      </c>
      <c r="D52" s="107">
        <v>-282923701</v>
      </c>
    </row>
    <row r="53" spans="1:4" x14ac:dyDescent="0.25">
      <c r="A53" s="39" t="s">
        <v>20</v>
      </c>
      <c r="B53" s="27"/>
      <c r="C53" s="102"/>
      <c r="D53" s="103"/>
    </row>
    <row r="54" spans="1:4" x14ac:dyDescent="0.25">
      <c r="A54" s="40" t="s">
        <v>71</v>
      </c>
      <c r="B54" s="27"/>
      <c r="C54" s="102">
        <v>8088697</v>
      </c>
      <c r="D54" s="103">
        <v>-9782820</v>
      </c>
    </row>
    <row r="55" spans="1:4" ht="24" x14ac:dyDescent="0.25">
      <c r="A55" s="40" t="s">
        <v>124</v>
      </c>
      <c r="B55" s="27"/>
      <c r="C55" s="102">
        <v>-855</v>
      </c>
      <c r="D55" s="103">
        <v>-6066</v>
      </c>
    </row>
    <row r="56" spans="1:4" ht="15.75" thickBot="1" x14ac:dyDescent="0.3">
      <c r="A56" s="40" t="s">
        <v>101</v>
      </c>
      <c r="B56" s="27"/>
      <c r="C56" s="106"/>
      <c r="D56" s="107">
        <v>11928262</v>
      </c>
    </row>
    <row r="57" spans="1:4" ht="15.75" thickBot="1" x14ac:dyDescent="0.3">
      <c r="A57" s="39" t="s">
        <v>72</v>
      </c>
      <c r="B57" s="27"/>
      <c r="C57" s="102">
        <v>85104565</v>
      </c>
      <c r="D57" s="103">
        <v>-436810884</v>
      </c>
    </row>
    <row r="58" spans="1:4" x14ac:dyDescent="0.25">
      <c r="A58" s="39" t="s">
        <v>166</v>
      </c>
      <c r="B58" s="27">
        <v>4</v>
      </c>
      <c r="C58" s="108">
        <v>-2144307</v>
      </c>
      <c r="D58" s="109"/>
    </row>
    <row r="59" spans="1:4" ht="15.75" thickBot="1" x14ac:dyDescent="0.3">
      <c r="A59" s="40" t="s">
        <v>167</v>
      </c>
      <c r="B59" s="27">
        <v>5</v>
      </c>
      <c r="C59" s="113">
        <v>232855748</v>
      </c>
      <c r="D59" s="114">
        <v>737831740</v>
      </c>
    </row>
    <row r="60" spans="1:4" ht="15.75" thickBot="1" x14ac:dyDescent="0.3">
      <c r="A60" s="39" t="s">
        <v>168</v>
      </c>
      <c r="B60" s="27">
        <v>5</v>
      </c>
      <c r="C60" s="110">
        <v>315846006</v>
      </c>
      <c r="D60" s="111">
        <v>301020856</v>
      </c>
    </row>
    <row r="61" spans="1:4" ht="15.75" thickTop="1" x14ac:dyDescent="0.25">
      <c r="C61" s="112"/>
      <c r="D61" s="112"/>
    </row>
  </sheetData>
  <mergeCells count="4">
    <mergeCell ref="C5:D5"/>
    <mergeCell ref="B40:B41"/>
    <mergeCell ref="C40:C41"/>
    <mergeCell ref="D40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Капитал</vt:lpstr>
      <vt:lpstr>ДДС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МЕДЕУОВ Расул Болатович</dc:creator>
  <cp:lastModifiedBy>МАМАЕВА Татьяна Викторона</cp:lastModifiedBy>
  <dcterms:created xsi:type="dcterms:W3CDTF">2018-05-01T13:14:55Z</dcterms:created>
  <dcterms:modified xsi:type="dcterms:W3CDTF">2020-06-10T04:24:55Z</dcterms:modified>
</cp:coreProperties>
</file>