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pdp\1. ЕБРР\ОТЧЕТЫ\"/>
    </mc:Choice>
  </mc:AlternateContent>
  <bookViews>
    <workbookView xWindow="0" yWindow="0" windowWidth="28800" windowHeight="12375" activeTab="3"/>
  </bookViews>
  <sheets>
    <sheet name="Баланс" sheetId="1" r:id="rId1"/>
    <sheet name="ОСД" sheetId="2" r:id="rId2"/>
    <sheet name="ДДС" sheetId="3" r:id="rId3"/>
    <sheet name="Капитал" sheetId="4" r:id="rId4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C6" i="4"/>
  <c r="C11" i="4" s="1"/>
  <c r="C18" i="4" s="1"/>
  <c r="C19" i="4" s="1"/>
  <c r="B6" i="4"/>
  <c r="D5" i="4"/>
  <c r="D17" i="4"/>
  <c r="D16" i="4"/>
  <c r="D10" i="4"/>
  <c r="D9" i="4"/>
  <c r="D8" i="4"/>
  <c r="D7" i="4"/>
  <c r="D3" i="4"/>
  <c r="D13" i="4"/>
  <c r="C14" i="4"/>
  <c r="B14" i="4"/>
  <c r="D14" i="4" s="1"/>
  <c r="B42" i="3"/>
  <c r="C33" i="3"/>
  <c r="B33" i="3"/>
  <c r="C30" i="3"/>
  <c r="C36" i="3" s="1"/>
  <c r="B30" i="3"/>
  <c r="C25" i="3"/>
  <c r="B25" i="3"/>
  <c r="C20" i="3"/>
  <c r="C28" i="3" s="1"/>
  <c r="B20" i="3"/>
  <c r="C11" i="3"/>
  <c r="B11" i="3"/>
  <c r="C5" i="3"/>
  <c r="C18" i="3" s="1"/>
  <c r="B5" i="3"/>
  <c r="C12" i="2"/>
  <c r="C17" i="2" s="1"/>
  <c r="C20" i="2" s="1"/>
  <c r="C21" i="2" s="1"/>
  <c r="C7" i="2"/>
  <c r="B7" i="2"/>
  <c r="B12" i="2" s="1"/>
  <c r="B17" i="2" s="1"/>
  <c r="B20" i="2" s="1"/>
  <c r="B21" i="2" s="1"/>
  <c r="E13" i="4" s="1"/>
  <c r="D11" i="4" l="1"/>
  <c r="D6" i="4"/>
  <c r="B18" i="3"/>
  <c r="B28" i="3"/>
  <c r="B36" i="3"/>
  <c r="B18" i="4"/>
  <c r="C38" i="3"/>
  <c r="C40" i="3" s="1"/>
  <c r="C58" i="1"/>
  <c r="C59" i="1" s="1"/>
  <c r="B58" i="1"/>
  <c r="C44" i="1"/>
  <c r="B44" i="1"/>
  <c r="C36" i="1"/>
  <c r="E11" i="4" s="1"/>
  <c r="B36" i="1"/>
  <c r="C28" i="1"/>
  <c r="B28" i="1"/>
  <c r="C17" i="1"/>
  <c r="B17" i="1"/>
  <c r="C60" i="1" l="1"/>
  <c r="B19" i="4"/>
  <c r="D18" i="4"/>
  <c r="D19" i="4"/>
  <c r="B59" i="1"/>
  <c r="B60" i="1" s="1"/>
  <c r="B38" i="3"/>
  <c r="B40" i="3" s="1"/>
  <c r="B41" i="3" s="1"/>
  <c r="B29" i="1"/>
  <c r="B61" i="1" s="1"/>
  <c r="C29" i="1"/>
  <c r="C61" i="1" s="1"/>
</calcChain>
</file>

<file path=xl/sharedStrings.xml><?xml version="1.0" encoding="utf-8"?>
<sst xmlns="http://schemas.openxmlformats.org/spreadsheetml/2006/main" count="127" uniqueCount="118">
  <si>
    <t>Активы</t>
  </si>
  <si>
    <t>Долгосрочные активы</t>
  </si>
  <si>
    <t>Основные средства</t>
  </si>
  <si>
    <t>Инвестиционная недвижимость</t>
  </si>
  <si>
    <t>Нематериальные активы</t>
  </si>
  <si>
    <t>Инвестиции в долговые ценные бумаги</t>
  </si>
  <si>
    <t>Авансы выданные (долгосрочные)</t>
  </si>
  <si>
    <t>Отложенные налоговые активы по корпоративному подоходному налогу</t>
  </si>
  <si>
    <t>Прочая долгосрочная дебиторская задолженность</t>
  </si>
  <si>
    <t>Долгосрочные банковские вклады</t>
  </si>
  <si>
    <t>Денежные средства, ограниченные в использовании</t>
  </si>
  <si>
    <t>Долгосрочная часть НДС к возмещению</t>
  </si>
  <si>
    <t>Беспроцентные займы, выданные связанным сторонам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</si>
  <si>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</si>
  <si>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</si>
  <si>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</si>
  <si>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</si>
  <si>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</si>
  <si>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</si>
  <si>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Прочие текущие активы</t>
  </si>
  <si>
    <t>Краткосрочные банковские вклады</t>
  </si>
  <si>
    <t>Денежные средства и их эквиваленты</t>
  </si>
  <si>
    <t>Итого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</si>
  <si>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</si>
  <si>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</si>
  <si>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</si>
  <si>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</si>
  <si>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</si>
  <si>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</si>
  <si>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>Процентные займы и привлеченные средства - долгосрочные</t>
  </si>
  <si>
    <t>Выпущенные долговые ценные бумаги</t>
  </si>
  <si>
    <t>Резерв по ликвидации газопровода и восстановлению участка</t>
  </si>
  <si>
    <t>Отсроченные доходы - долгосрочные</t>
  </si>
  <si>
    <t>Прочие долгосрочные обязательства</t>
  </si>
  <si>
    <t>Текущие обязательства</t>
  </si>
  <si>
    <t>Процентные займы и привлеченные средства</t>
  </si>
  <si>
    <t>Выпущенные долговые ценные бумаги (краткосрочная часть)</t>
  </si>
  <si>
    <t>Торговая кредиторская задолженность</t>
  </si>
  <si>
    <t>Оценочные  обязательства</t>
  </si>
  <si>
    <t>Налоги к уплате</t>
  </si>
  <si>
    <t>Авансы полученные</t>
  </si>
  <si>
    <t>Вознаграждения к выплате по долговым ценным бумагам</t>
  </si>
  <si>
    <t>Корпоративный подоходный налог к уплате</t>
  </si>
  <si>
    <t>Отсроченные доходы</t>
  </si>
  <si>
    <t>Дивиденды к выплате по простым акциям</t>
  </si>
  <si>
    <t>Прочие текущие обязательства</t>
  </si>
  <si>
    <t>Итого обязательства</t>
  </si>
  <si>
    <t>Итого капитал и обязательства</t>
  </si>
  <si>
    <t>Балансовая стоимость на одну простую акцию, тысяч тенге</t>
  </si>
  <si>
    <t>За три месяца,</t>
  </si>
  <si>
    <t>закончившихся 31 марта (неаудированные)</t>
  </si>
  <si>
    <t>Доходы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</si>
  <si>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</si>
  <si>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</si>
  <si>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</si>
  <si>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</si>
  <si>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доходы</t>
  </si>
  <si>
    <t>Прочие операционные расходы</t>
  </si>
  <si>
    <r>
      <t xml:space="preserve">Прибыль </t>
    </r>
    <r>
      <rPr>
        <b/>
        <sz val="9"/>
        <color theme="1"/>
        <rFont val="Arial"/>
        <family val="2"/>
        <charset val="204"/>
      </rPr>
      <t>от операционной деятельности</t>
    </r>
  </si>
  <si>
    <t>Положительная/(отрицательная) курсовая разница, нетто</t>
  </si>
  <si>
    <t>Финансовые доходы</t>
  </si>
  <si>
    <t>Финансовые затраты</t>
  </si>
  <si>
    <r>
      <t xml:space="preserve">Прибыль до </t>
    </r>
    <r>
      <rPr>
        <b/>
        <sz val="9"/>
        <color theme="1"/>
        <rFont val="Arial"/>
        <family val="2"/>
        <charset val="204"/>
      </rPr>
      <t>налогообложения</t>
    </r>
  </si>
  <si>
    <t>(Расходы)/экономия по подоходному налогу</t>
  </si>
  <si>
    <t>Чистая прибыль за год</t>
  </si>
  <si>
    <t>Итого совокупный доход за год, за вычетом подоходного налога</t>
  </si>
  <si>
    <t xml:space="preserve">Чистая прибыль на акцию </t>
  </si>
  <si>
    <t>Базовая и разводненная</t>
  </si>
  <si>
    <r>
      <t xml:space="preserve">1. </t>
    </r>
    <r>
      <rPr>
        <b/>
        <sz val="9"/>
        <color theme="1"/>
        <rFont val="Arial"/>
        <family val="2"/>
        <charset val="204"/>
      </rPr>
      <t>Движение денежных средств по операционной деятельности</t>
    </r>
  </si>
  <si>
    <t>1.1. Поступление денежных средств, всего</t>
  </si>
  <si>
    <t>реализация товаров и услуг</t>
  </si>
  <si>
    <t>авансы полученные</t>
  </si>
  <si>
    <t>Полученные вознаграждения по средствам в кредитных учреждениях</t>
  </si>
  <si>
    <t>Полученные вознаграждения по денежным средствам</t>
  </si>
  <si>
    <t>прочие поступления</t>
  </si>
  <si>
    <t>1.2.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</si>
  <si>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</si>
  <si>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</si>
  <si>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</si>
  <si>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 xml:space="preserve">Выплата вознаграждений </t>
  </si>
  <si>
    <t>подоходный налог и другие платежи в бюджет</t>
  </si>
  <si>
    <t>прочие выплаты</t>
  </si>
  <si>
    <t>1.3. Чистая сумма денежных средств по операционной деятельности</t>
  </si>
  <si>
    <t>2. Движение денежных средств по инвестиционной деятельности</t>
  </si>
  <si>
    <r>
      <t xml:space="preserve"> </t>
    </r>
    <r>
      <rPr>
        <sz val="9"/>
        <color theme="1"/>
        <rFont val="Arial"/>
        <family val="2"/>
        <charset val="204"/>
      </rPr>
      <t>2.1. Поступление денежных средств, всего</t>
    </r>
  </si>
  <si>
    <t>Поступления от продажи основных средств</t>
  </si>
  <si>
    <t>Поступления от погашения долговых инструментов эмитентами (для реального сектора)</t>
  </si>
  <si>
    <t>Поступление ранее выданной финансовой помощи</t>
  </si>
  <si>
    <t>Прочие поступления</t>
  </si>
  <si>
    <t>2.2. Выбытие денежных средств, всего</t>
  </si>
  <si>
    <t>Приобретение основных средств</t>
  </si>
  <si>
    <t>2.3. Чистое поступление денежных средств по инвестиционной деятельности</t>
  </si>
  <si>
    <r>
      <t xml:space="preserve">3. </t>
    </r>
    <r>
      <rPr>
        <b/>
        <sz val="9"/>
        <color theme="1"/>
        <rFont val="Arial"/>
        <family val="2"/>
        <charset val="204"/>
      </rPr>
      <t>Движение денежных средств по финансовой деятельности</t>
    </r>
  </si>
  <si>
    <t>3.1. Поступление денежных средств, всего</t>
  </si>
  <si>
    <t>прочие взносы контролирующих собственников</t>
  </si>
  <si>
    <t>Поступления по долгосрочным займам полученным</t>
  </si>
  <si>
    <t>3.2. Выбытие денежных средств, всего</t>
  </si>
  <si>
    <t>Выплата основного долга по долгосрочным займам полученным</t>
  </si>
  <si>
    <t>Прочие выплаты</t>
  </si>
  <si>
    <t>3.3. Чистое поступление денежных средств по финансовой деятельности</t>
  </si>
  <si>
    <t>Влияние изменений обменного курса на сальдо денежных средств в иностранной валюте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</si>
  <si>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</si>
  <si>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</si>
  <si>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</si>
  <si>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Нераспределённая прибыль</t>
  </si>
  <si>
    <t>Итого</t>
  </si>
  <si>
    <t xml:space="preserve">На 1 января 2017 года </t>
  </si>
  <si>
    <t>Итого совокупный доход за год</t>
  </si>
  <si>
    <t xml:space="preserve">Взнос со стороны акционера </t>
  </si>
  <si>
    <t xml:space="preserve">Дивиденды </t>
  </si>
  <si>
    <t xml:space="preserve">Выпуск акций </t>
  </si>
  <si>
    <t xml:space="preserve">Прочие операции с конечным контролирующим акционером </t>
  </si>
  <si>
    <t xml:space="preserve">На 31 декабря 2017 года </t>
  </si>
  <si>
    <t>Чистая прибыль за период</t>
  </si>
  <si>
    <t>Итого совокупный доход за период</t>
  </si>
  <si>
    <t>Взнос со стороны акционера</t>
  </si>
  <si>
    <t>На 31 марта 2018 года (неаудированные)</t>
  </si>
  <si>
    <t>Выплата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</si>
</sst>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_);_(* \(#,##0\);_(* &quot;-&quot;_);_(@_)"/>
    <numFmt numFmtId="166" formatCode="0.000"/>
    <numFmt numFmtId="167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14" fontId="4" fillId="0" borderId="1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9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7" fillId="0" borderId="4" xfId="1" applyNumberFormat="1" applyFont="1" applyFill="1" applyBorder="1" applyAlignment="1">
      <alignment vertical="center"/>
    </xf>
    <xf numFmtId="165" fontId="11" fillId="0" borderId="6" xfId="1" applyNumberFormat="1" applyFont="1" applyFill="1" applyBorder="1" applyAlignment="1"/>
    <xf numFmtId="166" fontId="10" fillId="0" borderId="6" xfId="0" applyNumberFormat="1" applyFont="1" applyFill="1" applyBorder="1" applyAlignment="1">
      <alignment horizontal="right" vertical="center" wrapText="1"/>
    </xf>
    <xf numFmtId="166" fontId="8" fillId="0" borderId="6" xfId="0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vertical="center"/>
    </xf>
    <xf numFmtId="0" fontId="0" fillId="0" borderId="0" xfId="0" applyFill="1"/>
    <xf numFmtId="165" fontId="4" fillId="0" borderId="0" xfId="1" applyNumberFormat="1" applyFont="1" applyFill="1" applyAlignment="1">
      <alignment horizontal="left" vertical="center"/>
    </xf>
    <xf numFmtId="165" fontId="5" fillId="0" borderId="0" xfId="1" applyNumberFormat="1" applyFont="1" applyFill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7" fillId="0" borderId="0" xfId="1" applyNumberFormat="1" applyFont="1" applyFill="1" applyAlignment="1"/>
    <xf numFmtId="165" fontId="10" fillId="0" borderId="0" xfId="1" applyNumberFormat="1" applyFont="1" applyFill="1" applyAlignment="1">
      <alignment vertical="center"/>
    </xf>
    <xf numFmtId="165" fontId="7" fillId="0" borderId="5" xfId="1" applyNumberFormat="1" applyFont="1" applyFill="1" applyBorder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167" fontId="15" fillId="0" borderId="0" xfId="1" applyNumberFormat="1" applyFont="1" applyAlignment="1">
      <alignment horizontal="right" vertical="center"/>
    </xf>
    <xf numFmtId="167" fontId="14" fillId="0" borderId="0" xfId="1" applyNumberFormat="1" applyFont="1" applyAlignment="1">
      <alignment horizontal="right" vertical="center"/>
    </xf>
    <xf numFmtId="167" fontId="14" fillId="0" borderId="1" xfId="1" applyNumberFormat="1" applyFont="1" applyBorder="1" applyAlignment="1">
      <alignment horizontal="right" vertical="center"/>
    </xf>
    <xf numFmtId="167" fontId="15" fillId="0" borderId="4" xfId="1" applyNumberFormat="1" applyFont="1" applyBorder="1" applyAlignment="1">
      <alignment horizontal="right" vertical="center"/>
    </xf>
    <xf numFmtId="167" fontId="18" fillId="0" borderId="0" xfId="1" applyNumberFormat="1" applyFont="1" applyAlignment="1">
      <alignment vertical="center"/>
    </xf>
    <xf numFmtId="167" fontId="14" fillId="0" borderId="4" xfId="1" applyNumberFormat="1" applyFont="1" applyBorder="1" applyAlignment="1">
      <alignment horizontal="right" vertical="center"/>
    </xf>
    <xf numFmtId="167" fontId="15" fillId="0" borderId="1" xfId="1" applyNumberFormat="1" applyFont="1" applyBorder="1" applyAlignment="1">
      <alignment horizontal="right" vertical="center"/>
    </xf>
    <xf numFmtId="167" fontId="15" fillId="0" borderId="3" xfId="1" applyNumberFormat="1" applyFont="1" applyBorder="1" applyAlignment="1">
      <alignment horizontal="right" vertical="center"/>
    </xf>
    <xf numFmtId="167" fontId="14" fillId="0" borderId="3" xfId="1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15" fillId="0" borderId="0" xfId="1" applyNumberFormat="1" applyFont="1" applyAlignment="1">
      <alignment horizontal="left" vertical="center"/>
    </xf>
    <xf numFmtId="167" fontId="14" fillId="0" borderId="0" xfId="1" applyNumberFormat="1" applyFont="1" applyAlignment="1">
      <alignment horizontal="left" vertical="center"/>
    </xf>
    <xf numFmtId="167" fontId="13" fillId="0" borderId="0" xfId="1" applyNumberFormat="1" applyFont="1" applyAlignment="1">
      <alignment horizontal="left" vertical="center"/>
    </xf>
    <xf numFmtId="167" fontId="15" fillId="0" borderId="1" xfId="1" applyNumberFormat="1" applyFont="1" applyBorder="1" applyAlignment="1">
      <alignment horizontal="left" vertical="center"/>
    </xf>
    <xf numFmtId="167" fontId="14" fillId="0" borderId="1" xfId="1" applyNumberFormat="1" applyFont="1" applyBorder="1" applyAlignment="1">
      <alignment horizontal="left" vertical="center"/>
    </xf>
    <xf numFmtId="167" fontId="18" fillId="0" borderId="4" xfId="1" applyNumberFormat="1" applyFont="1" applyBorder="1" applyAlignment="1">
      <alignment horizontal="left" vertical="center"/>
    </xf>
    <xf numFmtId="167" fontId="14" fillId="0" borderId="2" xfId="1" applyNumberFormat="1" applyFont="1" applyBorder="1" applyAlignment="1">
      <alignment horizontal="left" vertical="center"/>
    </xf>
    <xf numFmtId="167" fontId="14" fillId="0" borderId="4" xfId="1" applyNumberFormat="1" applyFont="1" applyBorder="1" applyAlignment="1">
      <alignment horizontal="left" vertical="center"/>
    </xf>
    <xf numFmtId="167" fontId="15" fillId="0" borderId="2" xfId="1" applyNumberFormat="1" applyFont="1" applyBorder="1" applyAlignment="1">
      <alignment horizontal="left" vertical="center"/>
    </xf>
    <xf numFmtId="167" fontId="0" fillId="0" borderId="0" xfId="1" applyNumberFormat="1" applyFont="1" applyAlignment="1">
      <alignment horizontal="left"/>
    </xf>
    <xf numFmtId="167" fontId="2" fillId="0" borderId="0" xfId="1" applyNumberFormat="1" applyFont="1" applyAlignment="1">
      <alignment horizontal="left"/>
    </xf>
    <xf numFmtId="0" fontId="20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167" fontId="18" fillId="0" borderId="1" xfId="1" applyNumberFormat="1" applyFont="1" applyBorder="1" applyAlignment="1">
      <alignment horizontal="right" vertical="center"/>
    </xf>
    <xf numFmtId="167" fontId="18" fillId="0" borderId="1" xfId="1" applyNumberFormat="1" applyFont="1" applyBorder="1" applyAlignment="1">
      <alignment vertical="center"/>
    </xf>
    <xf numFmtId="167" fontId="18" fillId="0" borderId="4" xfId="1" applyNumberFormat="1" applyFont="1" applyBorder="1" applyAlignment="1">
      <alignment vertical="center"/>
    </xf>
    <xf numFmtId="167" fontId="18" fillId="0" borderId="0" xfId="1" applyNumberFormat="1" applyFont="1" applyAlignment="1">
      <alignment horizontal="right" vertical="center"/>
    </xf>
    <xf numFmtId="167" fontId="13" fillId="0" borderId="4" xfId="1" applyNumberFormat="1" applyFont="1" applyBorder="1" applyAlignment="1">
      <alignment vertical="center"/>
    </xf>
    <xf numFmtId="167" fontId="15" fillId="0" borderId="4" xfId="1" applyNumberFormat="1" applyFont="1" applyBorder="1" applyAlignment="1">
      <alignment vertical="center"/>
    </xf>
    <xf numFmtId="167" fontId="13" fillId="0" borderId="1" xfId="1" applyNumberFormat="1" applyFont="1" applyBorder="1" applyAlignment="1">
      <alignment vertical="center"/>
    </xf>
    <xf numFmtId="167" fontId="13" fillId="0" borderId="1" xfId="1" applyNumberFormat="1" applyFont="1" applyBorder="1" applyAlignment="1">
      <alignment horizontal="right" vertical="center"/>
    </xf>
    <xf numFmtId="167" fontId="13" fillId="0" borderId="0" xfId="1" applyNumberFormat="1" applyFont="1" applyAlignment="1">
      <alignment horizontal="right" vertical="center"/>
    </xf>
    <xf numFmtId="167" fontId="15" fillId="0" borderId="7" xfId="1" applyNumberFormat="1" applyFont="1" applyBorder="1" applyAlignment="1">
      <alignment horizontal="right" vertical="center"/>
    </xf>
    <xf numFmtId="167" fontId="0" fillId="0" borderId="0" xfId="1" applyNumberFormat="1" applyFont="1"/>
    <xf numFmtId="167" fontId="14" fillId="0" borderId="1" xfId="1" applyNumberFormat="1" applyFont="1" applyBorder="1" applyAlignment="1">
      <alignment vertical="center"/>
    </xf>
    <xf numFmtId="0" fontId="2" fillId="0" borderId="0" xfId="0" applyFont="1"/>
    <xf numFmtId="167" fontId="2" fillId="0" borderId="0" xfId="1" applyNumberFormat="1" applyFont="1"/>
    <xf numFmtId="167" fontId="2" fillId="0" borderId="0" xfId="0" applyNumberFormat="1" applyFont="1"/>
    <xf numFmtId="14" fontId="5" fillId="0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167" fontId="13" fillId="2" borderId="0" xfId="1" applyNumberFormat="1" applyFont="1" applyFill="1" applyAlignment="1">
      <alignment horizontal="right" vertical="center"/>
    </xf>
    <xf numFmtId="167" fontId="14" fillId="2" borderId="0" xfId="1" applyNumberFormat="1" applyFont="1" applyFill="1" applyAlignment="1">
      <alignment horizontal="right" vertical="center"/>
    </xf>
    <xf numFmtId="0" fontId="0" fillId="2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4"/>
  <sheetViews>
    <sheetView topLeftCell="A31" workbookViewId="0">
      <selection activeCell="H21" sqref="H21"/>
    </sheetView>
  </sheetViews>
  <sheetFormatPr defaultRowHeight="15" x14ac:dyDescent="0.25"/>
  <cols>
    <col min="1" max="1" width="66.140625" style="17" bestFit="1" customWidth="1"/>
    <col min="2" max="3" width="15.7109375" style="17" customWidth="1"/>
    <col min="4" max="16384" width="9.140625" style="17"/>
  </cols>
  <sheetData>
    <row r="3" spans="1:3" ht="15.75" thickBot="1" x14ac:dyDescent="0.3">
      <c r="A3" s="16"/>
      <c r="B3" s="1">
        <v>43190</v>
      </c>
      <c r="C3" s="87">
        <v>43100</v>
      </c>
    </row>
    <row r="4" spans="1:3" x14ac:dyDescent="0.25">
      <c r="A4" s="3" t="s">
        <v>0</v>
      </c>
      <c r="B4" s="18"/>
      <c r="C4" s="19"/>
    </row>
    <row r="5" spans="1:3" x14ac:dyDescent="0.25">
      <c r="A5" s="3" t="s">
        <v>1</v>
      </c>
      <c r="B5" s="18"/>
      <c r="C5" s="19"/>
    </row>
    <row r="6" spans="1:3" x14ac:dyDescent="0.25">
      <c r="A6" s="2" t="s">
        <v>2</v>
      </c>
      <c r="B6" s="3">
        <v>269784376</v>
      </c>
      <c r="C6" s="2">
        <v>267511364</v>
      </c>
    </row>
    <row r="7" spans="1:3" x14ac:dyDescent="0.25">
      <c r="A7" s="2" t="s">
        <v>3</v>
      </c>
      <c r="B7" s="3">
        <v>31898</v>
      </c>
      <c r="C7" s="2">
        <v>32383</v>
      </c>
    </row>
    <row r="8" spans="1:3" x14ac:dyDescent="0.25">
      <c r="A8" s="2" t="s">
        <v>4</v>
      </c>
      <c r="B8" s="3">
        <v>444601</v>
      </c>
      <c r="C8" s="2">
        <v>508693</v>
      </c>
    </row>
    <row r="9" spans="1:3" x14ac:dyDescent="0.25">
      <c r="A9" s="2" t="s">
        <v>5</v>
      </c>
      <c r="B9" s="3">
        <v>505802</v>
      </c>
      <c r="C9" s="2">
        <v>518245</v>
      </c>
    </row>
    <row r="10" spans="1:3" x14ac:dyDescent="0.25">
      <c r="A10" s="2" t="s">
        <v>6</v>
      </c>
      <c r="B10" s="3">
        <v>289251</v>
      </c>
      <c r="C10" s="2">
        <v>413254</v>
      </c>
    </row>
    <row r="11" spans="1:3" x14ac:dyDescent="0.25">
      <c r="A11" s="4" t="s">
        <v>7</v>
      </c>
      <c r="B11" s="3">
        <v>433422</v>
      </c>
      <c r="C11" s="4">
        <v>394574</v>
      </c>
    </row>
    <row r="12" spans="1:3" x14ac:dyDescent="0.25">
      <c r="A12" s="2" t="s">
        <v>8</v>
      </c>
      <c r="B12" s="3">
        <v>10710</v>
      </c>
      <c r="C12" s="2">
        <v>11831</v>
      </c>
    </row>
    <row r="13" spans="1:3" x14ac:dyDescent="0.25">
      <c r="A13" s="2" t="s">
        <v>9</v>
      </c>
      <c r="B13" s="3">
        <v>0</v>
      </c>
      <c r="C13" s="2">
        <v>20000</v>
      </c>
    </row>
    <row r="14" spans="1:3" x14ac:dyDescent="0.25">
      <c r="A14" s="2" t="s">
        <v>10</v>
      </c>
      <c r="B14" s="3">
        <v>1127706</v>
      </c>
      <c r="C14" s="2">
        <v>1163708</v>
      </c>
    </row>
    <row r="15" spans="1:3" x14ac:dyDescent="0.25">
      <c r="A15" s="2" t="s">
        <v>11</v>
      </c>
      <c r="B15" s="3">
        <v>4399649</v>
      </c>
      <c r="C15" s="2">
        <v>4399649</v>
      </c>
    </row>
    <row r="16" spans="1:3" ht="15.75" thickBot="1" x14ac:dyDescent="0.3">
      <c r="A16" s="2" t="s">
        <v>12</v>
      </c>
      <c r="B16" s="3">
        <v>2895</v>
      </c>
      <c r="C16" s="2">
        <v>3021</v>
      </c>
    </row>
    <row r="17" spans="1:3" ht="15.75" thickBot="1" x14ac:dyDescent="0.3">
      <c r="A17" s="11"/>
      <c r="B17" s="10">
        <f>SUM(B6:B16)</f>
        <v>277030310</v>
      </c>
      <c r="C17" s="11">
        <f>SUM(C6:C16)</f>
        <v>274976722</v>
      </c>
    </row>
    <row r="18" spans="1:3" x14ac:dyDescent="0.25">
      <c r="A18" s="9"/>
      <c r="B18" s="20"/>
      <c r="C18" s="20"/>
    </row>
    <row r="19" spans="1:3" x14ac:dyDescent="0.25">
      <c r="A19" s="3" t="s">
        <v>13</v>
      </c>
      <c r="B19" s="3"/>
      <c r="C19" s="2"/>
    </row>
    <row r="20" spans="1:3" x14ac:dyDescent="0.25">
      <c r="A20" s="5" t="s">
        <v>14</v>
      </c>
      <c r="B20" s="3">
        <v>1277277</v>
      </c>
      <c r="C20" s="2">
        <v>1123562</v>
      </c>
    </row>
    <row r="21" spans="1:3" x14ac:dyDescent="0.25">
      <c r="A21" s="5" t="s">
        <v>15</v>
      </c>
      <c r="B21" s="3">
        <v>41054248</v>
      </c>
      <c r="C21" s="2">
        <v>40328308</v>
      </c>
    </row>
    <row r="22" spans="1:3" x14ac:dyDescent="0.25">
      <c r="A22" s="2" t="s">
        <v>16</v>
      </c>
      <c r="B22" s="3">
        <v>544059</v>
      </c>
      <c r="C22" s="2">
        <v>534119</v>
      </c>
    </row>
    <row r="23" spans="1:3" x14ac:dyDescent="0.25">
      <c r="A23" s="5" t="s">
        <v>17</v>
      </c>
      <c r="B23" s="3">
        <v>1111877</v>
      </c>
      <c r="C23" s="2">
        <v>3059718</v>
      </c>
    </row>
    <row r="24" spans="1:3" x14ac:dyDescent="0.25">
      <c r="A24" s="5" t="s">
        <v>18</v>
      </c>
      <c r="B24" s="3">
        <v>0</v>
      </c>
      <c r="C24" s="2">
        <v>1279568</v>
      </c>
    </row>
    <row r="25" spans="1:3" x14ac:dyDescent="0.25">
      <c r="A25" s="5" t="s">
        <v>19</v>
      </c>
      <c r="B25" s="3">
        <v>357346</v>
      </c>
      <c r="C25" s="2">
        <v>328915</v>
      </c>
    </row>
    <row r="26" spans="1:3" x14ac:dyDescent="0.25">
      <c r="A26" s="5" t="s">
        <v>20</v>
      </c>
      <c r="B26" s="3">
        <v>25716</v>
      </c>
      <c r="C26" s="2">
        <v>55560</v>
      </c>
    </row>
    <row r="27" spans="1:3" ht="15.75" thickBot="1" x14ac:dyDescent="0.3">
      <c r="A27" s="5" t="s">
        <v>21</v>
      </c>
      <c r="B27" s="3">
        <v>35982146</v>
      </c>
      <c r="C27" s="2">
        <v>13616596</v>
      </c>
    </row>
    <row r="28" spans="1:3" ht="15.75" thickBot="1" x14ac:dyDescent="0.3">
      <c r="A28" s="10"/>
      <c r="B28" s="10">
        <f>SUM(B20:B27)</f>
        <v>80352669</v>
      </c>
      <c r="C28" s="11">
        <f>SUM(C20:C27)</f>
        <v>60326346</v>
      </c>
    </row>
    <row r="29" spans="1:3" ht="15.75" thickBot="1" x14ac:dyDescent="0.3">
      <c r="A29" s="21" t="s">
        <v>22</v>
      </c>
      <c r="B29" s="21">
        <f>B28+B17</f>
        <v>357382979</v>
      </c>
      <c r="C29" s="22">
        <f>C28+C17</f>
        <v>335303068</v>
      </c>
    </row>
    <row r="30" spans="1:3" ht="15.75" thickTop="1" x14ac:dyDescent="0.25">
      <c r="A30" s="9"/>
      <c r="B30" s="8"/>
      <c r="C30" s="9"/>
    </row>
    <row r="31" spans="1:3" x14ac:dyDescent="0.25">
      <c r="A31" s="9"/>
      <c r="B31" s="23"/>
      <c r="C31" s="9"/>
    </row>
    <row r="32" spans="1:3" x14ac:dyDescent="0.25">
      <c r="A32" s="24" t="s">
        <v>23</v>
      </c>
      <c r="B32" s="3"/>
      <c r="C32" s="19"/>
    </row>
    <row r="33" spans="1:3" x14ac:dyDescent="0.25">
      <c r="A33" s="3" t="s">
        <v>24</v>
      </c>
      <c r="B33" s="3"/>
      <c r="C33" s="19"/>
    </row>
    <row r="34" spans="1:3" x14ac:dyDescent="0.25">
      <c r="A34" s="2" t="s">
        <v>25</v>
      </c>
      <c r="B34" s="3">
        <v>118146432</v>
      </c>
      <c r="C34" s="2">
        <v>118146432</v>
      </c>
    </row>
    <row r="35" spans="1:3" ht="15.75" thickBot="1" x14ac:dyDescent="0.3">
      <c r="A35" s="6" t="s">
        <v>26</v>
      </c>
      <c r="B35" s="7">
        <v>54284773</v>
      </c>
      <c r="C35" s="6">
        <v>40882181</v>
      </c>
    </row>
    <row r="36" spans="1:3" ht="15.75" thickBot="1" x14ac:dyDescent="0.3">
      <c r="A36" s="7" t="s">
        <v>27</v>
      </c>
      <c r="B36" s="7">
        <f>SUM(B34:B35)</f>
        <v>172431205</v>
      </c>
      <c r="C36" s="6">
        <f>SUM(C34:C35)</f>
        <v>159028613</v>
      </c>
    </row>
    <row r="37" spans="1:3" x14ac:dyDescent="0.25">
      <c r="A37" s="8"/>
      <c r="B37" s="8"/>
      <c r="C37" s="9"/>
    </row>
    <row r="38" spans="1:3" x14ac:dyDescent="0.25">
      <c r="A38" s="3" t="s">
        <v>28</v>
      </c>
      <c r="B38" s="3"/>
      <c r="C38" s="2"/>
    </row>
    <row r="39" spans="1:3" x14ac:dyDescent="0.25">
      <c r="A39" s="2" t="s">
        <v>29</v>
      </c>
      <c r="B39" s="3">
        <v>72299464</v>
      </c>
      <c r="C39" s="2">
        <v>59919674</v>
      </c>
    </row>
    <row r="40" spans="1:3" x14ac:dyDescent="0.25">
      <c r="A40" s="2" t="s">
        <v>30</v>
      </c>
      <c r="B40" s="3">
        <v>12148499</v>
      </c>
      <c r="C40" s="2">
        <v>12081810</v>
      </c>
    </row>
    <row r="41" spans="1:3" x14ac:dyDescent="0.25">
      <c r="A41" s="2" t="s">
        <v>31</v>
      </c>
      <c r="B41" s="3">
        <v>1258873</v>
      </c>
      <c r="C41" s="2">
        <v>1237201</v>
      </c>
    </row>
    <row r="42" spans="1:3" x14ac:dyDescent="0.25">
      <c r="A42" s="2" t="s">
        <v>32</v>
      </c>
      <c r="B42" s="3">
        <v>8184980</v>
      </c>
      <c r="C42" s="2">
        <v>8192624</v>
      </c>
    </row>
    <row r="43" spans="1:3" ht="15.75" thickBot="1" x14ac:dyDescent="0.3">
      <c r="A43" s="2" t="s">
        <v>33</v>
      </c>
      <c r="B43" s="3">
        <v>0</v>
      </c>
      <c r="C43" s="2">
        <v>18866</v>
      </c>
    </row>
    <row r="44" spans="1:3" ht="15.75" thickBot="1" x14ac:dyDescent="0.3">
      <c r="A44" s="10"/>
      <c r="B44" s="10">
        <f>SUM(B39:B43)</f>
        <v>93891816</v>
      </c>
      <c r="C44" s="11">
        <f>SUM(C39:C43)</f>
        <v>81450175</v>
      </c>
    </row>
    <row r="45" spans="1:3" x14ac:dyDescent="0.25">
      <c r="A45" s="9"/>
      <c r="B45" s="12"/>
      <c r="C45" s="12"/>
    </row>
    <row r="46" spans="1:3" x14ac:dyDescent="0.25">
      <c r="A46" s="3" t="s">
        <v>34</v>
      </c>
      <c r="B46" s="3"/>
      <c r="C46" s="2"/>
    </row>
    <row r="47" spans="1:3" x14ac:dyDescent="0.25">
      <c r="A47" s="2" t="s">
        <v>35</v>
      </c>
      <c r="B47" s="3">
        <v>9747224</v>
      </c>
      <c r="C47" s="2">
        <v>7323773</v>
      </c>
    </row>
    <row r="48" spans="1:3" x14ac:dyDescent="0.25">
      <c r="A48" s="2" t="s">
        <v>36</v>
      </c>
      <c r="B48" s="3">
        <v>12329137</v>
      </c>
      <c r="C48" s="2">
        <v>12301076</v>
      </c>
    </row>
    <row r="49" spans="1:3" x14ac:dyDescent="0.25">
      <c r="A49" s="2" t="s">
        <v>37</v>
      </c>
      <c r="B49" s="3">
        <v>33343196</v>
      </c>
      <c r="C49" s="2">
        <v>38579218</v>
      </c>
    </row>
    <row r="50" spans="1:3" x14ac:dyDescent="0.25">
      <c r="A50" s="2" t="s">
        <v>38</v>
      </c>
      <c r="B50" s="3">
        <v>23266512</v>
      </c>
      <c r="C50" s="2">
        <v>24291288</v>
      </c>
    </row>
    <row r="51" spans="1:3" x14ac:dyDescent="0.25">
      <c r="A51" s="2" t="s">
        <v>39</v>
      </c>
      <c r="B51" s="3">
        <v>19945</v>
      </c>
      <c r="C51" s="2">
        <v>49351</v>
      </c>
    </row>
    <row r="52" spans="1:3" x14ac:dyDescent="0.25">
      <c r="A52" s="2" t="s">
        <v>40</v>
      </c>
      <c r="B52" s="3">
        <v>3207291</v>
      </c>
      <c r="C52" s="2">
        <v>3895798</v>
      </c>
    </row>
    <row r="53" spans="1:3" x14ac:dyDescent="0.25">
      <c r="A53" s="2" t="s">
        <v>41</v>
      </c>
      <c r="B53" s="3">
        <v>464877</v>
      </c>
      <c r="C53" s="2">
        <v>587813</v>
      </c>
    </row>
    <row r="54" spans="1:3" x14ac:dyDescent="0.25">
      <c r="A54" s="2" t="s">
        <v>42</v>
      </c>
      <c r="B54" s="3">
        <v>1098769</v>
      </c>
      <c r="C54" s="2">
        <v>0</v>
      </c>
    </row>
    <row r="55" spans="1:3" x14ac:dyDescent="0.25">
      <c r="A55" s="2" t="s">
        <v>43</v>
      </c>
      <c r="B55" s="3">
        <v>428547</v>
      </c>
      <c r="C55" s="2">
        <v>424285</v>
      </c>
    </row>
    <row r="56" spans="1:3" x14ac:dyDescent="0.25">
      <c r="A56" s="2" t="s">
        <v>44</v>
      </c>
      <c r="B56" s="3">
        <v>5174799</v>
      </c>
      <c r="C56" s="2">
        <v>5174799</v>
      </c>
    </row>
    <row r="57" spans="1:3" ht="15.75" thickBot="1" x14ac:dyDescent="0.3">
      <c r="A57" s="2" t="s">
        <v>45</v>
      </c>
      <c r="B57" s="3">
        <v>1979661</v>
      </c>
      <c r="C57" s="2">
        <v>2196879</v>
      </c>
    </row>
    <row r="58" spans="1:3" ht="15.75" thickBot="1" x14ac:dyDescent="0.3">
      <c r="A58" s="10"/>
      <c r="B58" s="10">
        <f>SUM(B47:B57)</f>
        <v>91059958</v>
      </c>
      <c r="C58" s="11">
        <f>SUM(C47:C57)</f>
        <v>94824280</v>
      </c>
    </row>
    <row r="59" spans="1:3" ht="15.75" thickBot="1" x14ac:dyDescent="0.3">
      <c r="A59" s="7" t="s">
        <v>46</v>
      </c>
      <c r="B59" s="7">
        <f>B58+B44</f>
        <v>184951774</v>
      </c>
      <c r="C59" s="6">
        <f>C58+C44</f>
        <v>176274455</v>
      </c>
    </row>
    <row r="60" spans="1:3" ht="15.75" thickBot="1" x14ac:dyDescent="0.3">
      <c r="A60" s="21" t="s">
        <v>47</v>
      </c>
      <c r="B60" s="21">
        <f>B59+B36</f>
        <v>357382979</v>
      </c>
      <c r="C60" s="22">
        <f>C59+C36</f>
        <v>335303068</v>
      </c>
    </row>
    <row r="61" spans="1:3" ht="15.75" thickTop="1" x14ac:dyDescent="0.25">
      <c r="A61" s="23"/>
      <c r="B61" s="23">
        <f>B60-B29</f>
        <v>0</v>
      </c>
      <c r="C61" s="23">
        <f>C60-C29</f>
        <v>0</v>
      </c>
    </row>
    <row r="62" spans="1:3" x14ac:dyDescent="0.25">
      <c r="A62" s="23"/>
      <c r="B62" s="23"/>
      <c r="C62" s="23"/>
    </row>
    <row r="63" spans="1:3" x14ac:dyDescent="0.25">
      <c r="A63" s="25"/>
      <c r="B63" s="25"/>
      <c r="C63" s="25"/>
    </row>
    <row r="64" spans="1:3" x14ac:dyDescent="0.25">
      <c r="A64" s="13" t="s">
        <v>48</v>
      </c>
      <c r="B64" s="14">
        <v>2.5387849760184964</v>
      </c>
      <c r="C64" s="15">
        <v>2.3399961504888713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workbookViewId="0">
      <selection activeCell="B27" sqref="B27"/>
    </sheetView>
  </sheetViews>
  <sheetFormatPr defaultRowHeight="15" x14ac:dyDescent="0.25"/>
  <cols>
    <col min="1" max="1" width="57.140625" bestFit="1" customWidth="1"/>
    <col min="2" max="3" width="16.140625" customWidth="1"/>
  </cols>
  <sheetData>
    <row r="2" spans="1:3" x14ac:dyDescent="0.25">
      <c r="A2" s="88"/>
      <c r="B2" s="89" t="s">
        <v>49</v>
      </c>
      <c r="C2" s="89"/>
    </row>
    <row r="3" spans="1:3" ht="27" customHeight="1" thickBot="1" x14ac:dyDescent="0.3">
      <c r="A3" s="88"/>
      <c r="B3" s="90" t="s">
        <v>50</v>
      </c>
      <c r="C3" s="90"/>
    </row>
    <row r="4" spans="1:3" ht="15.75" thickBot="1" x14ac:dyDescent="0.3">
      <c r="A4" s="29"/>
      <c r="B4" s="28">
        <v>2018</v>
      </c>
      <c r="C4" s="30">
        <v>2017</v>
      </c>
    </row>
    <row r="5" spans="1:3" x14ac:dyDescent="0.25">
      <c r="A5" s="31" t="s">
        <v>51</v>
      </c>
      <c r="B5" s="40">
        <v>93671055</v>
      </c>
      <c r="C5" s="41">
        <v>81915468</v>
      </c>
    </row>
    <row r="6" spans="1:3" ht="15.75" thickBot="1" x14ac:dyDescent="0.3">
      <c r="A6" s="32" t="s">
        <v>52</v>
      </c>
      <c r="B6" s="40">
        <v>-79398197</v>
      </c>
      <c r="C6" s="42">
        <v>-69300987</v>
      </c>
    </row>
    <row r="7" spans="1:3" x14ac:dyDescent="0.25">
      <c r="A7" s="33" t="s">
        <v>53</v>
      </c>
      <c r="B7" s="43">
        <f>SUM(B5:B6)</f>
        <v>14272858</v>
      </c>
      <c r="C7" s="45">
        <f>SUM(C5:C6)</f>
        <v>12614481</v>
      </c>
    </row>
    <row r="8" spans="1:3" x14ac:dyDescent="0.25">
      <c r="A8" s="34" t="s">
        <v>54</v>
      </c>
      <c r="B8" s="40"/>
      <c r="C8" s="44"/>
    </row>
    <row r="9" spans="1:3" x14ac:dyDescent="0.25">
      <c r="A9" s="31" t="s">
        <v>55</v>
      </c>
      <c r="B9" s="40">
        <v>378171</v>
      </c>
      <c r="C9" s="41">
        <v>-836302</v>
      </c>
    </row>
    <row r="10" spans="1:3" x14ac:dyDescent="0.25">
      <c r="A10" s="31" t="s">
        <v>56</v>
      </c>
      <c r="B10" s="40">
        <v>610103</v>
      </c>
      <c r="C10" s="41">
        <v>717102</v>
      </c>
    </row>
    <row r="11" spans="1:3" ht="15.75" thickBot="1" x14ac:dyDescent="0.3">
      <c r="A11" s="31" t="s">
        <v>57</v>
      </c>
      <c r="B11" s="40">
        <v>-432345</v>
      </c>
      <c r="C11" s="41">
        <v>-337268</v>
      </c>
    </row>
    <row r="12" spans="1:3" x14ac:dyDescent="0.25">
      <c r="A12" s="35" t="s">
        <v>58</v>
      </c>
      <c r="B12" s="43">
        <f>SUM(B7:B11)</f>
        <v>14828787</v>
      </c>
      <c r="C12" s="45">
        <f>SUM(C7:C11)</f>
        <v>12158013</v>
      </c>
    </row>
    <row r="13" spans="1:3" x14ac:dyDescent="0.25">
      <c r="A13" s="34" t="s">
        <v>54</v>
      </c>
      <c r="B13" s="40"/>
      <c r="C13" s="44"/>
    </row>
    <row r="14" spans="1:3" x14ac:dyDescent="0.25">
      <c r="A14" s="34" t="s">
        <v>59</v>
      </c>
      <c r="B14" s="40">
        <v>-115</v>
      </c>
      <c r="C14" s="41">
        <v>1349103</v>
      </c>
    </row>
    <row r="15" spans="1:3" x14ac:dyDescent="0.25">
      <c r="A15" s="31" t="s">
        <v>60</v>
      </c>
      <c r="B15" s="40">
        <v>439425</v>
      </c>
      <c r="C15" s="41">
        <v>336278</v>
      </c>
    </row>
    <row r="16" spans="1:3" ht="15.75" thickBot="1" x14ac:dyDescent="0.3">
      <c r="A16" s="32" t="s">
        <v>61</v>
      </c>
      <c r="B16" s="46">
        <v>-2201238</v>
      </c>
      <c r="C16" s="42">
        <v>-1448626</v>
      </c>
    </row>
    <row r="17" spans="1:3" x14ac:dyDescent="0.25">
      <c r="A17" s="36" t="s">
        <v>62</v>
      </c>
      <c r="B17" s="40">
        <f>SUM(B12:B16)</f>
        <v>13066859</v>
      </c>
      <c r="C17" s="41">
        <f>SUM(C12:C16)</f>
        <v>12394768</v>
      </c>
    </row>
    <row r="18" spans="1:3" x14ac:dyDescent="0.25">
      <c r="A18" s="34" t="s">
        <v>54</v>
      </c>
      <c r="B18" s="40"/>
      <c r="C18" s="44"/>
    </row>
    <row r="19" spans="1:3" ht="15.75" thickBot="1" x14ac:dyDescent="0.3">
      <c r="A19" s="32" t="s">
        <v>63</v>
      </c>
      <c r="B19" s="46">
        <v>-2730895</v>
      </c>
      <c r="C19" s="42">
        <v>-2635373</v>
      </c>
    </row>
    <row r="20" spans="1:3" ht="15.75" thickBot="1" x14ac:dyDescent="0.3">
      <c r="A20" s="29" t="s">
        <v>64</v>
      </c>
      <c r="B20" s="46">
        <f>SUM(B17:B19)</f>
        <v>10335964</v>
      </c>
      <c r="C20" s="42">
        <f>SUM(C17:C19)</f>
        <v>9759395</v>
      </c>
    </row>
    <row r="21" spans="1:3" ht="15.75" thickBot="1" x14ac:dyDescent="0.3">
      <c r="A21" s="37" t="s">
        <v>65</v>
      </c>
      <c r="B21" s="47">
        <f>B20</f>
        <v>10335964</v>
      </c>
      <c r="C21" s="48">
        <f>C20</f>
        <v>9759395</v>
      </c>
    </row>
    <row r="22" spans="1:3" ht="15.75" thickTop="1" x14ac:dyDescent="0.25">
      <c r="A22" s="27" t="s">
        <v>54</v>
      </c>
      <c r="B22" s="27"/>
      <c r="C22" s="34"/>
    </row>
    <row r="23" spans="1:3" x14ac:dyDescent="0.25">
      <c r="A23" s="27" t="s">
        <v>66</v>
      </c>
      <c r="B23" s="36"/>
      <c r="C23" s="31"/>
    </row>
    <row r="24" spans="1:3" ht="15.75" thickBot="1" x14ac:dyDescent="0.3">
      <c r="A24" s="39" t="s">
        <v>67</v>
      </c>
      <c r="B24" s="49">
        <v>0.153</v>
      </c>
      <c r="C24" s="38">
        <v>0.14799999999999999</v>
      </c>
    </row>
    <row r="25" spans="1:3" ht="15.75" thickTop="1" x14ac:dyDescent="0.25"/>
  </sheetData>
  <mergeCells count="3">
    <mergeCell ref="A2:A3"/>
    <mergeCell ref="B2:C2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7" workbookViewId="0">
      <selection sqref="A1:A2"/>
    </sheetView>
  </sheetViews>
  <sheetFormatPr defaultRowHeight="15" x14ac:dyDescent="0.25"/>
  <cols>
    <col min="1" max="1" width="76.85546875" bestFit="1" customWidth="1"/>
    <col min="2" max="3" width="14.5703125" style="57" customWidth="1"/>
  </cols>
  <sheetData>
    <row r="1" spans="1:4" ht="15" customHeight="1" x14ac:dyDescent="0.25">
      <c r="A1" s="88"/>
      <c r="B1" s="91" t="s">
        <v>49</v>
      </c>
      <c r="C1" s="91"/>
      <c r="D1" s="26"/>
    </row>
    <row r="2" spans="1:4" ht="24.75" customHeight="1" thickBot="1" x14ac:dyDescent="0.3">
      <c r="A2" s="88"/>
      <c r="B2" s="92" t="s">
        <v>50</v>
      </c>
      <c r="C2" s="92"/>
      <c r="D2" s="26"/>
    </row>
    <row r="3" spans="1:4" ht="16.5" thickBot="1" x14ac:dyDescent="0.3">
      <c r="A3" s="29"/>
      <c r="B3" s="53">
        <v>2018</v>
      </c>
      <c r="C3" s="54">
        <v>2017</v>
      </c>
      <c r="D3" s="26"/>
    </row>
    <row r="4" spans="1:4" ht="15.75" x14ac:dyDescent="0.25">
      <c r="A4" s="34" t="s">
        <v>68</v>
      </c>
      <c r="B4" s="55"/>
      <c r="C4" s="56"/>
      <c r="D4" s="26"/>
    </row>
    <row r="5" spans="1:4" ht="15.75" x14ac:dyDescent="0.25">
      <c r="A5" s="34" t="s">
        <v>69</v>
      </c>
      <c r="B5" s="58">
        <f>SUM(B6:B10)</f>
        <v>104863686</v>
      </c>
      <c r="C5" s="59">
        <f>SUM(C6:C10)</f>
        <v>83968509</v>
      </c>
      <c r="D5" s="26"/>
    </row>
    <row r="6" spans="1:4" ht="15.75" x14ac:dyDescent="0.25">
      <c r="A6" s="34" t="s">
        <v>70</v>
      </c>
      <c r="B6" s="58">
        <v>69595638</v>
      </c>
      <c r="C6" s="59">
        <v>61882534</v>
      </c>
      <c r="D6" s="26"/>
    </row>
    <row r="7" spans="1:4" ht="15.75" x14ac:dyDescent="0.25">
      <c r="A7" s="34" t="s">
        <v>71</v>
      </c>
      <c r="B7" s="58">
        <v>34894505</v>
      </c>
      <c r="C7" s="59">
        <v>21757062</v>
      </c>
      <c r="D7" s="26"/>
    </row>
    <row r="8" spans="1:4" ht="15.75" x14ac:dyDescent="0.25">
      <c r="A8" s="34" t="s">
        <v>72</v>
      </c>
      <c r="B8" s="58">
        <v>3621</v>
      </c>
      <c r="C8" s="59">
        <v>294086</v>
      </c>
      <c r="D8" s="26"/>
    </row>
    <row r="9" spans="1:4" ht="15.75" x14ac:dyDescent="0.25">
      <c r="A9" s="34" t="s">
        <v>73</v>
      </c>
      <c r="B9" s="58">
        <v>369921</v>
      </c>
      <c r="C9" s="60">
        <v>0</v>
      </c>
      <c r="D9" s="26"/>
    </row>
    <row r="10" spans="1:4" ht="15.75" x14ac:dyDescent="0.25">
      <c r="A10" s="34" t="s">
        <v>74</v>
      </c>
      <c r="B10" s="58">
        <v>1</v>
      </c>
      <c r="C10" s="59">
        <v>34827</v>
      </c>
      <c r="D10" s="26"/>
    </row>
    <row r="11" spans="1:4" ht="15.75" x14ac:dyDescent="0.25">
      <c r="A11" s="34" t="s">
        <v>75</v>
      </c>
      <c r="B11" s="58">
        <f>SUM(B12:B17)</f>
        <v>97250130</v>
      </c>
      <c r="C11" s="59">
        <f>SUM(C12:C17)</f>
        <v>77323675</v>
      </c>
      <c r="D11" s="26"/>
    </row>
    <row r="12" spans="1:4" ht="15.75" x14ac:dyDescent="0.25">
      <c r="A12" s="34" t="s">
        <v>76</v>
      </c>
      <c r="B12" s="58">
        <v>91732639</v>
      </c>
      <c r="C12" s="59">
        <v>73008486</v>
      </c>
      <c r="D12" s="26"/>
    </row>
    <row r="13" spans="1:4" ht="15.75" x14ac:dyDescent="0.25">
      <c r="A13" s="34" t="s">
        <v>77</v>
      </c>
      <c r="B13" s="58">
        <v>38224</v>
      </c>
      <c r="C13" s="59">
        <v>163246</v>
      </c>
      <c r="D13" s="26"/>
    </row>
    <row r="14" spans="1:4" ht="15.75" x14ac:dyDescent="0.25">
      <c r="A14" s="34" t="s">
        <v>78</v>
      </c>
      <c r="B14" s="58">
        <v>1215395</v>
      </c>
      <c r="C14" s="59">
        <v>872801</v>
      </c>
      <c r="D14" s="26"/>
    </row>
    <row r="15" spans="1:4" ht="15.75" x14ac:dyDescent="0.25">
      <c r="A15" s="34" t="s">
        <v>79</v>
      </c>
      <c r="B15" s="58">
        <v>2391319</v>
      </c>
      <c r="C15" s="59">
        <v>1235054</v>
      </c>
      <c r="D15" s="26"/>
    </row>
    <row r="16" spans="1:4" ht="15.75" x14ac:dyDescent="0.25">
      <c r="A16" s="34" t="s">
        <v>80</v>
      </c>
      <c r="B16" s="58">
        <v>1848877</v>
      </c>
      <c r="C16" s="59">
        <v>1957334</v>
      </c>
      <c r="D16" s="26"/>
    </row>
    <row r="17" spans="1:4" ht="16.5" thickBot="1" x14ac:dyDescent="0.3">
      <c r="A17" s="50" t="s">
        <v>81</v>
      </c>
      <c r="B17" s="61">
        <v>23676</v>
      </c>
      <c r="C17" s="62">
        <v>86754</v>
      </c>
      <c r="D17" s="26"/>
    </row>
    <row r="18" spans="1:4" ht="16.5" thickBot="1" x14ac:dyDescent="0.3">
      <c r="A18" s="29" t="s">
        <v>82</v>
      </c>
      <c r="B18" s="61">
        <f>B5-B11</f>
        <v>7613556</v>
      </c>
      <c r="C18" s="62">
        <f>C5-C11</f>
        <v>6644834</v>
      </c>
      <c r="D18" s="26"/>
    </row>
    <row r="19" spans="1:4" ht="15.75" x14ac:dyDescent="0.25">
      <c r="A19" s="27" t="s">
        <v>83</v>
      </c>
      <c r="B19" s="58"/>
      <c r="C19" s="63"/>
      <c r="D19" s="26"/>
    </row>
    <row r="20" spans="1:4" ht="15.75" x14ac:dyDescent="0.25">
      <c r="A20" s="51" t="s">
        <v>84</v>
      </c>
      <c r="B20" s="58">
        <f>SUM(B21:B24)</f>
        <v>123677</v>
      </c>
      <c r="C20" s="59">
        <f>SUM(C21:C24)</f>
        <v>10040293</v>
      </c>
      <c r="D20" s="26"/>
    </row>
    <row r="21" spans="1:4" ht="15.75" x14ac:dyDescent="0.25">
      <c r="A21" s="34" t="s">
        <v>85</v>
      </c>
      <c r="B21" s="58">
        <v>1129</v>
      </c>
      <c r="C21" s="59">
        <v>1157</v>
      </c>
      <c r="D21" s="26"/>
    </row>
    <row r="22" spans="1:4" ht="15.75" x14ac:dyDescent="0.25">
      <c r="A22" s="34" t="s">
        <v>86</v>
      </c>
      <c r="B22" s="58">
        <v>12443</v>
      </c>
      <c r="C22" s="60">
        <v>0</v>
      </c>
      <c r="D22" s="26"/>
    </row>
    <row r="23" spans="1:4" ht="15.75" x14ac:dyDescent="0.25">
      <c r="A23" s="34" t="s">
        <v>87</v>
      </c>
      <c r="B23" s="58">
        <v>126</v>
      </c>
      <c r="C23" s="60">
        <v>0</v>
      </c>
      <c r="D23" s="26"/>
    </row>
    <row r="24" spans="1:4" ht="15.75" x14ac:dyDescent="0.25">
      <c r="A24" s="34" t="s">
        <v>88</v>
      </c>
      <c r="B24" s="58">
        <v>109979</v>
      </c>
      <c r="C24" s="59">
        <v>10039136</v>
      </c>
      <c r="D24" s="26"/>
    </row>
    <row r="25" spans="1:4" ht="15.75" x14ac:dyDescent="0.25">
      <c r="A25" s="34" t="s">
        <v>89</v>
      </c>
      <c r="B25" s="58">
        <f>SUM(B26:B27)</f>
        <v>318692</v>
      </c>
      <c r="C25" s="59">
        <f>SUM(C26:C27)</f>
        <v>14968703</v>
      </c>
      <c r="D25" s="26"/>
    </row>
    <row r="26" spans="1:4" ht="15.75" x14ac:dyDescent="0.25">
      <c r="A26" s="34" t="s">
        <v>90</v>
      </c>
      <c r="B26" s="58">
        <v>294716</v>
      </c>
      <c r="C26" s="59">
        <v>4902522</v>
      </c>
      <c r="D26" s="26"/>
    </row>
    <row r="27" spans="1:4" ht="16.5" thickBot="1" x14ac:dyDescent="0.3">
      <c r="A27" s="50" t="s">
        <v>81</v>
      </c>
      <c r="B27" s="61">
        <v>23976</v>
      </c>
      <c r="C27" s="62">
        <v>10066181</v>
      </c>
      <c r="D27" s="26"/>
    </row>
    <row r="28" spans="1:4" ht="16.5" thickBot="1" x14ac:dyDescent="0.3">
      <c r="A28" s="29" t="s">
        <v>91</v>
      </c>
      <c r="B28" s="61">
        <f>B20-B25</f>
        <v>-195015</v>
      </c>
      <c r="C28" s="62">
        <f>C20-C25</f>
        <v>-4928410</v>
      </c>
      <c r="D28" s="26"/>
    </row>
    <row r="29" spans="1:4" ht="15.75" x14ac:dyDescent="0.25">
      <c r="A29" s="34" t="s">
        <v>92</v>
      </c>
      <c r="B29" s="58"/>
      <c r="C29" s="63"/>
      <c r="D29" s="26"/>
    </row>
    <row r="30" spans="1:4" ht="15.75" x14ac:dyDescent="0.25">
      <c r="A30" s="34" t="s">
        <v>93</v>
      </c>
      <c r="B30" s="58">
        <f>SUM(B31:B32)</f>
        <v>15932821</v>
      </c>
      <c r="C30" s="59">
        <f>SUM(C31:C32)</f>
        <v>13803971</v>
      </c>
      <c r="D30" s="26"/>
    </row>
    <row r="31" spans="1:4" ht="15.75" x14ac:dyDescent="0.25">
      <c r="A31" s="34" t="s">
        <v>94</v>
      </c>
      <c r="B31" s="60">
        <v>0</v>
      </c>
      <c r="C31" s="59">
        <v>13803971</v>
      </c>
      <c r="D31" s="26"/>
    </row>
    <row r="32" spans="1:4" ht="15.75" x14ac:dyDescent="0.25">
      <c r="A32" s="34" t="s">
        <v>95</v>
      </c>
      <c r="B32" s="58">
        <v>15932821</v>
      </c>
      <c r="C32" s="59">
        <v>0</v>
      </c>
      <c r="D32" s="26"/>
    </row>
    <row r="33" spans="1:4" ht="15.75" x14ac:dyDescent="0.25">
      <c r="A33" s="34" t="s">
        <v>96</v>
      </c>
      <c r="B33" s="58">
        <f>SUM(B34:B35)</f>
        <v>985806</v>
      </c>
      <c r="C33" s="59">
        <f>SUM(C34:C35)</f>
        <v>672953</v>
      </c>
      <c r="D33" s="26"/>
    </row>
    <row r="34" spans="1:4" ht="15.75" x14ac:dyDescent="0.25">
      <c r="A34" s="34" t="s">
        <v>97</v>
      </c>
      <c r="B34" s="58">
        <v>894198</v>
      </c>
      <c r="C34" s="59">
        <v>637690</v>
      </c>
      <c r="D34" s="26"/>
    </row>
    <row r="35" spans="1:4" ht="16.5" thickBot="1" x14ac:dyDescent="0.3">
      <c r="A35" s="50" t="s">
        <v>98</v>
      </c>
      <c r="B35" s="61">
        <v>91608</v>
      </c>
      <c r="C35" s="62">
        <v>35263</v>
      </c>
      <c r="D35" s="26"/>
    </row>
    <row r="36" spans="1:4" ht="16.5" thickBot="1" x14ac:dyDescent="0.3">
      <c r="A36" s="29" t="s">
        <v>99</v>
      </c>
      <c r="B36" s="61">
        <f>B30-B33</f>
        <v>14947015</v>
      </c>
      <c r="C36" s="62">
        <f>C30-C33</f>
        <v>13131018</v>
      </c>
      <c r="D36" s="26"/>
    </row>
    <row r="37" spans="1:4" ht="15.75" x14ac:dyDescent="0.25">
      <c r="A37" s="34" t="s">
        <v>100</v>
      </c>
      <c r="B37" s="58">
        <v>-6</v>
      </c>
      <c r="C37" s="65">
        <v>-383</v>
      </c>
      <c r="D37" s="26"/>
    </row>
    <row r="38" spans="1:4" ht="16.5" thickBot="1" x14ac:dyDescent="0.3">
      <c r="A38" s="34" t="s">
        <v>101</v>
      </c>
      <c r="B38" s="58">
        <f>B37+B36+B28+B18</f>
        <v>22365550</v>
      </c>
      <c r="C38" s="59">
        <f>C37+C36+C28+C18</f>
        <v>14847059</v>
      </c>
      <c r="D38" s="26"/>
    </row>
    <row r="39" spans="1:4" ht="16.5" thickBot="1" x14ac:dyDescent="0.3">
      <c r="A39" s="52" t="s">
        <v>102</v>
      </c>
      <c r="B39" s="66">
        <v>13616596</v>
      </c>
      <c r="C39" s="64">
        <v>3085036</v>
      </c>
      <c r="D39" s="26"/>
    </row>
    <row r="40" spans="1:4" ht="16.5" thickBot="1" x14ac:dyDescent="0.3">
      <c r="A40" s="29" t="s">
        <v>103</v>
      </c>
      <c r="B40" s="66">
        <f>B38+B39</f>
        <v>35982146</v>
      </c>
      <c r="C40" s="64">
        <f>C38+C39</f>
        <v>17932095</v>
      </c>
      <c r="D40" s="26"/>
    </row>
    <row r="41" spans="1:4" ht="15.75" x14ac:dyDescent="0.25">
      <c r="B41" s="68">
        <f>Баланс!B27-B40</f>
        <v>0</v>
      </c>
      <c r="C41" s="67"/>
      <c r="D41" s="26"/>
    </row>
    <row r="42" spans="1:4" ht="15.75" x14ac:dyDescent="0.25">
      <c r="B42" s="68">
        <f>Баланс!C27-B39</f>
        <v>0</v>
      </c>
      <c r="C42" s="67"/>
      <c r="D42" s="26"/>
    </row>
    <row r="43" spans="1:4" ht="15.75" x14ac:dyDescent="0.25">
      <c r="B43" s="67"/>
      <c r="C43" s="67"/>
      <c r="D43" s="26"/>
    </row>
    <row r="44" spans="1:4" ht="15.75" x14ac:dyDescent="0.25">
      <c r="B44" s="67"/>
      <c r="C44" s="67"/>
      <c r="D44" s="26"/>
    </row>
    <row r="45" spans="1:4" ht="15.75" x14ac:dyDescent="0.25">
      <c r="B45" s="67"/>
      <c r="C45" s="67"/>
      <c r="D45" s="26"/>
    </row>
    <row r="46" spans="1:4" ht="15.75" x14ac:dyDescent="0.25">
      <c r="B46" s="67"/>
      <c r="C46" s="67"/>
      <c r="D46" s="26"/>
    </row>
    <row r="47" spans="1:4" ht="15.75" x14ac:dyDescent="0.25">
      <c r="B47" s="67"/>
      <c r="C47" s="67"/>
      <c r="D47" s="26"/>
    </row>
    <row r="48" spans="1:4" ht="15.75" x14ac:dyDescent="0.25">
      <c r="D48" s="26"/>
    </row>
  </sheetData>
  <mergeCells count="3">
    <mergeCell ref="A1:A2"/>
    <mergeCell ref="B1:C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A17" sqref="A17:XFD17"/>
    </sheetView>
  </sheetViews>
  <sheetFormatPr defaultRowHeight="15" x14ac:dyDescent="0.25"/>
  <cols>
    <col min="1" max="1" width="52.5703125" bestFit="1" customWidth="1"/>
    <col min="2" max="4" width="28.28515625" customWidth="1"/>
    <col min="5" max="5" width="10" bestFit="1" customWidth="1"/>
  </cols>
  <sheetData>
    <row r="2" spans="1:5" ht="15.75" thickBot="1" x14ac:dyDescent="0.3">
      <c r="A2" s="69"/>
      <c r="B2" s="70" t="s">
        <v>25</v>
      </c>
      <c r="C2" s="70" t="s">
        <v>104</v>
      </c>
      <c r="D2" s="70" t="s">
        <v>105</v>
      </c>
    </row>
    <row r="3" spans="1:5" ht="15.75" thickBot="1" x14ac:dyDescent="0.3">
      <c r="A3" s="29" t="s">
        <v>106</v>
      </c>
      <c r="B3" s="72">
        <v>91374582</v>
      </c>
      <c r="C3" s="73">
        <v>33645405</v>
      </c>
      <c r="D3" s="73">
        <f t="shared" ref="D3" si="0">SUM(B3:C3)</f>
        <v>125019987</v>
      </c>
    </row>
    <row r="4" spans="1:5" x14ac:dyDescent="0.25">
      <c r="A4" s="34"/>
      <c r="B4" s="74">
        <v>0</v>
      </c>
      <c r="C4" s="74"/>
      <c r="D4" s="74"/>
    </row>
    <row r="5" spans="1:5" ht="15.75" thickBot="1" x14ac:dyDescent="0.3">
      <c r="A5" s="50" t="s">
        <v>64</v>
      </c>
      <c r="B5" s="73"/>
      <c r="C5" s="73">
        <v>14277788</v>
      </c>
      <c r="D5" s="73">
        <f>SUM(B5:C5)</f>
        <v>14277788</v>
      </c>
    </row>
    <row r="6" spans="1:5" ht="15.75" thickBot="1" x14ac:dyDescent="0.3">
      <c r="A6" s="29" t="s">
        <v>107</v>
      </c>
      <c r="B6" s="72">
        <f>SUM(B5)</f>
        <v>0</v>
      </c>
      <c r="C6" s="72">
        <f>SUM(C5)</f>
        <v>14277788</v>
      </c>
      <c r="D6" s="73">
        <f t="shared" ref="D6:D11" si="1">SUM(B6:C6)</f>
        <v>14277788</v>
      </c>
    </row>
    <row r="7" spans="1:5" x14ac:dyDescent="0.25">
      <c r="A7" s="34" t="s">
        <v>108</v>
      </c>
      <c r="B7" s="75">
        <v>0</v>
      </c>
      <c r="C7" s="44">
        <v>13188885</v>
      </c>
      <c r="D7" s="44">
        <f t="shared" si="1"/>
        <v>13188885</v>
      </c>
    </row>
    <row r="8" spans="1:5" x14ac:dyDescent="0.25">
      <c r="A8" s="34" t="s">
        <v>109</v>
      </c>
      <c r="B8" s="75">
        <v>0</v>
      </c>
      <c r="C8" s="44">
        <v>-5174799</v>
      </c>
      <c r="D8" s="44">
        <f t="shared" si="1"/>
        <v>-5174799</v>
      </c>
    </row>
    <row r="9" spans="1:5" x14ac:dyDescent="0.25">
      <c r="A9" s="34" t="s">
        <v>110</v>
      </c>
      <c r="B9" s="75">
        <v>26771850</v>
      </c>
      <c r="C9" s="44">
        <v>-12967879</v>
      </c>
      <c r="D9" s="44">
        <f t="shared" si="1"/>
        <v>13803971</v>
      </c>
    </row>
    <row r="10" spans="1:5" ht="15.75" thickBot="1" x14ac:dyDescent="0.3">
      <c r="A10" s="50" t="s">
        <v>111</v>
      </c>
      <c r="B10" s="72">
        <v>0</v>
      </c>
      <c r="C10" s="73">
        <v>-2087219</v>
      </c>
      <c r="D10" s="73">
        <f t="shared" si="1"/>
        <v>-2087219</v>
      </c>
    </row>
    <row r="11" spans="1:5" ht="15.75" thickBot="1" x14ac:dyDescent="0.3">
      <c r="A11" s="29" t="s">
        <v>112</v>
      </c>
      <c r="B11" s="72">
        <f>SUM(B3,B6:B10)</f>
        <v>118146432</v>
      </c>
      <c r="C11" s="72">
        <f>SUM(C3,C6:C10)</f>
        <v>40882181</v>
      </c>
      <c r="D11" s="73">
        <f t="shared" si="1"/>
        <v>159028613</v>
      </c>
      <c r="E11" s="86">
        <f>Баланс!C36-D11</f>
        <v>0</v>
      </c>
    </row>
    <row r="12" spans="1:5" x14ac:dyDescent="0.25">
      <c r="A12" s="34"/>
      <c r="B12" s="76"/>
      <c r="C12" s="77"/>
      <c r="D12" s="77"/>
    </row>
    <row r="13" spans="1:5" ht="15.75" thickBot="1" x14ac:dyDescent="0.3">
      <c r="A13" s="50" t="s">
        <v>113</v>
      </c>
      <c r="B13" s="78"/>
      <c r="C13" s="83">
        <v>10335964</v>
      </c>
      <c r="D13" s="83">
        <f>SUM(B13:C13)</f>
        <v>10335964</v>
      </c>
      <c r="E13" s="86">
        <f>ОСД!B21-D13</f>
        <v>0</v>
      </c>
    </row>
    <row r="14" spans="1:5" ht="15.75" thickBot="1" x14ac:dyDescent="0.3">
      <c r="A14" s="29" t="s">
        <v>114</v>
      </c>
      <c r="B14" s="79">
        <f>SUM(B13)</f>
        <v>0</v>
      </c>
      <c r="C14" s="72">
        <f>SUM(C13)</f>
        <v>10335964</v>
      </c>
      <c r="D14" s="42">
        <f>SUM(B14:C14)</f>
        <v>10335964</v>
      </c>
    </row>
    <row r="15" spans="1:5" x14ac:dyDescent="0.25">
      <c r="A15" s="34" t="s">
        <v>54</v>
      </c>
      <c r="B15" s="80"/>
      <c r="C15" s="80"/>
      <c r="D15" s="80"/>
    </row>
    <row r="16" spans="1:5" x14ac:dyDescent="0.25">
      <c r="A16" s="34" t="s">
        <v>115</v>
      </c>
      <c r="B16" s="80">
        <v>0</v>
      </c>
      <c r="C16" s="41">
        <v>3969015</v>
      </c>
      <c r="D16" s="41">
        <f t="shared" ref="D16:D18" si="2">SUM(B16:C16)</f>
        <v>3969015</v>
      </c>
    </row>
    <row r="17" spans="1:4" s="96" customFormat="1" ht="15.75" thickBot="1" x14ac:dyDescent="0.3">
      <c r="A17" s="93" t="s">
        <v>117</v>
      </c>
      <c r="B17" s="94">
        <v>0</v>
      </c>
      <c r="C17" s="95">
        <v>-902387</v>
      </c>
      <c r="D17" s="95">
        <f t="shared" si="2"/>
        <v>-902387</v>
      </c>
    </row>
    <row r="18" spans="1:4" ht="15.75" thickBot="1" x14ac:dyDescent="0.3">
      <c r="A18" s="71" t="s">
        <v>116</v>
      </c>
      <c r="B18" s="81">
        <f>SUM(B11,B14:B17)</f>
        <v>118146432</v>
      </c>
      <c r="C18" s="81">
        <f>SUM(C11,C14:C17)</f>
        <v>54284773</v>
      </c>
      <c r="D18" s="81">
        <f t="shared" si="2"/>
        <v>172431205</v>
      </c>
    </row>
    <row r="19" spans="1:4" s="84" customFormat="1" ht="15.75" thickTop="1" x14ac:dyDescent="0.25">
      <c r="B19" s="85">
        <f>Баланс!B34-B18</f>
        <v>0</v>
      </c>
      <c r="C19" s="85">
        <f>Баланс!B35-C18</f>
        <v>0</v>
      </c>
      <c r="D19" s="85">
        <f>Баланс!B36-D18</f>
        <v>0</v>
      </c>
    </row>
    <row r="20" spans="1:4" x14ac:dyDescent="0.25">
      <c r="B20" s="82"/>
      <c r="C20" s="82"/>
      <c r="D20" s="82"/>
    </row>
    <row r="21" spans="1:4" x14ac:dyDescent="0.25">
      <c r="B21" s="82"/>
      <c r="C21" s="82"/>
      <c r="D21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Абилхаирова Асель Жолаушыбаевна</cp:lastModifiedBy>
  <dcterms:created xsi:type="dcterms:W3CDTF">2018-04-26T05:03:18Z</dcterms:created>
  <dcterms:modified xsi:type="dcterms:W3CDTF">2018-04-26T05:51:36Z</dcterms:modified>
</cp:coreProperties>
</file>