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045" windowHeight="8220"/>
  </bookViews>
  <sheets>
    <sheet name="Баланс" sheetId="1" r:id="rId1"/>
    <sheet name="ОПИУ" sheetId="2" r:id="rId2"/>
    <sheet name="ДВ ДЕН" sheetId="3" r:id="rId3"/>
    <sheet name="Дв КАП" sheetId="4" r:id="rId4"/>
  </sheets>
  <definedNames>
    <definedName name="_xlnm.Print_Area" localSheetId="3">'Дв КАП'!$A$1:$I$37</definedName>
  </definedNames>
  <calcPr calcId="124519"/>
</workbook>
</file>

<file path=xl/calcChain.xml><?xml version="1.0" encoding="utf-8"?>
<calcChain xmlns="http://schemas.openxmlformats.org/spreadsheetml/2006/main">
  <c r="A10" i="2"/>
  <c r="B31" i="1"/>
  <c r="B19"/>
  <c r="B44"/>
  <c r="B15"/>
  <c r="B32"/>
  <c r="I27" i="4"/>
  <c r="H27"/>
  <c r="G27"/>
  <c r="I21"/>
  <c r="I22"/>
  <c r="I23"/>
  <c r="I24"/>
  <c r="I25"/>
  <c r="I26"/>
  <c r="I20"/>
  <c r="G18"/>
  <c r="H17"/>
  <c r="G17"/>
  <c r="H18"/>
  <c r="I12"/>
  <c r="I13"/>
  <c r="I14"/>
  <c r="I15"/>
  <c r="I16"/>
  <c r="I17"/>
  <c r="I11"/>
  <c r="C39" i="2"/>
  <c r="H14" i="4"/>
  <c r="G14"/>
  <c r="H23"/>
  <c r="G23"/>
  <c r="I18" l="1"/>
  <c r="B45" i="1"/>
  <c r="B38" i="2"/>
  <c r="C20"/>
  <c r="C26" s="1"/>
  <c r="C30" s="1"/>
  <c r="C32" s="1"/>
  <c r="B39"/>
  <c r="C17"/>
  <c r="C45" i="3"/>
  <c r="C42"/>
  <c r="B45"/>
  <c r="B42"/>
  <c r="C29"/>
  <c r="B29"/>
  <c r="C45" i="1" l="1"/>
  <c r="C33"/>
  <c r="B33"/>
  <c r="B46" s="1"/>
  <c r="C22"/>
  <c r="C46" l="1"/>
  <c r="B22"/>
</calcChain>
</file>

<file path=xl/sharedStrings.xml><?xml version="1.0" encoding="utf-8"?>
<sst xmlns="http://schemas.openxmlformats.org/spreadsheetml/2006/main" count="151" uniqueCount="120">
  <si>
    <t>Форма № 1</t>
  </si>
  <si>
    <t xml:space="preserve">Отчет о финансовом положении </t>
  </si>
  <si>
    <t>за  I  квартал   2015 года</t>
  </si>
  <si>
    <t xml:space="preserve">АО  "Банк  Kassa Nova" </t>
  </si>
  <si>
    <t>Наименование статей</t>
  </si>
  <si>
    <t xml:space="preserve"> АКТИВЫ</t>
  </si>
  <si>
    <t>Денежные средства  и   их  эквиваленты</t>
  </si>
  <si>
    <t>Депозиты-гарантии в других банках и прочих финансовых учреждениях</t>
  </si>
  <si>
    <t>Финансовые инструменты, оцениваемые по справедливой стоимости, изменения которой отражаются в составе прибыли или  убытка за период</t>
  </si>
  <si>
    <t>Кредиты, выданные клиентам</t>
  </si>
  <si>
    <t>Операции  "Обратное РЕПО"</t>
  </si>
  <si>
    <t>Основные средства и нематериальные  активы</t>
  </si>
  <si>
    <t>Активы, имеющиеся в наличии для продажи</t>
  </si>
  <si>
    <t>Активы, удерживаемые до погашения</t>
  </si>
  <si>
    <t>текущий  налоговый актив</t>
  </si>
  <si>
    <t>Отложенный налоговый актив</t>
  </si>
  <si>
    <t>Прочие активы</t>
  </si>
  <si>
    <t>ИТОГО АКТИВОВ</t>
  </si>
  <si>
    <t xml:space="preserve"> ОБЯЗАТЕЛЬСТВА</t>
  </si>
  <si>
    <t>Срочные банковские депозиты</t>
  </si>
  <si>
    <t>Текущие счета и депозиты клиентов</t>
  </si>
  <si>
    <t>Выпущенные долговые  ценные бумаги</t>
  </si>
  <si>
    <t>Дивиденды к выплате</t>
  </si>
  <si>
    <t>Субординированные займы</t>
  </si>
  <si>
    <t>Текущее  налоговое обязательство</t>
  </si>
  <si>
    <t>Отложенное налоговое обязательство</t>
  </si>
  <si>
    <t>Прочие  обязательства</t>
  </si>
  <si>
    <t>ИТОГО ОБЯЗАТЕЛЬСТВА</t>
  </si>
  <si>
    <t>СОБСТВЕННЫЙ КАПИТАЛ</t>
  </si>
  <si>
    <t>Уставной капитал</t>
  </si>
  <si>
    <t>в том числе:</t>
  </si>
  <si>
    <t>простые акции</t>
  </si>
  <si>
    <t>привилегированные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</si>
  <si>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</si>
  <si>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</si>
  <si>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</si>
  <si>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</si>
  <si>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 xml:space="preserve"> Резервы переоценки основных средств</t>
  </si>
  <si>
    <t>Нераспределенный доход</t>
  </si>
  <si>
    <t>ИТОГО КАПИТАЛ</t>
  </si>
  <si>
    <t>ИТОГО ОБЯЗАТЕЛЬСТВ И СОБСТВЕННЫЙ КАПИТАЛ</t>
  </si>
  <si>
    <t>Председатель Правления    ________________  Косаков  Н.А.</t>
  </si>
  <si>
    <t xml:space="preserve">Главный бухгалтер              ________________ Аникеева  В.М        </t>
  </si>
  <si>
    <t>Форма № 2</t>
  </si>
  <si>
    <t xml:space="preserve">Отчет о совокупном доходе </t>
  </si>
  <si>
    <t>01.04.2015г</t>
  </si>
  <si>
    <t>01.04.2014г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</si>
  <si>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</si>
  <si>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</si>
  <si>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</si>
  <si>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</si>
  <si>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</si>
  <si>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</si>
  <si>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(убыток) от операций с финансовыми инструментами, оцениваемыми по справедливой стоимости, изменения которой отражаются в составе прибыли  и  убытков за период</t>
  </si>
  <si>
    <t>Чистая прибыль (убыток) от операций с иностранной валютой</t>
  </si>
  <si>
    <t>- торговые операции</t>
  </si>
  <si>
    <t>-переоценка валютных статей</t>
  </si>
  <si>
    <t>Прочие  доходы</t>
  </si>
  <si>
    <t>Операционные  доходы</t>
  </si>
  <si>
    <t>Резерв под обесценение /восстановление убытков (от обесценения)</t>
  </si>
  <si>
    <t>Расходы на персонал</t>
  </si>
  <si>
    <t>Административные  и прочие операционные  расходы</t>
  </si>
  <si>
    <t>Прибыль/(убыток)  до налогообложения</t>
  </si>
  <si>
    <t>(Расход) / экономия по подоходному налогу</t>
  </si>
  <si>
    <t>Прибыль / (убыток)  и  прочий совокупный доход / (убыток)  за  год</t>
  </si>
  <si>
    <t>Форма № 3</t>
  </si>
  <si>
    <t xml:space="preserve">Отчет о движении денежных средств </t>
  </si>
  <si>
    <t>АО "Банк Kassa Nova"</t>
  </si>
  <si>
    <t>ДВИЖЕНИЕ ДЕНЕЖНЫХ СРЕДСТВ ОТ  ОПЕРАЦИОННОЙ ДЕЯТЕЛЬНОСТИ</t>
  </si>
  <si>
    <t>процентные расходы</t>
  </si>
  <si>
    <t>Чистые поступления по операциям с иностранной  валютой</t>
  </si>
  <si>
    <t>Чистые поступления/(выплаты) по операциям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</si>
  <si>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(Выплаты)/поступления по прочим доходам</t>
  </si>
  <si>
    <t>Выплаты расходов на персонал</t>
  </si>
  <si>
    <t>Административные   и  прочие  операционные  расходы</t>
  </si>
  <si>
    <t>(Увеличение)/уменьшение операционных активов</t>
  </si>
  <si>
    <t>Средства в других банках и прочих финансовых учреждениях</t>
  </si>
  <si>
    <t>Операции Обратное Репо</t>
  </si>
  <si>
    <t>Увеличение/(уменьшение) операционных обязательств</t>
  </si>
  <si>
    <t>Прочие обязательства</t>
  </si>
  <si>
    <t>(Использование)/поступление денежных средств (в) /от операционной деятельности</t>
  </si>
  <si>
    <t>ДВИЖЕНИЕ ДЕНЕЖНЫХ СРЕДСТВ ОТ  ИНВЕСТИЦИОННОЙ ДЕЯТЕЛЬНОСТИ</t>
  </si>
  <si>
    <t>Приобретение основных средств и нематериальных активов</t>
  </si>
  <si>
    <t>Реализация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</si>
  <si>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</si>
  <si>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 ФИНАНСОВОЙ  ДЕЯТЕЛЬНОСТИ</t>
  </si>
  <si>
    <t>Поступления субординированных займов</t>
  </si>
  <si>
    <t>Поступления от выпуска акционерного капитала</t>
  </si>
  <si>
    <t>Поступления от выпуска облигаций</t>
  </si>
  <si>
    <t>Поступление денежных средств от финансовой деятельности</t>
  </si>
  <si>
    <t>Чистое уменьшение денежных средств и  их эквивалентов</t>
  </si>
  <si>
    <t>Влияние изменений валютных курсов на величину денежных средств и  их эквивалентов</t>
  </si>
  <si>
    <t>Денежные средства и  их эквиваленты по состоянию на начало года</t>
  </si>
  <si>
    <t>Денежные средства и  их эквиваленты по состоянию на конец  года</t>
  </si>
  <si>
    <t>Форма № 4</t>
  </si>
  <si>
    <r>
      <t>ОТЧЕТ ОБ ИЗМЕНЕНИ</t>
    </r>
    <r>
      <rPr>
        <b/>
        <sz val="12"/>
        <rFont val="Times New Roman"/>
        <family val="1"/>
        <charset val="204"/>
      </rPr>
      <t xml:space="preserve">ЯХ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</rPr>
      <t xml:space="preserve"> В    КАПИТАЛЕ</t>
    </r>
  </si>
  <si>
    <t>тыс. тенге</t>
  </si>
  <si>
    <t>Наименование  статьи</t>
  </si>
  <si>
    <t xml:space="preserve">Уставный  капитал </t>
  </si>
  <si>
    <t>Резервный капитал</t>
  </si>
  <si>
    <t xml:space="preserve">Резерв по переоценке активов </t>
  </si>
  <si>
    <t>Нераспределенный доход (непокрытый убыток)</t>
  </si>
  <si>
    <t>Итого</t>
  </si>
  <si>
    <t>привелегированные акции</t>
  </si>
  <si>
    <t>Сальдо на 1  января 2014  года</t>
  </si>
  <si>
    <t>Дополнительно выпущенные (выкупленные) собственные акции в отчетном периоде</t>
  </si>
  <si>
    <t>Дивиденды</t>
  </si>
  <si>
    <t>изменение накопленной переоценки основных средств</t>
  </si>
  <si>
    <t>Чистая прибыль (убыток) за период</t>
  </si>
  <si>
    <t>Сальдо на 31 марта  2014 года</t>
  </si>
  <si>
    <t>Сальдо на 1  января  2015года</t>
  </si>
  <si>
    <t>Сальдо на 31 марта  2015 года</t>
  </si>
  <si>
    <t>Прочий  совокупный  доход</t>
  </si>
  <si>
    <t>Прочий  совокупный  доход, не  подлежащий переклассификации в состав прибыли или убытка в последующих периодах:</t>
  </si>
  <si>
    <t>Переоценка  зданий</t>
  </si>
  <si>
    <t>Корпоративный подоходный налог, относящийся к компонентам совокупного дохода</t>
  </si>
  <si>
    <t>Прочий  совокупный доход за год,  за  вычетом корпоративного подоходного налога</t>
  </si>
  <si>
    <t>Итого  совокупный доход за  год</t>
  </si>
  <si>
    <t>Прочие компоненты совокупного дохода за год</t>
  </si>
  <si>
    <t xml:space="preserve">Совокупный доход </t>
  </si>
</sst>
</file>

<file path=xl/styles.xml><?xml version="1.0" encoding="utf-8"?>
<styleSheet xmlns="http://schemas.openxmlformats.org/spreadsheetml/2006/main">
  <numFmts count="3">
    <numFmt numFmtId="164" formatCode="_(&quot; &quot;* #,##0_);_(&quot; &quot;* \(#,##0\);_(&quot; &quot;* &quot;-&quot;_);_(@_)"/>
    <numFmt numFmtId="165" formatCode="_(* #,##0_);_(* \(#,##0\);_(* &quot;-&quot;_);_(@_)"/>
    <numFmt numFmtId="166" formatCode="_(* #,##0_);_(* \(#,##0\);_(* &quot;-&quot;??_);_(@_)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name val="Times New Roman"/>
      <family val="1"/>
    </font>
    <font>
      <sz val="10"/>
      <color indexed="22"/>
      <name val="Times New Roman"/>
      <family val="1"/>
    </font>
    <font>
      <sz val="10"/>
      <name val="Times New Roman"/>
      <family val="1"/>
      <charset val="204"/>
    </font>
    <font>
      <sz val="10"/>
      <color indexed="0"/>
      <name val="Helv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 Cyr"/>
      <family val="1"/>
      <charset val="204"/>
    </font>
    <font>
      <sz val="9"/>
      <color indexed="8"/>
      <name val="Times New Roman"/>
      <family val="1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b/>
      <sz val="10"/>
      <name val="Times New Roman Cyr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9">
    <xf numFmtId="0" fontId="0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33" fillId="0" borderId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</cellStyleXfs>
  <cellXfs count="194">
    <xf numFmtId="0" fontId="0" fillId="0" borderId="0" xfId="0"/>
    <xf numFmtId="0" fontId="18" fillId="0" borderId="0" xfId="1"/>
    <xf numFmtId="0" fontId="19" fillId="0" borderId="0" xfId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4" fillId="0" borderId="0" xfId="1" applyFont="1" applyAlignment="1">
      <alignment vertical="center" wrapText="1"/>
    </xf>
    <xf numFmtId="0" fontId="21" fillId="0" borderId="16" xfId="1" applyFont="1" applyBorder="1" applyAlignment="1">
      <alignment horizontal="left" vertical="center" wrapText="1"/>
    </xf>
    <xf numFmtId="166" fontId="21" fillId="0" borderId="0" xfId="1" applyNumberFormat="1" applyFont="1" applyAlignment="1">
      <alignment horizontal="right" vertical="center" wrapText="1"/>
    </xf>
    <xf numFmtId="166" fontId="19" fillId="0" borderId="0" xfId="1" applyNumberFormat="1" applyFont="1" applyBorder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166" fontId="19" fillId="0" borderId="0" xfId="1" applyNumberFormat="1" applyFont="1" applyBorder="1" applyAlignment="1">
      <alignment horizontal="right" vertical="top" wrapText="1"/>
    </xf>
    <xf numFmtId="166" fontId="19" fillId="0" borderId="0" xfId="1" applyNumberFormat="1" applyFont="1" applyAlignment="1">
      <alignment horizontal="right" vertical="top" wrapText="1"/>
    </xf>
    <xf numFmtId="166" fontId="19" fillId="0" borderId="0" xfId="1" applyNumberFormat="1" applyFont="1" applyAlignment="1">
      <alignment horizontal="right" wrapText="1"/>
    </xf>
    <xf numFmtId="0" fontId="18" fillId="0" borderId="0" xfId="38" applyAlignment="1">
      <alignment wrapText="1"/>
    </xf>
    <xf numFmtId="0" fontId="18" fillId="0" borderId="0" xfId="38"/>
    <xf numFmtId="0" fontId="37" fillId="0" borderId="0" xfId="39" applyFont="1" applyAlignment="1" applyProtection="1">
      <alignment vertical="top"/>
      <protection locked="0"/>
    </xf>
    <xf numFmtId="0" fontId="18" fillId="0" borderId="0" xfId="38" applyFont="1" applyAlignment="1">
      <alignment wrapText="1"/>
    </xf>
    <xf numFmtId="166" fontId="19" fillId="0" borderId="20" xfId="1" applyNumberFormat="1" applyFont="1" applyBorder="1" applyAlignment="1">
      <alignment horizontal="right" vertical="center" wrapText="1"/>
    </xf>
    <xf numFmtId="166" fontId="21" fillId="0" borderId="34" xfId="1" applyNumberFormat="1" applyFont="1" applyBorder="1" applyAlignment="1">
      <alignment horizontal="right" vertical="center" wrapText="1"/>
    </xf>
    <xf numFmtId="166" fontId="24" fillId="0" borderId="34" xfId="1" applyNumberFormat="1" applyFont="1" applyBorder="1" applyAlignment="1">
      <alignment horizontal="right" vertical="center" wrapText="1"/>
    </xf>
    <xf numFmtId="166" fontId="24" fillId="0" borderId="23" xfId="1" applyNumberFormat="1" applyFont="1" applyBorder="1" applyAlignment="1">
      <alignment horizontal="right" vertical="center" wrapText="1"/>
    </xf>
    <xf numFmtId="0" fontId="24" fillId="0" borderId="36" xfId="1" applyFont="1" applyBorder="1" applyAlignment="1">
      <alignment horizontal="center" vertical="center" wrapText="1"/>
    </xf>
    <xf numFmtId="0" fontId="21" fillId="0" borderId="37" xfId="1" applyFont="1" applyBorder="1" applyAlignment="1">
      <alignment horizontal="center" vertical="center" wrapText="1"/>
    </xf>
    <xf numFmtId="0" fontId="24" fillId="0" borderId="38" xfId="1" applyNumberFormat="1" applyFont="1" applyBorder="1" applyAlignment="1">
      <alignment horizontal="left" vertical="center" wrapText="1"/>
    </xf>
    <xf numFmtId="0" fontId="24" fillId="0" borderId="39" xfId="1" applyNumberFormat="1" applyFont="1" applyBorder="1" applyAlignment="1">
      <alignment horizontal="left" vertical="center" wrapText="1"/>
    </xf>
    <xf numFmtId="0" fontId="24" fillId="0" borderId="40" xfId="1" applyNumberFormat="1" applyFont="1" applyBorder="1" applyAlignment="1">
      <alignment horizontal="left" vertical="center" wrapText="1"/>
    </xf>
    <xf numFmtId="0" fontId="26" fillId="0" borderId="37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left" vertical="center" wrapText="1"/>
    </xf>
    <xf numFmtId="166" fontId="19" fillId="0" borderId="20" xfId="1" applyNumberFormat="1" applyFont="1" applyFill="1" applyBorder="1" applyAlignment="1">
      <alignment horizontal="right" vertical="center" wrapText="1"/>
    </xf>
    <xf numFmtId="166" fontId="19" fillId="0" borderId="41" xfId="1" applyNumberFormat="1" applyFont="1" applyBorder="1" applyAlignment="1">
      <alignment horizontal="right" vertical="center" wrapText="1"/>
    </xf>
    <xf numFmtId="166" fontId="32" fillId="0" borderId="20" xfId="1" applyNumberFormat="1" applyFont="1" applyBorder="1" applyAlignment="1">
      <alignment horizontal="right" vertical="center" wrapText="1"/>
    </xf>
    <xf numFmtId="166" fontId="32" fillId="0" borderId="41" xfId="1" applyNumberFormat="1" applyFont="1" applyBorder="1" applyAlignment="1">
      <alignment horizontal="right" vertical="center" wrapText="1"/>
    </xf>
    <xf numFmtId="166" fontId="21" fillId="0" borderId="42" xfId="1" applyNumberFormat="1" applyFont="1" applyBorder="1" applyAlignment="1">
      <alignment horizontal="right" vertical="center" wrapText="1"/>
    </xf>
    <xf numFmtId="166" fontId="19" fillId="0" borderId="21" xfId="1" applyNumberFormat="1" applyFont="1" applyBorder="1" applyAlignment="1">
      <alignment horizontal="right" vertical="center" wrapText="1"/>
    </xf>
    <xf numFmtId="166" fontId="19" fillId="0" borderId="21" xfId="1" applyNumberFormat="1" applyFont="1" applyFill="1" applyBorder="1" applyAlignment="1">
      <alignment horizontal="right" vertical="center" wrapText="1"/>
    </xf>
    <xf numFmtId="166" fontId="24" fillId="0" borderId="24" xfId="1" applyNumberFormat="1" applyFont="1" applyBorder="1" applyAlignment="1">
      <alignment horizontal="right" vertical="center" wrapText="1"/>
    </xf>
    <xf numFmtId="166" fontId="32" fillId="0" borderId="21" xfId="1" applyNumberFormat="1" applyFont="1" applyBorder="1" applyAlignment="1">
      <alignment horizontal="right" vertical="center" wrapText="1"/>
    </xf>
    <xf numFmtId="166" fontId="24" fillId="0" borderId="24" xfId="1" applyNumberFormat="1" applyFont="1" applyBorder="1" applyAlignment="1">
      <alignment horizontal="right" vertical="top" wrapText="1"/>
    </xf>
    <xf numFmtId="14" fontId="24" fillId="0" borderId="50" xfId="1" applyNumberFormat="1" applyFont="1" applyBorder="1" applyAlignment="1">
      <alignment horizontal="center" vertical="center" wrapText="1"/>
    </xf>
    <xf numFmtId="14" fontId="24" fillId="0" borderId="35" xfId="1" applyNumberFormat="1" applyFont="1" applyBorder="1" applyAlignment="1">
      <alignment horizontal="center" vertical="center" wrapText="1"/>
    </xf>
    <xf numFmtId="164" fontId="34" fillId="0" borderId="11" xfId="58" applyNumberFormat="1" applyFont="1" applyBorder="1" applyAlignment="1">
      <alignment vertical="center"/>
    </xf>
    <xf numFmtId="165" fontId="37" fillId="0" borderId="0" xfId="39" applyNumberFormat="1" applyFont="1" applyAlignment="1" applyProtection="1">
      <alignment vertical="top"/>
      <protection locked="0"/>
    </xf>
    <xf numFmtId="0" fontId="18" fillId="0" borderId="0" xfId="55"/>
    <xf numFmtId="164" fontId="39" fillId="0" borderId="0" xfId="55" applyNumberFormat="1" applyFont="1" applyAlignment="1">
      <alignment horizontal="right" vertical="center" wrapText="1"/>
    </xf>
    <xf numFmtId="164" fontId="32" fillId="0" borderId="11" xfId="55" applyNumberFormat="1" applyFont="1" applyBorder="1"/>
    <xf numFmtId="164" fontId="34" fillId="0" borderId="11" xfId="55" applyNumberFormat="1" applyFont="1" applyBorder="1"/>
    <xf numFmtId="0" fontId="34" fillId="0" borderId="10" xfId="55" applyFont="1" applyBorder="1" applyAlignment="1">
      <alignment wrapText="1"/>
    </xf>
    <xf numFmtId="164" fontId="32" fillId="0" borderId="12" xfId="55" applyNumberFormat="1" applyFont="1" applyBorder="1"/>
    <xf numFmtId="0" fontId="32" fillId="0" borderId="10" xfId="55" applyFont="1" applyBorder="1" applyAlignment="1">
      <alignment wrapText="1"/>
    </xf>
    <xf numFmtId="164" fontId="34" fillId="0" borderId="12" xfId="55" applyNumberFormat="1" applyFont="1" applyBorder="1"/>
    <xf numFmtId="0" fontId="34" fillId="0" borderId="25" xfId="55" applyFont="1" applyBorder="1" applyAlignment="1">
      <alignment wrapText="1"/>
    </xf>
    <xf numFmtId="164" fontId="34" fillId="0" borderId="26" xfId="55" applyNumberFormat="1" applyFont="1" applyBorder="1"/>
    <xf numFmtId="0" fontId="34" fillId="0" borderId="17" xfId="55" applyFont="1" applyBorder="1" applyAlignment="1">
      <alignment horizontal="center" vertical="center" wrapText="1"/>
    </xf>
    <xf numFmtId="164" fontId="34" fillId="0" borderId="23" xfId="55" applyNumberFormat="1" applyFont="1" applyBorder="1" applyAlignment="1">
      <alignment horizontal="center" vertical="center" wrapText="1"/>
    </xf>
    <xf numFmtId="164" fontId="34" fillId="0" borderId="24" xfId="55" applyNumberFormat="1" applyFont="1" applyBorder="1" applyAlignment="1">
      <alignment horizontal="center" vertical="center" wrapText="1"/>
    </xf>
    <xf numFmtId="164" fontId="32" fillId="0" borderId="12" xfId="55" applyNumberFormat="1" applyFont="1" applyBorder="1" applyAlignment="1">
      <alignment horizontal="right"/>
    </xf>
    <xf numFmtId="0" fontId="18" fillId="0" borderId="0" xfId="57" applyAlignment="1">
      <alignment wrapText="1"/>
    </xf>
    <xf numFmtId="0" fontId="18" fillId="0" borderId="0" xfId="57"/>
    <xf numFmtId="0" fontId="37" fillId="0" borderId="0" xfId="39" applyFont="1" applyAlignment="1" applyProtection="1">
      <alignment vertical="top"/>
      <protection locked="0"/>
    </xf>
    <xf numFmtId="0" fontId="18" fillId="0" borderId="0" xfId="57" applyFont="1" applyAlignment="1"/>
    <xf numFmtId="164" fontId="32" fillId="0" borderId="11" xfId="55" applyNumberFormat="1" applyFont="1" applyFill="1" applyBorder="1"/>
    <xf numFmtId="164" fontId="34" fillId="0" borderId="11" xfId="55" applyNumberFormat="1" applyFont="1" applyFill="1" applyBorder="1"/>
    <xf numFmtId="164" fontId="32" fillId="0" borderId="12" xfId="55" applyNumberFormat="1" applyFont="1" applyFill="1" applyBorder="1"/>
    <xf numFmtId="0" fontId="18" fillId="0" borderId="0" xfId="58"/>
    <xf numFmtId="3" fontId="21" fillId="0" borderId="0" xfId="40" applyNumberFormat="1" applyFont="1" applyAlignment="1" applyProtection="1">
      <alignment horizontal="right" vertical="center" wrapText="1"/>
      <protection locked="0"/>
    </xf>
    <xf numFmtId="3" fontId="28" fillId="0" borderId="0" xfId="40" applyNumberFormat="1" applyFont="1" applyAlignment="1" applyProtection="1">
      <alignment horizontal="left" vertical="center"/>
      <protection locked="0"/>
    </xf>
    <xf numFmtId="3" fontId="19" fillId="0" borderId="0" xfId="40" applyNumberFormat="1" applyFont="1" applyAlignment="1" applyProtection="1">
      <alignment horizontal="right" wrapText="1"/>
      <protection locked="0"/>
    </xf>
    <xf numFmtId="164" fontId="32" fillId="0" borderId="11" xfId="58" applyNumberFormat="1" applyFont="1" applyBorder="1"/>
    <xf numFmtId="0" fontId="18" fillId="0" borderId="0" xfId="52" applyAlignment="1">
      <alignment wrapText="1"/>
    </xf>
    <xf numFmtId="0" fontId="18" fillId="0" borderId="0" xfId="52"/>
    <xf numFmtId="0" fontId="19" fillId="0" borderId="0" xfId="39" applyFont="1" applyAlignment="1" applyProtection="1">
      <alignment horizontal="left" vertical="top"/>
      <protection locked="0"/>
    </xf>
    <xf numFmtId="0" fontId="29" fillId="0" borderId="0" xfId="39" applyFont="1" applyAlignment="1" applyProtection="1">
      <alignment horizontal="center" vertical="top"/>
      <protection locked="0"/>
    </xf>
    <xf numFmtId="0" fontId="29" fillId="0" borderId="11" xfId="39" applyFont="1" applyBorder="1" applyAlignment="1" applyProtection="1">
      <alignment horizontal="center" vertical="top"/>
      <protection locked="0"/>
    </xf>
    <xf numFmtId="0" fontId="19" fillId="0" borderId="11" xfId="39" applyFont="1" applyBorder="1" applyAlignment="1" applyProtection="1">
      <alignment horizontal="center"/>
      <protection locked="0"/>
    </xf>
    <xf numFmtId="0" fontId="19" fillId="0" borderId="12" xfId="39" applyFont="1" applyBorder="1" applyAlignment="1" applyProtection="1">
      <alignment horizontal="center"/>
      <protection locked="0"/>
    </xf>
    <xf numFmtId="0" fontId="29" fillId="0" borderId="10" xfId="39" applyFont="1" applyFill="1" applyBorder="1" applyAlignment="1" applyProtection="1">
      <alignment vertical="top" wrapText="1"/>
      <protection locked="0"/>
    </xf>
    <xf numFmtId="3" fontId="18" fillId="0" borderId="0" xfId="52" applyNumberFormat="1"/>
    <xf numFmtId="3" fontId="29" fillId="0" borderId="11" xfId="39" applyNumberFormat="1" applyFont="1" applyFill="1" applyBorder="1" applyAlignment="1" applyProtection="1">
      <alignment vertical="center"/>
      <protection locked="0"/>
    </xf>
    <xf numFmtId="0" fontId="37" fillId="0" borderId="0" xfId="39" applyFont="1" applyBorder="1" applyAlignment="1" applyProtection="1">
      <alignment vertical="top"/>
      <protection locked="0"/>
    </xf>
    <xf numFmtId="0" fontId="29" fillId="0" borderId="0" xfId="39" applyFont="1" applyBorder="1" applyAlignment="1" applyProtection="1">
      <alignment vertical="top"/>
      <protection locked="0"/>
    </xf>
    <xf numFmtId="0" fontId="37" fillId="0" borderId="0" xfId="39" applyFont="1" applyAlignment="1" applyProtection="1">
      <alignment vertical="top"/>
      <protection locked="0"/>
    </xf>
    <xf numFmtId="3" fontId="28" fillId="0" borderId="0" xfId="52" applyNumberFormat="1" applyFont="1" applyAlignment="1">
      <alignment horizontal="left" vertical="center"/>
    </xf>
    <xf numFmtId="0" fontId="28" fillId="0" borderId="10" xfId="39" applyFont="1" applyFill="1" applyBorder="1" applyAlignment="1" applyProtection="1">
      <alignment vertical="top" wrapText="1"/>
      <protection locked="0"/>
    </xf>
    <xf numFmtId="3" fontId="28" fillId="0" borderId="11" xfId="39" applyNumberFormat="1" applyFont="1" applyFill="1" applyBorder="1" applyAlignment="1" applyProtection="1">
      <alignment vertical="center"/>
    </xf>
    <xf numFmtId="3" fontId="28" fillId="0" borderId="12" xfId="39" applyNumberFormat="1" applyFont="1" applyFill="1" applyBorder="1" applyAlignment="1" applyProtection="1">
      <alignment vertical="center"/>
    </xf>
    <xf numFmtId="0" fontId="29" fillId="0" borderId="10" xfId="39" applyFont="1" applyFill="1" applyBorder="1" applyAlignment="1" applyProtection="1">
      <alignment horizontal="left" vertical="top" wrapText="1"/>
      <protection locked="0"/>
    </xf>
    <xf numFmtId="0" fontId="28" fillId="0" borderId="25" xfId="39" applyFont="1" applyFill="1" applyBorder="1" applyAlignment="1" applyProtection="1">
      <alignment vertical="top" wrapText="1"/>
      <protection locked="0"/>
    </xf>
    <xf numFmtId="3" fontId="28" fillId="0" borderId="26" xfId="39" applyNumberFormat="1" applyFont="1" applyFill="1" applyBorder="1" applyAlignment="1" applyProtection="1">
      <alignment vertical="center"/>
    </xf>
    <xf numFmtId="3" fontId="28" fillId="0" borderId="27" xfId="39" applyNumberFormat="1" applyFont="1" applyFill="1" applyBorder="1" applyAlignment="1" applyProtection="1">
      <alignment vertical="center"/>
    </xf>
    <xf numFmtId="0" fontId="29" fillId="0" borderId="14" xfId="39" applyFont="1" applyFill="1" applyBorder="1" applyAlignment="1" applyProtection="1">
      <alignment vertical="top" wrapText="1"/>
      <protection locked="0"/>
    </xf>
    <xf numFmtId="3" fontId="28" fillId="0" borderId="13" xfId="39" applyNumberFormat="1" applyFont="1" applyFill="1" applyBorder="1" applyAlignment="1" applyProtection="1">
      <alignment vertical="center"/>
      <protection locked="0"/>
    </xf>
    <xf numFmtId="0" fontId="29" fillId="0" borderId="10" xfId="39" applyFont="1" applyBorder="1" applyAlignment="1" applyProtection="1">
      <alignment horizontal="center" vertical="top" wrapText="1"/>
      <protection locked="0"/>
    </xf>
    <xf numFmtId="0" fontId="36" fillId="0" borderId="0" xfId="52" applyFont="1" applyFill="1" applyAlignment="1">
      <alignment wrapText="1"/>
    </xf>
    <xf numFmtId="0" fontId="30" fillId="0" borderId="19" xfId="41" applyFont="1" applyBorder="1" applyAlignment="1" applyProtection="1">
      <alignment horizontal="center" vertical="center" wrapText="1"/>
      <protection locked="0"/>
    </xf>
    <xf numFmtId="164" fontId="32" fillId="0" borderId="11" xfId="58" applyNumberFormat="1" applyFont="1" applyBorder="1" applyAlignment="1"/>
    <xf numFmtId="0" fontId="32" fillId="0" borderId="44" xfId="58" applyFont="1" applyBorder="1" applyAlignment="1">
      <alignment wrapText="1"/>
    </xf>
    <xf numFmtId="3" fontId="28" fillId="0" borderId="45" xfId="39" applyNumberFormat="1" applyFont="1" applyFill="1" applyBorder="1" applyAlignment="1" applyProtection="1">
      <alignment vertical="center"/>
      <protection locked="0"/>
    </xf>
    <xf numFmtId="164" fontId="32" fillId="0" borderId="11" xfId="58" applyNumberFormat="1" applyFont="1" applyBorder="1" applyAlignment="1">
      <alignment horizontal="center"/>
    </xf>
    <xf numFmtId="3" fontId="29" fillId="0" borderId="11" xfId="39" applyNumberFormat="1" applyFont="1" applyFill="1" applyBorder="1" applyAlignment="1" applyProtection="1">
      <alignment horizontal="center"/>
      <protection locked="0"/>
    </xf>
    <xf numFmtId="3" fontId="29" fillId="0" borderId="0" xfId="39" applyNumberFormat="1" applyFont="1" applyBorder="1" applyAlignment="1" applyProtection="1">
      <alignment vertical="top"/>
      <protection locked="0"/>
    </xf>
    <xf numFmtId="3" fontId="29" fillId="0" borderId="11" xfId="39" applyNumberFormat="1" applyFont="1" applyFill="1" applyBorder="1" applyAlignment="1" applyProtection="1">
      <protection locked="0"/>
    </xf>
    <xf numFmtId="166" fontId="19" fillId="0" borderId="21" xfId="0" applyNumberFormat="1" applyFont="1" applyBorder="1" applyAlignment="1">
      <alignment horizontal="right" vertical="center" wrapText="1"/>
    </xf>
    <xf numFmtId="166" fontId="19" fillId="0" borderId="20" xfId="0" applyNumberFormat="1" applyFont="1" applyBorder="1" applyAlignment="1">
      <alignment horizontal="right" vertical="center" wrapText="1"/>
    </xf>
    <xf numFmtId="166" fontId="19" fillId="0" borderId="21" xfId="0" applyNumberFormat="1" applyFont="1" applyFill="1" applyBorder="1" applyAlignment="1">
      <alignment horizontal="right" vertical="center" wrapText="1"/>
    </xf>
    <xf numFmtId="166" fontId="19" fillId="0" borderId="20" xfId="0" applyNumberFormat="1" applyFont="1" applyFill="1" applyBorder="1" applyAlignment="1">
      <alignment horizontal="right" vertical="center" wrapText="1"/>
    </xf>
    <xf numFmtId="166" fontId="19" fillId="0" borderId="43" xfId="0" applyNumberFormat="1" applyFont="1" applyBorder="1" applyAlignment="1">
      <alignment horizontal="right" vertical="center" wrapText="1"/>
    </xf>
    <xf numFmtId="166" fontId="24" fillId="0" borderId="24" xfId="0" applyNumberFormat="1" applyFont="1" applyBorder="1" applyAlignment="1">
      <alignment horizontal="right" vertical="center" wrapText="1"/>
    </xf>
    <xf numFmtId="166" fontId="24" fillId="0" borderId="23" xfId="0" applyNumberFormat="1" applyFont="1" applyBorder="1" applyAlignment="1">
      <alignment horizontal="right" vertical="center" wrapText="1"/>
    </xf>
    <xf numFmtId="164" fontId="32" fillId="0" borderId="12" xfId="49" applyNumberFormat="1" applyFont="1" applyBorder="1"/>
    <xf numFmtId="0" fontId="18" fillId="0" borderId="58" xfId="55" applyBorder="1"/>
    <xf numFmtId="164" fontId="34" fillId="0" borderId="12" xfId="55" applyNumberFormat="1" applyFont="1" applyFill="1" applyBorder="1"/>
    <xf numFmtId="164" fontId="34" fillId="0" borderId="27" xfId="55" applyNumberFormat="1" applyFont="1" applyBorder="1"/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165" fontId="24" fillId="0" borderId="24" xfId="0" applyNumberFormat="1" applyFont="1" applyBorder="1" applyAlignment="1">
      <alignment horizontal="center" vertical="center" wrapText="1"/>
    </xf>
    <xf numFmtId="165" fontId="24" fillId="0" borderId="23" xfId="0" applyNumberFormat="1" applyFont="1" applyBorder="1" applyAlignment="1">
      <alignment horizontal="center" vertical="center" wrapText="1"/>
    </xf>
    <xf numFmtId="0" fontId="32" fillId="0" borderId="31" xfId="0" applyFont="1" applyBorder="1" applyAlignment="1">
      <alignment vertical="center" wrapText="1"/>
    </xf>
    <xf numFmtId="165" fontId="19" fillId="0" borderId="42" xfId="0" applyNumberFormat="1" applyFont="1" applyFill="1" applyBorder="1" applyAlignment="1">
      <alignment horizontal="right" vertical="center" wrapText="1"/>
    </xf>
    <xf numFmtId="165" fontId="19" fillId="0" borderId="22" xfId="0" applyNumberFormat="1" applyFont="1" applyFill="1" applyBorder="1" applyAlignment="1">
      <alignment horizontal="right" vertical="center" wrapText="1"/>
    </xf>
    <xf numFmtId="0" fontId="32" fillId="0" borderId="28" xfId="0" applyFont="1" applyBorder="1" applyAlignment="1">
      <alignment vertical="center" wrapText="1"/>
    </xf>
    <xf numFmtId="165" fontId="19" fillId="0" borderId="21" xfId="0" applyNumberFormat="1" applyFont="1" applyFill="1" applyBorder="1" applyAlignment="1">
      <alignment horizontal="right" vertical="center" wrapText="1"/>
    </xf>
    <xf numFmtId="165" fontId="19" fillId="33" borderId="21" xfId="0" applyNumberFormat="1" applyFont="1" applyFill="1" applyBorder="1" applyAlignment="1">
      <alignment horizontal="right" vertical="center" wrapText="1"/>
    </xf>
    <xf numFmtId="0" fontId="34" fillId="0" borderId="28" xfId="0" applyFont="1" applyBorder="1" applyAlignment="1">
      <alignment vertical="center" wrapText="1"/>
    </xf>
    <xf numFmtId="165" fontId="34" fillId="0" borderId="29" xfId="0" applyNumberFormat="1" applyFont="1" applyFill="1" applyBorder="1" applyAlignment="1">
      <alignment vertical="center" wrapText="1"/>
    </xf>
    <xf numFmtId="165" fontId="34" fillId="0" borderId="29" xfId="0" applyNumberFormat="1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165" fontId="34" fillId="0" borderId="21" xfId="0" applyNumberFormat="1" applyFont="1" applyFill="1" applyBorder="1" applyAlignment="1">
      <alignment vertical="center" wrapText="1"/>
    </xf>
    <xf numFmtId="165" fontId="34" fillId="0" borderId="51" xfId="0" applyNumberFormat="1" applyFont="1" applyBorder="1" applyAlignment="1">
      <alignment vertical="center" wrapText="1"/>
    </xf>
    <xf numFmtId="0" fontId="32" fillId="0" borderId="47" xfId="0" applyFont="1" applyBorder="1" applyAlignment="1">
      <alignment vertical="center" wrapText="1"/>
    </xf>
    <xf numFmtId="165" fontId="32" fillId="0" borderId="20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vertical="center" wrapText="1"/>
    </xf>
    <xf numFmtId="165" fontId="19" fillId="0" borderId="20" xfId="0" applyNumberFormat="1" applyFont="1" applyFill="1" applyBorder="1" applyAlignment="1">
      <alignment horizontal="right" vertical="center" wrapText="1"/>
    </xf>
    <xf numFmtId="165" fontId="34" fillId="0" borderId="48" xfId="0" applyNumberFormat="1" applyFont="1" applyFill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165" fontId="19" fillId="33" borderId="20" xfId="0" applyNumberFormat="1" applyFont="1" applyFill="1" applyBorder="1" applyAlignment="1">
      <alignment horizontal="right" vertical="center" wrapText="1"/>
    </xf>
    <xf numFmtId="0" fontId="34" fillId="0" borderId="32" xfId="0" applyFont="1" applyBorder="1" applyAlignment="1">
      <alignment vertical="center" wrapText="1"/>
    </xf>
    <xf numFmtId="165" fontId="34" fillId="0" borderId="30" xfId="0" applyNumberFormat="1" applyFont="1" applyFill="1" applyBorder="1" applyAlignment="1">
      <alignment vertical="center" wrapText="1"/>
    </xf>
    <xf numFmtId="165" fontId="34" fillId="0" borderId="49" xfId="0" applyNumberFormat="1" applyFont="1" applyBorder="1" applyAlignment="1">
      <alignment vertical="center" wrapText="1"/>
    </xf>
    <xf numFmtId="165" fontId="28" fillId="0" borderId="0" xfId="0" applyNumberFormat="1" applyFont="1" applyAlignment="1">
      <alignment vertical="center"/>
    </xf>
    <xf numFmtId="0" fontId="44" fillId="0" borderId="0" xfId="0" applyFont="1" applyAlignment="1">
      <alignment vertical="center" wrapText="1"/>
    </xf>
    <xf numFmtId="165" fontId="34" fillId="0" borderId="30" xfId="0" applyNumberFormat="1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165" fontId="43" fillId="0" borderId="0" xfId="0" applyNumberFormat="1" applyFont="1" applyAlignment="1">
      <alignment vertical="center"/>
    </xf>
    <xf numFmtId="0" fontId="0" fillId="0" borderId="0" xfId="38" applyFont="1" applyAlignment="1"/>
    <xf numFmtId="165" fontId="18" fillId="0" borderId="0" xfId="38" applyNumberFormat="1"/>
    <xf numFmtId="0" fontId="18" fillId="0" borderId="0" xfId="38" applyAlignment="1"/>
    <xf numFmtId="0" fontId="20" fillId="0" borderId="0" xfId="0" applyNumberFormat="1" applyFont="1" applyAlignment="1">
      <alignment horizontal="center" vertical="center" wrapText="1"/>
    </xf>
    <xf numFmtId="166" fontId="19" fillId="0" borderId="43" xfId="0" applyNumberFormat="1" applyFont="1" applyFill="1" applyBorder="1" applyAlignment="1">
      <alignment horizontal="right" vertical="center" wrapText="1"/>
    </xf>
    <xf numFmtId="166" fontId="32" fillId="0" borderId="21" xfId="1" applyNumberFormat="1" applyFont="1" applyFill="1" applyBorder="1" applyAlignment="1">
      <alignment horizontal="right" vertical="center" wrapText="1"/>
    </xf>
    <xf numFmtId="166" fontId="32" fillId="0" borderId="43" xfId="1" applyNumberFormat="1" applyFont="1" applyFill="1" applyBorder="1" applyAlignment="1">
      <alignment horizontal="right" vertical="center" wrapText="1"/>
    </xf>
    <xf numFmtId="166" fontId="24" fillId="0" borderId="24" xfId="1" applyNumberFormat="1" applyFont="1" applyFill="1" applyBorder="1" applyAlignment="1">
      <alignment horizontal="right" vertical="center" wrapText="1"/>
    </xf>
    <xf numFmtId="166" fontId="24" fillId="0" borderId="42" xfId="1" applyNumberFormat="1" applyFont="1" applyFill="1" applyBorder="1" applyAlignment="1">
      <alignment horizontal="right" vertical="center" wrapText="1"/>
    </xf>
    <xf numFmtId="3" fontId="43" fillId="0" borderId="11" xfId="39" applyNumberFormat="1" applyFont="1" applyFill="1" applyBorder="1" applyAlignment="1" applyProtection="1">
      <alignment vertical="center"/>
    </xf>
    <xf numFmtId="0" fontId="45" fillId="0" borderId="10" xfId="39" applyFont="1" applyFill="1" applyBorder="1" applyAlignment="1" applyProtection="1">
      <alignment vertical="top" wrapText="1"/>
      <protection locked="0"/>
    </xf>
    <xf numFmtId="3" fontId="45" fillId="0" borderId="11" xfId="39" applyNumberFormat="1" applyFont="1" applyFill="1" applyBorder="1" applyAlignment="1" applyProtection="1">
      <alignment vertical="center"/>
    </xf>
    <xf numFmtId="166" fontId="21" fillId="0" borderId="0" xfId="1" applyNumberFormat="1" applyFont="1" applyAlignment="1">
      <alignment horizontal="right" vertical="center" wrapText="1"/>
    </xf>
    <xf numFmtId="166" fontId="18" fillId="0" borderId="0" xfId="1" applyNumberFormat="1" applyFont="1" applyAlignment="1">
      <alignment horizontal="right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4" fillId="0" borderId="38" xfId="55" applyFont="1" applyBorder="1" applyAlignment="1">
      <alignment horizontal="left" vertical="center" wrapText="1"/>
    </xf>
    <xf numFmtId="0" fontId="34" fillId="0" borderId="53" xfId="55" applyFont="1" applyBorder="1" applyAlignment="1">
      <alignment horizontal="left" vertical="center" wrapText="1"/>
    </xf>
    <xf numFmtId="0" fontId="34" fillId="0" borderId="20" xfId="55" applyFont="1" applyBorder="1" applyAlignment="1">
      <alignment horizontal="left" vertical="center" wrapText="1"/>
    </xf>
    <xf numFmtId="0" fontId="38" fillId="0" borderId="0" xfId="55" applyFont="1" applyAlignment="1">
      <alignment horizontal="center" vertical="center"/>
    </xf>
    <xf numFmtId="0" fontId="40" fillId="0" borderId="0" xfId="55" applyFont="1" applyAlignment="1">
      <alignment horizontal="center" vertical="center"/>
    </xf>
    <xf numFmtId="0" fontId="34" fillId="0" borderId="37" xfId="55" applyFont="1" applyBorder="1" applyAlignment="1">
      <alignment horizontal="left" vertical="center" wrapText="1"/>
    </xf>
    <xf numFmtId="0" fontId="34" fillId="0" borderId="52" xfId="55" applyFont="1" applyBorder="1" applyAlignment="1">
      <alignment horizontal="left" vertical="center" wrapText="1"/>
    </xf>
    <xf numFmtId="0" fontId="34" fillId="0" borderId="34" xfId="55" applyFont="1" applyBorder="1" applyAlignment="1">
      <alignment horizontal="left" vertical="center" wrapText="1"/>
    </xf>
    <xf numFmtId="0" fontId="42" fillId="0" borderId="54" xfId="41" applyFont="1" applyBorder="1" applyAlignment="1" applyProtection="1">
      <alignment horizontal="center" vertical="center" wrapText="1"/>
      <protection locked="0"/>
    </xf>
    <xf numFmtId="0" fontId="42" fillId="0" borderId="19" xfId="41" applyFont="1" applyBorder="1" applyAlignment="1" applyProtection="1">
      <alignment horizontal="center" vertical="center" wrapText="1"/>
      <protection locked="0"/>
    </xf>
    <xf numFmtId="0" fontId="30" fillId="0" borderId="55" xfId="41" applyFont="1" applyBorder="1" applyAlignment="1" applyProtection="1">
      <alignment horizontal="center" vertical="center" wrapText="1"/>
      <protection locked="0"/>
    </xf>
    <xf numFmtId="0" fontId="30" fillId="0" borderId="56" xfId="41" applyFont="1" applyBorder="1" applyAlignment="1" applyProtection="1">
      <alignment horizontal="center" vertical="center" wrapText="1"/>
      <protection locked="0"/>
    </xf>
    <xf numFmtId="0" fontId="18" fillId="0" borderId="0" xfId="52" applyFont="1" applyAlignment="1">
      <alignment horizontal="left" wrapText="1"/>
    </xf>
    <xf numFmtId="0" fontId="18" fillId="0" borderId="0" xfId="52" applyAlignment="1">
      <alignment horizontal="left" wrapText="1"/>
    </xf>
    <xf numFmtId="0" fontId="41" fillId="0" borderId="33" xfId="39" applyFont="1" applyBorder="1" applyAlignment="1" applyProtection="1">
      <alignment horizontal="center" vertical="center" wrapText="1"/>
      <protection locked="0"/>
    </xf>
    <xf numFmtId="0" fontId="41" fillId="0" borderId="18" xfId="39" applyFont="1" applyBorder="1" applyAlignment="1" applyProtection="1">
      <alignment horizontal="center" vertical="center" wrapText="1"/>
      <protection locked="0"/>
    </xf>
    <xf numFmtId="0" fontId="30" fillId="0" borderId="57" xfId="41" applyFont="1" applyBorder="1" applyAlignment="1" applyProtection="1">
      <alignment horizontal="center" vertical="center" wrapText="1"/>
      <protection locked="0"/>
    </xf>
    <xf numFmtId="0" fontId="30" fillId="0" borderId="15" xfId="41" applyFont="1" applyBorder="1" applyAlignment="1" applyProtection="1">
      <alignment horizontal="center" vertical="center" wrapText="1"/>
      <protection locked="0"/>
    </xf>
    <xf numFmtId="0" fontId="30" fillId="0" borderId="54" xfId="39" applyFont="1" applyBorder="1" applyAlignment="1" applyProtection="1">
      <alignment horizontal="center" vertical="center" wrapText="1"/>
      <protection locked="0"/>
    </xf>
    <xf numFmtId="0" fontId="30" fillId="0" borderId="19" xfId="39" applyFont="1" applyBorder="1" applyAlignment="1" applyProtection="1">
      <alignment horizontal="center" vertical="center" wrapText="1"/>
      <protection locked="0"/>
    </xf>
    <xf numFmtId="0" fontId="30" fillId="0" borderId="54" xfId="41" applyFont="1" applyBorder="1" applyAlignment="1" applyProtection="1">
      <alignment horizontal="center" vertical="center" wrapText="1"/>
      <protection locked="0"/>
    </xf>
    <xf numFmtId="0" fontId="30" fillId="0" borderId="19" xfId="41" applyFont="1" applyBorder="1" applyAlignment="1" applyProtection="1">
      <alignment horizontal="center" vertical="center" wrapText="1"/>
      <protection locked="0"/>
    </xf>
    <xf numFmtId="0" fontId="22" fillId="0" borderId="0" xfId="40" applyFont="1" applyAlignment="1" applyProtection="1">
      <alignment horizontal="center" vertical="center" wrapText="1"/>
      <protection locked="0"/>
    </xf>
    <xf numFmtId="0" fontId="23" fillId="0" borderId="0" xfId="52" applyFont="1" applyAlignment="1">
      <alignment horizontal="center" vertical="center" wrapText="1"/>
    </xf>
    <xf numFmtId="0" fontId="24" fillId="0" borderId="0" xfId="52" applyFont="1" applyAlignment="1">
      <alignment horizontal="center" vertical="center" wrapText="1"/>
    </xf>
    <xf numFmtId="0" fontId="22" fillId="0" borderId="0" xfId="52" applyNumberFormat="1" applyFont="1" applyFill="1" applyAlignment="1">
      <alignment horizontal="center" vertical="center" wrapText="1"/>
    </xf>
    <xf numFmtId="0" fontId="22" fillId="0" borderId="0" xfId="40" applyNumberFormat="1" applyFont="1" applyFill="1" applyAlignment="1" applyProtection="1">
      <alignment horizontal="center" vertical="center" wrapText="1"/>
      <protection locked="0"/>
    </xf>
  </cellXfs>
  <cellStyles count="5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2 2" xfId="37"/>
    <cellStyle name="Обычный 2 2 2" xfId="38"/>
    <cellStyle name="Обычный 2 2 3" xfId="54"/>
    <cellStyle name="Обычный 2 2 4" xfId="57"/>
    <cellStyle name="Обычный 2 2 5" xfId="52"/>
    <cellStyle name="Обычный 2 3" xfId="53"/>
    <cellStyle name="Обычный 2 4" xfId="56"/>
    <cellStyle name="Обычный 2 5" xfId="51"/>
    <cellStyle name="Обычный 3" xfId="50"/>
    <cellStyle name="Обычный 4" xfId="49"/>
    <cellStyle name="Обычный 5" xfId="55"/>
    <cellStyle name="Обычный 6" xfId="58"/>
    <cellStyle name="Обычный_God_Формы фин.отчетности_BWU_09_11_03 2" xfId="39"/>
    <cellStyle name="Обычный_Форма4-03m2007" xfId="40"/>
    <cellStyle name="Обычный_Формы ФО для НПФ 2" xfId="41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5"/>
  <sheetViews>
    <sheetView tabSelected="1" workbookViewId="0">
      <selection activeCell="B48" sqref="B48:C48"/>
    </sheetView>
  </sheetViews>
  <sheetFormatPr defaultRowHeight="15"/>
  <cols>
    <col min="1" max="1" width="68.140625" customWidth="1"/>
    <col min="2" max="2" width="16.85546875" customWidth="1"/>
    <col min="3" max="3" width="15.28515625" customWidth="1"/>
    <col min="4" max="4" width="8.140625" customWidth="1"/>
    <col min="5" max="5" width="8.42578125" customWidth="1"/>
    <col min="6" max="6" width="5.5703125" customWidth="1"/>
    <col min="7" max="7" width="5" customWidth="1"/>
    <col min="9" max="10" width="9.85546875" bestFit="1" customWidth="1"/>
    <col min="11" max="11" width="10.5703125" bestFit="1" customWidth="1"/>
    <col min="12" max="12" width="9.85546875" bestFit="1" customWidth="1"/>
    <col min="14" max="14" width="14.140625" customWidth="1"/>
    <col min="15" max="16" width="9.85546875" bestFit="1" customWidth="1"/>
  </cols>
  <sheetData>
    <row r="1" spans="1:3">
      <c r="A1" s="1"/>
      <c r="B1" s="159" t="s">
        <v>0</v>
      </c>
      <c r="C1" s="160"/>
    </row>
    <row r="2" spans="1:3">
      <c r="A2" s="1"/>
      <c r="B2" s="7"/>
      <c r="C2" s="1"/>
    </row>
    <row r="3" spans="1:3">
      <c r="A3" s="1"/>
      <c r="B3" s="7"/>
      <c r="C3" s="7"/>
    </row>
    <row r="4" spans="1:3">
      <c r="A4" s="2"/>
      <c r="B4" s="7"/>
      <c r="C4" s="7"/>
    </row>
    <row r="5" spans="1:3" ht="15.75">
      <c r="A5" s="161" t="s">
        <v>1</v>
      </c>
      <c r="B5" s="161"/>
      <c r="C5" s="161"/>
    </row>
    <row r="6" spans="1:3" ht="15.75">
      <c r="A6" s="161" t="s">
        <v>2</v>
      </c>
      <c r="B6" s="161"/>
      <c r="C6" s="161"/>
    </row>
    <row r="7" spans="1:3" ht="15.75">
      <c r="A7" s="162" t="s">
        <v>3</v>
      </c>
      <c r="B7" s="162"/>
      <c r="C7" s="162"/>
    </row>
    <row r="8" spans="1:3" ht="15.75" thickBot="1">
      <c r="A8" s="3"/>
      <c r="B8" s="1"/>
      <c r="C8" s="6"/>
    </row>
    <row r="9" spans="1:3" ht="15.75" thickBot="1">
      <c r="A9" s="20" t="s">
        <v>4</v>
      </c>
      <c r="B9" s="37">
        <v>42095</v>
      </c>
      <c r="C9" s="38">
        <v>42005</v>
      </c>
    </row>
    <row r="10" spans="1:3">
      <c r="A10" s="21" t="s">
        <v>5</v>
      </c>
      <c r="B10" s="31"/>
      <c r="C10" s="17"/>
    </row>
    <row r="11" spans="1:3">
      <c r="A11" s="22" t="s">
        <v>6</v>
      </c>
      <c r="B11" s="100">
        <v>18587928</v>
      </c>
      <c r="C11" s="101">
        <v>11701546</v>
      </c>
    </row>
    <row r="12" spans="1:3">
      <c r="A12" s="22" t="s">
        <v>7</v>
      </c>
      <c r="B12" s="102">
        <v>46862</v>
      </c>
      <c r="C12" s="103">
        <v>46015</v>
      </c>
    </row>
    <row r="13" spans="1:3" ht="25.5">
      <c r="A13" s="22" t="s">
        <v>8</v>
      </c>
      <c r="B13" s="100">
        <v>296221</v>
      </c>
      <c r="C13" s="101">
        <v>216724</v>
      </c>
    </row>
    <row r="14" spans="1:3">
      <c r="A14" s="22" t="s">
        <v>10</v>
      </c>
      <c r="B14" s="100">
        <v>900380</v>
      </c>
      <c r="C14" s="101"/>
    </row>
    <row r="15" spans="1:3">
      <c r="A15" s="22" t="s">
        <v>9</v>
      </c>
      <c r="B15" s="100">
        <f>49257354-6773</f>
        <v>49250581</v>
      </c>
      <c r="C15" s="101">
        <v>51784347</v>
      </c>
    </row>
    <row r="16" spans="1:3">
      <c r="A16" s="22" t="s">
        <v>11</v>
      </c>
      <c r="B16" s="100">
        <v>6128654</v>
      </c>
      <c r="C16" s="101">
        <v>5776097</v>
      </c>
    </row>
    <row r="17" spans="1:3">
      <c r="A17" s="22" t="s">
        <v>12</v>
      </c>
      <c r="B17" s="100"/>
      <c r="C17" s="101"/>
    </row>
    <row r="18" spans="1:3">
      <c r="A18" s="22" t="s">
        <v>13</v>
      </c>
      <c r="B18" s="100"/>
      <c r="C18" s="101"/>
    </row>
    <row r="19" spans="1:3">
      <c r="A19" s="22" t="s">
        <v>14</v>
      </c>
      <c r="B19" s="102">
        <f>21000+118238</f>
        <v>139238</v>
      </c>
      <c r="C19" s="101">
        <v>139238</v>
      </c>
    </row>
    <row r="20" spans="1:3">
      <c r="A20" s="22" t="s">
        <v>15</v>
      </c>
      <c r="B20" s="102">
        <v>0</v>
      </c>
      <c r="C20" s="101">
        <v>0</v>
      </c>
    </row>
    <row r="21" spans="1:3" ht="15.75" thickBot="1">
      <c r="A21" s="23" t="s">
        <v>16</v>
      </c>
      <c r="B21" s="104">
        <v>378609</v>
      </c>
      <c r="C21" s="103">
        <v>426237</v>
      </c>
    </row>
    <row r="22" spans="1:3" ht="15.75" thickBot="1">
      <c r="A22" s="5" t="s">
        <v>17</v>
      </c>
      <c r="B22" s="105">
        <f>SUM(B11:B21)</f>
        <v>75728473</v>
      </c>
      <c r="C22" s="106">
        <f>SUM(C11:C21)</f>
        <v>70090204</v>
      </c>
    </row>
    <row r="23" spans="1:3">
      <c r="A23" s="21" t="s">
        <v>18</v>
      </c>
      <c r="B23" s="31"/>
      <c r="C23" s="17"/>
    </row>
    <row r="24" spans="1:3" ht="25.5">
      <c r="A24" s="22" t="s">
        <v>8</v>
      </c>
      <c r="B24" s="32"/>
      <c r="C24" s="16"/>
    </row>
    <row r="25" spans="1:3">
      <c r="A25" s="22" t="s">
        <v>19</v>
      </c>
      <c r="B25" s="32">
        <v>3000000</v>
      </c>
      <c r="C25" s="16">
        <v>3000000</v>
      </c>
    </row>
    <row r="26" spans="1:3">
      <c r="A26" s="22" t="s">
        <v>20</v>
      </c>
      <c r="B26" s="32">
        <v>56735003</v>
      </c>
      <c r="C26" s="16">
        <v>51397669</v>
      </c>
    </row>
    <row r="27" spans="1:3">
      <c r="A27" s="22" t="s">
        <v>21</v>
      </c>
      <c r="B27" s="32">
        <v>205745</v>
      </c>
      <c r="C27" s="16">
        <v>201243</v>
      </c>
    </row>
    <row r="28" spans="1:3">
      <c r="A28" s="22" t="s">
        <v>22</v>
      </c>
      <c r="B28" s="32"/>
      <c r="C28" s="16"/>
    </row>
    <row r="29" spans="1:3">
      <c r="A29" s="24" t="s">
        <v>23</v>
      </c>
      <c r="B29" s="35">
        <v>3586111</v>
      </c>
      <c r="C29" s="29">
        <v>3521347</v>
      </c>
    </row>
    <row r="30" spans="1:3">
      <c r="A30" s="22" t="s">
        <v>24</v>
      </c>
      <c r="B30" s="33">
        <v>0</v>
      </c>
      <c r="C30" s="16">
        <v>0</v>
      </c>
    </row>
    <row r="31" spans="1:3">
      <c r="A31" s="22" t="s">
        <v>25</v>
      </c>
      <c r="B31" s="152">
        <f>369115+83458+1793</f>
        <v>454366</v>
      </c>
      <c r="C31" s="29">
        <v>450504</v>
      </c>
    </row>
    <row r="32" spans="1:3" ht="15.75" thickBot="1">
      <c r="A32" s="23" t="s">
        <v>26</v>
      </c>
      <c r="B32" s="153">
        <f>201340+16032</f>
        <v>217372</v>
      </c>
      <c r="C32" s="30">
        <v>155819</v>
      </c>
    </row>
    <row r="33" spans="1:3" ht="15.75" thickBot="1">
      <c r="A33" s="5" t="s">
        <v>27</v>
      </c>
      <c r="B33" s="154">
        <f>SUM(B24:B32)</f>
        <v>64198597</v>
      </c>
      <c r="C33" s="34">
        <f>SUM(C24:C32)</f>
        <v>58726582</v>
      </c>
    </row>
    <row r="34" spans="1:3">
      <c r="A34" s="25" t="s">
        <v>28</v>
      </c>
      <c r="B34" s="155"/>
      <c r="C34" s="18"/>
    </row>
    <row r="35" spans="1:3">
      <c r="A35" s="22" t="s">
        <v>29</v>
      </c>
      <c r="B35" s="33">
        <v>9231140</v>
      </c>
      <c r="C35" s="16">
        <v>9231140</v>
      </c>
    </row>
    <row r="36" spans="1:3">
      <c r="A36" s="22" t="s">
        <v>30</v>
      </c>
      <c r="B36" s="33"/>
      <c r="C36" s="16"/>
    </row>
    <row r="37" spans="1:3">
      <c r="A37" s="22" t="s">
        <v>31</v>
      </c>
      <c r="B37" s="33">
        <v>8231140</v>
      </c>
      <c r="C37" s="16">
        <v>8231140</v>
      </c>
    </row>
    <row r="38" spans="1:3">
      <c r="A38" s="22" t="s">
        <v>32</v>
      </c>
      <c r="B38" s="33">
        <v>1000000</v>
      </c>
      <c r="C38" s="16">
        <v>1000000</v>
      </c>
    </row>
    <row r="39" spans="1:3">
      <c r="A39" s="22" t="s">
        <v>33</v>
      </c>
      <c r="B39" s="33"/>
      <c r="C39" s="16"/>
    </row>
    <row r="40" spans="1:3">
      <c r="A40" s="22" t="s">
        <v>34</v>
      </c>
      <c r="B40" s="33"/>
      <c r="C40" s="16"/>
    </row>
    <row r="41" spans="1:3">
      <c r="A41" s="22" t="s">
        <v>35</v>
      </c>
      <c r="B41" s="33">
        <v>0</v>
      </c>
      <c r="C41" s="16">
        <v>0</v>
      </c>
    </row>
    <row r="42" spans="1:3">
      <c r="A42" s="22" t="s">
        <v>36</v>
      </c>
      <c r="B42" s="33"/>
      <c r="C42" s="16"/>
    </row>
    <row r="43" spans="1:3">
      <c r="A43" s="22" t="s">
        <v>37</v>
      </c>
      <c r="B43" s="102">
        <v>451980</v>
      </c>
      <c r="C43" s="27">
        <v>445934</v>
      </c>
    </row>
    <row r="44" spans="1:3" ht="15.75" thickBot="1">
      <c r="A44" s="23" t="s">
        <v>38</v>
      </c>
      <c r="B44" s="151">
        <f>1836574+10182</f>
        <v>1846756</v>
      </c>
      <c r="C44" s="28">
        <v>1686548</v>
      </c>
    </row>
    <row r="45" spans="1:3" ht="15.75" thickBot="1">
      <c r="A45" s="26" t="s">
        <v>39</v>
      </c>
      <c r="B45" s="34">
        <f>SUM(B37:B44)</f>
        <v>11529876</v>
      </c>
      <c r="C45" s="19">
        <f>SUM(C37:C44)</f>
        <v>11363622</v>
      </c>
    </row>
    <row r="46" spans="1:3" ht="15.75" thickBot="1">
      <c r="A46" s="5" t="s">
        <v>40</v>
      </c>
      <c r="B46" s="36">
        <f>B33+B45</f>
        <v>75728473</v>
      </c>
      <c r="C46" s="36">
        <f>C33+C45</f>
        <v>70090204</v>
      </c>
    </row>
    <row r="48" spans="1:3">
      <c r="A48" s="1"/>
      <c r="B48" s="8"/>
      <c r="C48" s="8"/>
    </row>
    <row r="49" spans="1:3">
      <c r="A49" s="4"/>
      <c r="B49" s="9"/>
      <c r="C49" s="10"/>
    </row>
    <row r="50" spans="1:3">
      <c r="A50" s="1"/>
      <c r="B50" s="11"/>
      <c r="C50" s="11"/>
    </row>
    <row r="51" spans="1:3">
      <c r="A51" s="15" t="s">
        <v>41</v>
      </c>
      <c r="B51" s="15"/>
      <c r="C51" s="15"/>
    </row>
    <row r="52" spans="1:3">
      <c r="A52" s="12"/>
      <c r="B52" s="14"/>
      <c r="C52" s="14"/>
    </row>
    <row r="53" spans="1:3">
      <c r="A53" s="12"/>
      <c r="B53" s="13"/>
      <c r="C53" s="13"/>
    </row>
    <row r="54" spans="1:3">
      <c r="A54" s="12" t="s">
        <v>42</v>
      </c>
      <c r="B54" s="12"/>
      <c r="C54" s="12"/>
    </row>
    <row r="55" spans="1:3">
      <c r="A55" s="1"/>
      <c r="B55" s="1"/>
      <c r="C55" s="1"/>
    </row>
  </sheetData>
  <mergeCells count="4">
    <mergeCell ref="B1:C1"/>
    <mergeCell ref="A5:C5"/>
    <mergeCell ref="A6:C6"/>
    <mergeCell ref="A7:C7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9"/>
  <sheetViews>
    <sheetView topLeftCell="A7" workbookViewId="0">
      <selection activeCell="A11" sqref="A11:C11"/>
    </sheetView>
  </sheetViews>
  <sheetFormatPr defaultRowHeight="15"/>
  <cols>
    <col min="1" max="1" width="56.5703125" customWidth="1"/>
    <col min="2" max="2" width="14.85546875" customWidth="1"/>
    <col min="3" max="3" width="14.5703125" customWidth="1"/>
  </cols>
  <sheetData>
    <row r="1" spans="1:3" ht="15.75">
      <c r="A1" s="111"/>
      <c r="B1" s="112"/>
      <c r="C1" s="113" t="s">
        <v>43</v>
      </c>
    </row>
    <row r="2" spans="1:3">
      <c r="A2" s="114"/>
      <c r="B2" s="114"/>
      <c r="C2" s="114"/>
    </row>
    <row r="3" spans="1:3">
      <c r="A3" s="114"/>
      <c r="B3" s="114"/>
      <c r="C3" s="114"/>
    </row>
    <row r="4" spans="1:3">
      <c r="A4" s="114"/>
      <c r="B4" s="114"/>
      <c r="C4" s="114"/>
    </row>
    <row r="5" spans="1:3">
      <c r="A5" s="114"/>
      <c r="B5" s="114"/>
      <c r="C5" s="114"/>
    </row>
    <row r="6" spans="1:3">
      <c r="A6" s="114"/>
      <c r="B6" s="114"/>
      <c r="C6" s="114"/>
    </row>
    <row r="7" spans="1:3" ht="15.75">
      <c r="A7" s="115"/>
      <c r="B7" s="115"/>
      <c r="C7" s="115"/>
    </row>
    <row r="8" spans="1:3" ht="15.75">
      <c r="A8" s="115"/>
      <c r="B8" s="115"/>
      <c r="C8" s="115"/>
    </row>
    <row r="9" spans="1:3" ht="15.75">
      <c r="A9" s="163" t="s">
        <v>44</v>
      </c>
      <c r="B9" s="163"/>
      <c r="C9" s="163"/>
    </row>
    <row r="10" spans="1:3" ht="15.75">
      <c r="A10" s="164" t="str">
        <f>Баланс!A6</f>
        <v>за  I  квартал   2015 года</v>
      </c>
      <c r="B10" s="164"/>
      <c r="C10" s="164"/>
    </row>
    <row r="11" spans="1:3" ht="15.75">
      <c r="A11" s="165" t="s">
        <v>3</v>
      </c>
      <c r="B11" s="165"/>
      <c r="C11" s="165"/>
    </row>
    <row r="12" spans="1:3">
      <c r="A12" s="116"/>
      <c r="B12" s="116"/>
      <c r="C12" s="116"/>
    </row>
    <row r="13" spans="1:3" ht="15.75" thickBot="1">
      <c r="A13" s="114"/>
      <c r="B13" s="114"/>
      <c r="C13" s="114"/>
    </row>
    <row r="14" spans="1:3" ht="15.75" thickBot="1">
      <c r="A14" s="117" t="s">
        <v>4</v>
      </c>
      <c r="B14" s="118" t="s">
        <v>45</v>
      </c>
      <c r="C14" s="119" t="s">
        <v>46</v>
      </c>
    </row>
    <row r="15" spans="1:3">
      <c r="A15" s="120" t="s">
        <v>47</v>
      </c>
      <c r="B15" s="121">
        <v>1805877</v>
      </c>
      <c r="C15" s="122">
        <v>1623972</v>
      </c>
    </row>
    <row r="16" spans="1:3">
      <c r="A16" s="123" t="s">
        <v>48</v>
      </c>
      <c r="B16" s="124">
        <v>-861068</v>
      </c>
      <c r="C16" s="125">
        <v>-792744</v>
      </c>
    </row>
    <row r="17" spans="1:3">
      <c r="A17" s="126" t="s">
        <v>49</v>
      </c>
      <c r="B17" s="127">
        <v>944809</v>
      </c>
      <c r="C17" s="128">
        <f>SUM(C15:C16)</f>
        <v>831228</v>
      </c>
    </row>
    <row r="18" spans="1:3">
      <c r="A18" s="123" t="s">
        <v>50</v>
      </c>
      <c r="B18" s="124">
        <v>88843</v>
      </c>
      <c r="C18" s="125">
        <v>47544</v>
      </c>
    </row>
    <row r="19" spans="1:3">
      <c r="A19" s="123" t="s">
        <v>51</v>
      </c>
      <c r="B19" s="124">
        <v>-12486</v>
      </c>
      <c r="C19" s="125">
        <v>-12308</v>
      </c>
    </row>
    <row r="20" spans="1:3">
      <c r="A20" s="129" t="s">
        <v>52</v>
      </c>
      <c r="B20" s="130">
        <v>76357</v>
      </c>
      <c r="C20" s="131">
        <f>SUM(C18:C19)</f>
        <v>35236</v>
      </c>
    </row>
    <row r="21" spans="1:3" ht="51">
      <c r="A21" s="132" t="s">
        <v>53</v>
      </c>
      <c r="B21" s="124">
        <v>76532</v>
      </c>
      <c r="C21" s="133"/>
    </row>
    <row r="22" spans="1:3">
      <c r="A22" s="132" t="s">
        <v>54</v>
      </c>
      <c r="B22" s="122"/>
      <c r="C22" s="133"/>
    </row>
    <row r="23" spans="1:3">
      <c r="A23" s="134" t="s">
        <v>55</v>
      </c>
      <c r="B23" s="122">
        <v>76285</v>
      </c>
      <c r="C23" s="133">
        <v>24654</v>
      </c>
    </row>
    <row r="24" spans="1:3">
      <c r="A24" s="134" t="s">
        <v>56</v>
      </c>
      <c r="B24" s="122">
        <v>-142179</v>
      </c>
      <c r="C24" s="135">
        <v>-8164</v>
      </c>
    </row>
    <row r="25" spans="1:3">
      <c r="A25" s="120" t="s">
        <v>57</v>
      </c>
      <c r="B25" s="124">
        <v>7379</v>
      </c>
      <c r="C25" s="135">
        <v>13999</v>
      </c>
    </row>
    <row r="26" spans="1:3">
      <c r="A26" s="126" t="s">
        <v>58</v>
      </c>
      <c r="B26" s="127">
        <v>1039183</v>
      </c>
      <c r="C26" s="136">
        <f>SUM(C20:C25)+C17</f>
        <v>896953</v>
      </c>
    </row>
    <row r="27" spans="1:3">
      <c r="A27" s="123" t="s">
        <v>59</v>
      </c>
      <c r="B27" s="124">
        <v>-10087</v>
      </c>
      <c r="C27" s="125">
        <v>-11585</v>
      </c>
    </row>
    <row r="28" spans="1:3">
      <c r="A28" s="123" t="s">
        <v>60</v>
      </c>
      <c r="B28" s="124">
        <v>-450737</v>
      </c>
      <c r="C28" s="125">
        <v>-360112</v>
      </c>
    </row>
    <row r="29" spans="1:3">
      <c r="A29" s="123" t="s">
        <v>61</v>
      </c>
      <c r="B29" s="124">
        <v>-355879</v>
      </c>
      <c r="C29" s="124">
        <v>-245112</v>
      </c>
    </row>
    <row r="30" spans="1:3">
      <c r="A30" s="126" t="s">
        <v>62</v>
      </c>
      <c r="B30" s="127">
        <v>222480</v>
      </c>
      <c r="C30" s="136">
        <f>SUM(C26:C29)</f>
        <v>280144</v>
      </c>
    </row>
    <row r="31" spans="1:3">
      <c r="A31" s="137" t="s">
        <v>63</v>
      </c>
      <c r="B31" s="124">
        <v>-64500</v>
      </c>
      <c r="C31" s="138">
        <v>-5000</v>
      </c>
    </row>
    <row r="32" spans="1:3" ht="15.75" thickBot="1">
      <c r="A32" s="139" t="s">
        <v>64</v>
      </c>
      <c r="B32" s="140">
        <v>157980</v>
      </c>
      <c r="C32" s="141">
        <f>SUM(C30:C31)</f>
        <v>275144</v>
      </c>
    </row>
    <row r="33" spans="1:3" ht="15.75">
      <c r="A33" s="114"/>
      <c r="B33" s="142"/>
      <c r="C33" s="115"/>
    </row>
    <row r="34" spans="1:3" ht="15.75">
      <c r="A34" s="166" t="s">
        <v>112</v>
      </c>
      <c r="B34" s="166"/>
      <c r="C34" s="166"/>
    </row>
    <row r="35" spans="1:3" ht="25.5">
      <c r="A35" s="143" t="s">
        <v>113</v>
      </c>
      <c r="B35" s="142"/>
      <c r="C35" s="115"/>
    </row>
    <row r="36" spans="1:3">
      <c r="A36" s="114" t="s">
        <v>114</v>
      </c>
      <c r="B36" s="124">
        <v>10343</v>
      </c>
      <c r="C36" s="124"/>
    </row>
    <row r="37" spans="1:3" ht="25.5">
      <c r="A37" s="114" t="s">
        <v>115</v>
      </c>
      <c r="B37" s="127">
        <v>-2069</v>
      </c>
      <c r="C37" s="127"/>
    </row>
    <row r="38" spans="1:3" ht="25.5">
      <c r="A38" s="114" t="s">
        <v>116</v>
      </c>
      <c r="B38" s="125">
        <f>SUM(B36:B37)</f>
        <v>8274</v>
      </c>
      <c r="C38" s="125"/>
    </row>
    <row r="39" spans="1:3" ht="15.75" thickBot="1">
      <c r="A39" s="114" t="s">
        <v>117</v>
      </c>
      <c r="B39" s="144">
        <f>B32+B38</f>
        <v>166254</v>
      </c>
      <c r="C39" s="144">
        <f>C32+C38</f>
        <v>275144</v>
      </c>
    </row>
    <row r="40" spans="1:3" ht="15.75">
      <c r="A40" s="114"/>
      <c r="B40" s="142"/>
      <c r="C40" s="115"/>
    </row>
    <row r="41" spans="1:3" ht="15.75">
      <c r="B41" s="142"/>
      <c r="C41" s="115"/>
    </row>
    <row r="42" spans="1:3" ht="15.75">
      <c r="B42" s="142"/>
      <c r="C42" s="115"/>
    </row>
    <row r="43" spans="1:3" ht="15.75">
      <c r="A43" s="145"/>
      <c r="B43" s="146"/>
      <c r="C43" s="115"/>
    </row>
    <row r="44" spans="1:3">
      <c r="A44" s="147" t="s">
        <v>41</v>
      </c>
      <c r="B44" s="147"/>
      <c r="C44" s="147"/>
    </row>
    <row r="45" spans="1:3">
      <c r="A45" s="12"/>
      <c r="B45" s="40"/>
      <c r="C45" s="13"/>
    </row>
    <row r="46" spans="1:3">
      <c r="A46" s="12"/>
      <c r="B46" s="13"/>
      <c r="C46" s="148"/>
    </row>
    <row r="47" spans="1:3">
      <c r="A47" s="149" t="s">
        <v>42</v>
      </c>
      <c r="B47" s="149"/>
      <c r="C47" s="149"/>
    </row>
    <row r="48" spans="1:3" ht="15.75">
      <c r="B48" s="142"/>
      <c r="C48" s="150"/>
    </row>
    <row r="49" spans="1:3">
      <c r="A49" s="145"/>
      <c r="B49" s="142"/>
      <c r="C49" s="145"/>
    </row>
  </sheetData>
  <mergeCells count="4">
    <mergeCell ref="A9:C9"/>
    <mergeCell ref="A10:C10"/>
    <mergeCell ref="A11:C11"/>
    <mergeCell ref="A34:C34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56"/>
  <sheetViews>
    <sheetView workbookViewId="0">
      <selection activeCell="B32" sqref="B32:B33"/>
    </sheetView>
  </sheetViews>
  <sheetFormatPr defaultRowHeight="15"/>
  <cols>
    <col min="1" max="1" width="66.5703125" customWidth="1"/>
    <col min="2" max="2" width="17.7109375" customWidth="1"/>
    <col min="3" max="3" width="15.85546875" customWidth="1"/>
  </cols>
  <sheetData>
    <row r="1" spans="1:3">
      <c r="A1" s="41"/>
      <c r="B1" s="41"/>
      <c r="C1" s="42" t="s">
        <v>65</v>
      </c>
    </row>
    <row r="3" spans="1:3" ht="15.75">
      <c r="A3" s="170" t="s">
        <v>66</v>
      </c>
      <c r="B3" s="170"/>
      <c r="C3" s="170"/>
    </row>
    <row r="4" spans="1:3" ht="15.75">
      <c r="A4" s="170" t="s">
        <v>2</v>
      </c>
      <c r="B4" s="170"/>
      <c r="C4" s="170"/>
    </row>
    <row r="5" spans="1:3" ht="15.75">
      <c r="A5" s="171" t="s">
        <v>67</v>
      </c>
      <c r="B5" s="171"/>
      <c r="C5" s="171"/>
    </row>
    <row r="6" spans="1:3" ht="15.75" thickBot="1">
      <c r="A6" s="41"/>
      <c r="B6" s="41"/>
      <c r="C6" s="41"/>
    </row>
    <row r="7" spans="1:3" ht="15.75" thickBot="1">
      <c r="A7" s="51" t="s">
        <v>4</v>
      </c>
      <c r="B7" s="52" t="s">
        <v>45</v>
      </c>
      <c r="C7" s="53" t="s">
        <v>46</v>
      </c>
    </row>
    <row r="8" spans="1:3">
      <c r="A8" s="172" t="s">
        <v>68</v>
      </c>
      <c r="B8" s="173"/>
      <c r="C8" s="174"/>
    </row>
    <row r="9" spans="1:3">
      <c r="A9" s="47" t="s">
        <v>47</v>
      </c>
      <c r="B9" s="59">
        <v>1571293</v>
      </c>
      <c r="C9" s="46">
        <v>1563487</v>
      </c>
    </row>
    <row r="10" spans="1:3">
      <c r="A10" s="47" t="s">
        <v>69</v>
      </c>
      <c r="B10" s="43">
        <v>-875052</v>
      </c>
      <c r="C10" s="46">
        <v>-737224</v>
      </c>
    </row>
    <row r="11" spans="1:3">
      <c r="A11" s="47" t="s">
        <v>50</v>
      </c>
      <c r="B11" s="43">
        <v>88842</v>
      </c>
      <c r="C11" s="46">
        <v>47573</v>
      </c>
    </row>
    <row r="12" spans="1:3">
      <c r="A12" s="47" t="s">
        <v>51</v>
      </c>
      <c r="B12" s="43">
        <v>-12178</v>
      </c>
      <c r="C12" s="46">
        <v>-11780</v>
      </c>
    </row>
    <row r="13" spans="1:3">
      <c r="A13" s="47" t="s">
        <v>70</v>
      </c>
      <c r="B13" s="43">
        <v>11215</v>
      </c>
      <c r="C13" s="46">
        <v>22281</v>
      </c>
    </row>
    <row r="14" spans="1:3" ht="39">
      <c r="A14" s="47" t="s">
        <v>71</v>
      </c>
      <c r="B14" s="43">
        <v>0</v>
      </c>
      <c r="C14" s="46">
        <v>0</v>
      </c>
    </row>
    <row r="15" spans="1:3">
      <c r="A15" s="47" t="s">
        <v>72</v>
      </c>
      <c r="B15" s="59">
        <v>-72412</v>
      </c>
      <c r="C15" s="46">
        <v>13999</v>
      </c>
    </row>
    <row r="16" spans="1:3">
      <c r="A16" s="47" t="s">
        <v>73</v>
      </c>
      <c r="B16" s="43">
        <v>-451198</v>
      </c>
      <c r="C16" s="46">
        <v>-351152</v>
      </c>
    </row>
    <row r="17" spans="1:3">
      <c r="A17" s="47" t="s">
        <v>74</v>
      </c>
      <c r="B17" s="59">
        <v>-313513</v>
      </c>
      <c r="C17" s="46">
        <v>-191639</v>
      </c>
    </row>
    <row r="18" spans="1:3">
      <c r="A18" s="47"/>
      <c r="B18" s="43"/>
      <c r="C18" s="46"/>
    </row>
    <row r="19" spans="1:3">
      <c r="A19" s="45" t="s">
        <v>75</v>
      </c>
      <c r="B19" s="43"/>
      <c r="C19" s="46"/>
    </row>
    <row r="20" spans="1:3">
      <c r="A20" s="47" t="s">
        <v>76</v>
      </c>
      <c r="B20" s="43">
        <v>-29</v>
      </c>
      <c r="C20" s="107">
        <v>27</v>
      </c>
    </row>
    <row r="21" spans="1:3">
      <c r="A21" s="47" t="s">
        <v>77</v>
      </c>
      <c r="B21" s="43">
        <v>-899001</v>
      </c>
      <c r="C21" s="108"/>
    </row>
    <row r="22" spans="1:3">
      <c r="A22" s="47" t="s">
        <v>9</v>
      </c>
      <c r="B22" s="43">
        <v>2923345</v>
      </c>
      <c r="C22" s="107">
        <v>-1485112</v>
      </c>
    </row>
    <row r="23" spans="1:3">
      <c r="A23" s="47" t="s">
        <v>16</v>
      </c>
      <c r="B23" s="43">
        <v>1547</v>
      </c>
      <c r="C23" s="107">
        <v>19803</v>
      </c>
    </row>
    <row r="24" spans="1:3">
      <c r="A24" s="47"/>
      <c r="B24" s="43"/>
      <c r="C24" s="46"/>
    </row>
    <row r="25" spans="1:3">
      <c r="A25" s="45" t="s">
        <v>78</v>
      </c>
      <c r="B25" s="43"/>
      <c r="C25" s="46"/>
    </row>
    <row r="26" spans="1:3">
      <c r="A26" s="47" t="s">
        <v>19</v>
      </c>
      <c r="B26" s="43">
        <v>0</v>
      </c>
      <c r="C26" s="46">
        <v>-245000</v>
      </c>
    </row>
    <row r="27" spans="1:3">
      <c r="A27" s="47" t="s">
        <v>20</v>
      </c>
      <c r="B27" s="43">
        <v>4924473</v>
      </c>
      <c r="C27" s="46">
        <v>8500085</v>
      </c>
    </row>
    <row r="28" spans="1:3">
      <c r="A28" s="47" t="s">
        <v>79</v>
      </c>
      <c r="B28" s="43">
        <v>32141</v>
      </c>
      <c r="C28" s="46">
        <v>9283</v>
      </c>
    </row>
    <row r="29" spans="1:3" ht="26.25">
      <c r="A29" s="45" t="s">
        <v>80</v>
      </c>
      <c r="B29" s="44">
        <f>SUM(B9:B28)</f>
        <v>6929473</v>
      </c>
      <c r="C29" s="48">
        <f>SUM(C9:C28)</f>
        <v>7154631</v>
      </c>
    </row>
    <row r="30" spans="1:3">
      <c r="A30" s="47"/>
      <c r="B30" s="43"/>
      <c r="C30" s="46"/>
    </row>
    <row r="31" spans="1:3">
      <c r="A31" s="167" t="s">
        <v>81</v>
      </c>
      <c r="B31" s="168"/>
      <c r="C31" s="169"/>
    </row>
    <row r="32" spans="1:3">
      <c r="A32" s="47" t="s">
        <v>82</v>
      </c>
      <c r="B32" s="43">
        <v>-216862</v>
      </c>
      <c r="C32" s="46">
        <v>-477103</v>
      </c>
    </row>
    <row r="33" spans="1:3">
      <c r="A33" s="47" t="s">
        <v>83</v>
      </c>
      <c r="B33" s="59">
        <v>917</v>
      </c>
      <c r="C33" s="46"/>
    </row>
    <row r="34" spans="1:3">
      <c r="A34" s="45" t="s">
        <v>84</v>
      </c>
      <c r="B34" s="60">
        <v>-215945</v>
      </c>
      <c r="C34" s="109">
        <v>-477103</v>
      </c>
    </row>
    <row r="35" spans="1:3">
      <c r="A35" s="47"/>
      <c r="B35" s="43"/>
      <c r="C35" s="46"/>
    </row>
    <row r="36" spans="1:3">
      <c r="A36" s="167" t="s">
        <v>85</v>
      </c>
      <c r="B36" s="168"/>
      <c r="C36" s="169"/>
    </row>
    <row r="37" spans="1:3">
      <c r="A37" s="47" t="s">
        <v>86</v>
      </c>
      <c r="B37" s="43">
        <v>0</v>
      </c>
      <c r="C37" s="54">
        <v>0</v>
      </c>
    </row>
    <row r="38" spans="1:3">
      <c r="A38" s="47" t="s">
        <v>87</v>
      </c>
      <c r="B38" s="43">
        <v>0</v>
      </c>
      <c r="C38" s="46">
        <v>0</v>
      </c>
    </row>
    <row r="39" spans="1:3">
      <c r="A39" s="47" t="s">
        <v>88</v>
      </c>
      <c r="B39" s="43">
        <v>0</v>
      </c>
      <c r="C39" s="54"/>
    </row>
    <row r="40" spans="1:3">
      <c r="A40" s="45" t="s">
        <v>89</v>
      </c>
      <c r="B40" s="43">
        <v>0</v>
      </c>
      <c r="C40" s="48">
        <v>0</v>
      </c>
    </row>
    <row r="41" spans="1:3">
      <c r="A41" s="47"/>
      <c r="B41" s="44"/>
      <c r="C41" s="48"/>
    </row>
    <row r="42" spans="1:3">
      <c r="A42" s="45" t="s">
        <v>90</v>
      </c>
      <c r="B42" s="48">
        <f>B34+B29</f>
        <v>6713528</v>
      </c>
      <c r="C42" s="48">
        <f>C34+C29</f>
        <v>6677528</v>
      </c>
    </row>
    <row r="43" spans="1:3" ht="26.25">
      <c r="A43" s="47" t="s">
        <v>91</v>
      </c>
      <c r="B43" s="59">
        <v>172854</v>
      </c>
      <c r="C43" s="61">
        <v>905643</v>
      </c>
    </row>
    <row r="44" spans="1:3">
      <c r="A44" s="47" t="s">
        <v>92</v>
      </c>
      <c r="B44" s="43">
        <v>11701546</v>
      </c>
      <c r="C44" s="61">
        <v>10091417</v>
      </c>
    </row>
    <row r="45" spans="1:3" ht="15.75" thickBot="1">
      <c r="A45" s="49" t="s">
        <v>93</v>
      </c>
      <c r="B45" s="50">
        <f>SUM(B42:B44)</f>
        <v>18587928</v>
      </c>
      <c r="C45" s="110">
        <f>SUM(C42:C44)</f>
        <v>17674588</v>
      </c>
    </row>
    <row r="52" spans="1:3">
      <c r="A52" s="58" t="s">
        <v>41</v>
      </c>
      <c r="B52" s="58"/>
      <c r="C52" s="58"/>
    </row>
    <row r="53" spans="1:3">
      <c r="A53" s="55"/>
      <c r="B53" s="57"/>
      <c r="C53" s="57"/>
    </row>
    <row r="54" spans="1:3">
      <c r="A54" s="55"/>
      <c r="B54" s="56"/>
      <c r="C54" s="56"/>
    </row>
    <row r="55" spans="1:3">
      <c r="A55" s="55" t="s">
        <v>42</v>
      </c>
      <c r="B55" s="55"/>
      <c r="C55" s="55"/>
    </row>
    <row r="56" spans="1:3">
      <c r="A56" s="41"/>
      <c r="B56" s="41"/>
      <c r="C56" s="41"/>
    </row>
  </sheetData>
  <mergeCells count="6">
    <mergeCell ref="A36:C36"/>
    <mergeCell ref="A3:C3"/>
    <mergeCell ref="A4:C4"/>
    <mergeCell ref="A5:C5"/>
    <mergeCell ref="A8:C8"/>
    <mergeCell ref="A31:C31"/>
  </mergeCells>
  <pageMargins left="0.70866141732283472" right="0.31496062992125984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selection activeCell="D28" sqref="D28"/>
    </sheetView>
  </sheetViews>
  <sheetFormatPr defaultRowHeight="15"/>
  <cols>
    <col min="1" max="1" width="35.7109375" customWidth="1"/>
    <col min="2" max="2" width="9.85546875" bestFit="1" customWidth="1"/>
    <col min="9" max="9" width="11" customWidth="1"/>
  </cols>
  <sheetData>
    <row r="1" spans="1:9">
      <c r="A1" s="67"/>
      <c r="B1" s="68"/>
      <c r="C1" s="68"/>
      <c r="D1" s="68"/>
      <c r="E1" s="68"/>
      <c r="F1" s="69"/>
      <c r="G1" s="68"/>
      <c r="H1" s="68"/>
      <c r="I1" s="63" t="s">
        <v>94</v>
      </c>
    </row>
    <row r="2" spans="1:9" ht="15.75">
      <c r="A2" s="189" t="s">
        <v>95</v>
      </c>
      <c r="B2" s="189"/>
      <c r="C2" s="189"/>
      <c r="D2" s="189"/>
      <c r="E2" s="189"/>
      <c r="F2" s="189"/>
      <c r="G2" s="189"/>
      <c r="H2" s="189"/>
      <c r="I2" s="189"/>
    </row>
    <row r="3" spans="1:9" ht="15.75">
      <c r="A3" s="190" t="s">
        <v>3</v>
      </c>
      <c r="B3" s="190"/>
      <c r="C3" s="190"/>
      <c r="D3" s="190"/>
      <c r="E3" s="190"/>
      <c r="F3" s="190"/>
      <c r="G3" s="190"/>
      <c r="H3" s="190"/>
      <c r="I3" s="190"/>
    </row>
    <row r="4" spans="1:9">
      <c r="A4" s="191"/>
      <c r="B4" s="191"/>
      <c r="C4" s="191"/>
      <c r="D4" s="191"/>
      <c r="E4" s="191"/>
      <c r="F4" s="191"/>
      <c r="G4" s="191"/>
      <c r="H4" s="191"/>
      <c r="I4" s="191"/>
    </row>
    <row r="5" spans="1:9" ht="15.75">
      <c r="A5" s="192" t="s">
        <v>2</v>
      </c>
      <c r="B5" s="192"/>
      <c r="C5" s="192"/>
      <c r="D5" s="192"/>
      <c r="E5" s="192"/>
      <c r="F5" s="192"/>
      <c r="G5" s="192"/>
      <c r="H5" s="192"/>
      <c r="I5" s="192"/>
    </row>
    <row r="6" spans="1:9" ht="15.75">
      <c r="A6" s="193"/>
      <c r="B6" s="193"/>
      <c r="C6" s="193"/>
      <c r="D6" s="193"/>
      <c r="E6" s="193"/>
      <c r="F6" s="193"/>
      <c r="G6" s="193"/>
      <c r="H6" s="193"/>
      <c r="I6" s="193"/>
    </row>
    <row r="7" spans="1:9" ht="15.75" thickBot="1">
      <c r="A7" s="67"/>
      <c r="B7" s="68"/>
      <c r="C7" s="68"/>
      <c r="D7" s="68"/>
      <c r="E7" s="68"/>
      <c r="F7" s="70"/>
      <c r="G7" s="70"/>
      <c r="H7" s="70"/>
      <c r="I7" s="63" t="s">
        <v>96</v>
      </c>
    </row>
    <row r="8" spans="1:9">
      <c r="A8" s="181" t="s">
        <v>97</v>
      </c>
      <c r="B8" s="183" t="s">
        <v>98</v>
      </c>
      <c r="C8" s="184"/>
      <c r="D8" s="185" t="s">
        <v>33</v>
      </c>
      <c r="E8" s="187" t="s">
        <v>34</v>
      </c>
      <c r="F8" s="187" t="s">
        <v>99</v>
      </c>
      <c r="G8" s="185" t="s">
        <v>100</v>
      </c>
      <c r="H8" s="175" t="s">
        <v>101</v>
      </c>
      <c r="I8" s="177" t="s">
        <v>102</v>
      </c>
    </row>
    <row r="9" spans="1:9" ht="36">
      <c r="A9" s="182"/>
      <c r="B9" s="92" t="s">
        <v>31</v>
      </c>
      <c r="C9" s="92" t="s">
        <v>103</v>
      </c>
      <c r="D9" s="186"/>
      <c r="E9" s="188"/>
      <c r="F9" s="188"/>
      <c r="G9" s="186"/>
      <c r="H9" s="176"/>
      <c r="I9" s="178"/>
    </row>
    <row r="10" spans="1:9">
      <c r="A10" s="90">
        <v>1</v>
      </c>
      <c r="B10" s="71">
        <v>2</v>
      </c>
      <c r="C10" s="71"/>
      <c r="D10" s="72">
        <v>3</v>
      </c>
      <c r="E10" s="72">
        <v>4</v>
      </c>
      <c r="F10" s="72">
        <v>5</v>
      </c>
      <c r="G10" s="72">
        <v>6</v>
      </c>
      <c r="H10" s="72">
        <v>7</v>
      </c>
      <c r="I10" s="73">
        <v>8</v>
      </c>
    </row>
    <row r="11" spans="1:9">
      <c r="A11" s="81" t="s">
        <v>104</v>
      </c>
      <c r="B11" s="82">
        <v>6408000</v>
      </c>
      <c r="C11" s="82">
        <v>1000000</v>
      </c>
      <c r="D11" s="82">
        <v>0</v>
      </c>
      <c r="E11" s="82">
        <v>0</v>
      </c>
      <c r="F11" s="82">
        <v>0</v>
      </c>
      <c r="G11" s="82">
        <v>213596</v>
      </c>
      <c r="H11" s="39">
        <v>667842</v>
      </c>
      <c r="I11" s="83">
        <f>SUM(B11:H11)</f>
        <v>8289438</v>
      </c>
    </row>
    <row r="12" spans="1:9">
      <c r="A12" s="94" t="s">
        <v>108</v>
      </c>
      <c r="B12" s="76"/>
      <c r="C12" s="76"/>
      <c r="D12" s="76"/>
      <c r="E12" s="76"/>
      <c r="F12" s="96"/>
      <c r="G12" s="97"/>
      <c r="H12" s="96">
        <v>275144</v>
      </c>
      <c r="I12" s="83">
        <f t="shared" ref="I12:I17" si="0">SUM(B12:H12)</f>
        <v>275144</v>
      </c>
    </row>
    <row r="13" spans="1:9" ht="25.5">
      <c r="A13" s="74" t="s">
        <v>118</v>
      </c>
      <c r="B13" s="82"/>
      <c r="C13" s="82"/>
      <c r="D13" s="82"/>
      <c r="E13" s="82"/>
      <c r="F13" s="82"/>
      <c r="G13" s="156"/>
      <c r="H13" s="82"/>
      <c r="I13" s="83">
        <f t="shared" si="0"/>
        <v>0</v>
      </c>
    </row>
    <row r="14" spans="1:9">
      <c r="A14" s="81" t="s">
        <v>119</v>
      </c>
      <c r="B14" s="82"/>
      <c r="C14" s="82"/>
      <c r="D14" s="82"/>
      <c r="E14" s="82"/>
      <c r="F14" s="82"/>
      <c r="G14" s="82">
        <f>SUM(G12:G13)</f>
        <v>0</v>
      </c>
      <c r="H14" s="82">
        <f>SUM(H12:H13)</f>
        <v>275144</v>
      </c>
      <c r="I14" s="83">
        <f t="shared" si="0"/>
        <v>275144</v>
      </c>
    </row>
    <row r="15" spans="1:9" ht="30" customHeight="1">
      <c r="A15" s="74" t="s">
        <v>105</v>
      </c>
      <c r="B15" s="76"/>
      <c r="C15" s="76"/>
      <c r="D15" s="76"/>
      <c r="E15" s="76"/>
      <c r="F15" s="76"/>
      <c r="G15" s="76"/>
      <c r="H15" s="76"/>
      <c r="I15" s="83">
        <f t="shared" si="0"/>
        <v>0</v>
      </c>
    </row>
    <row r="16" spans="1:9">
      <c r="A16" s="74" t="s">
        <v>106</v>
      </c>
      <c r="B16" s="76"/>
      <c r="C16" s="76"/>
      <c r="D16" s="76"/>
      <c r="E16" s="76"/>
      <c r="F16" s="76"/>
      <c r="G16" s="76"/>
      <c r="H16" s="76"/>
      <c r="I16" s="83">
        <f t="shared" si="0"/>
        <v>0</v>
      </c>
    </row>
    <row r="17" spans="1:9" ht="25.5">
      <c r="A17" s="84" t="s">
        <v>107</v>
      </c>
      <c r="B17" s="76"/>
      <c r="C17" s="76"/>
      <c r="D17" s="76"/>
      <c r="E17" s="76"/>
      <c r="F17" s="76"/>
      <c r="G17" s="66">
        <f>-5380+1790</f>
        <v>-3590</v>
      </c>
      <c r="H17" s="99">
        <f>-1790+5380</f>
        <v>3590</v>
      </c>
      <c r="I17" s="83">
        <f t="shared" si="0"/>
        <v>0</v>
      </c>
    </row>
    <row r="18" spans="1:9" ht="15.75" thickBot="1">
      <c r="A18" s="85" t="s">
        <v>109</v>
      </c>
      <c r="B18" s="86">
        <v>6408000</v>
      </c>
      <c r="C18" s="86">
        <v>1000000</v>
      </c>
      <c r="D18" s="86">
        <v>0</v>
      </c>
      <c r="E18" s="86">
        <v>0</v>
      </c>
      <c r="F18" s="86">
        <v>0</v>
      </c>
      <c r="G18" s="86">
        <f>SUM(G14:G17)+G11</f>
        <v>210006</v>
      </c>
      <c r="H18" s="86">
        <f>SUM(H14:H17)+H11</f>
        <v>946576</v>
      </c>
      <c r="I18" s="86">
        <f>SUM(B18:H18)</f>
        <v>8564582</v>
      </c>
    </row>
    <row r="19" spans="1:9">
      <c r="A19" s="88"/>
      <c r="B19" s="89"/>
      <c r="C19" s="89"/>
      <c r="D19" s="89"/>
      <c r="E19" s="89"/>
      <c r="F19" s="89"/>
      <c r="G19" s="89"/>
      <c r="H19" s="89"/>
      <c r="I19" s="95"/>
    </row>
    <row r="20" spans="1:9" ht="15.75" thickBot="1">
      <c r="A20" s="85" t="s">
        <v>110</v>
      </c>
      <c r="B20" s="82">
        <v>8231140</v>
      </c>
      <c r="C20" s="82">
        <v>1000000</v>
      </c>
      <c r="D20" s="82">
        <v>0</v>
      </c>
      <c r="E20" s="82">
        <v>0</v>
      </c>
      <c r="F20" s="82">
        <v>0</v>
      </c>
      <c r="G20" s="82">
        <v>445934</v>
      </c>
      <c r="H20" s="82">
        <v>1686548</v>
      </c>
      <c r="I20" s="83">
        <f>SUM(B20:H20)</f>
        <v>11363622</v>
      </c>
    </row>
    <row r="21" spans="1:9">
      <c r="A21" s="94" t="s">
        <v>108</v>
      </c>
      <c r="B21" s="76"/>
      <c r="C21" s="76"/>
      <c r="D21" s="76"/>
      <c r="E21" s="76"/>
      <c r="F21" s="66"/>
      <c r="G21" s="76"/>
      <c r="H21" s="93">
        <v>157980</v>
      </c>
      <c r="I21" s="83">
        <f t="shared" ref="I21:I26" si="1">SUM(B21:H21)</f>
        <v>157980</v>
      </c>
    </row>
    <row r="22" spans="1:9" ht="25.5">
      <c r="A22" s="74" t="s">
        <v>118</v>
      </c>
      <c r="B22" s="82"/>
      <c r="C22" s="82"/>
      <c r="D22" s="82"/>
      <c r="E22" s="82"/>
      <c r="F22" s="82"/>
      <c r="G22" s="156">
        <v>8274</v>
      </c>
      <c r="H22" s="82"/>
      <c r="I22" s="83">
        <f t="shared" si="1"/>
        <v>8274</v>
      </c>
    </row>
    <row r="23" spans="1:9">
      <c r="A23" s="157" t="s">
        <v>119</v>
      </c>
      <c r="B23" s="82"/>
      <c r="C23" s="82"/>
      <c r="D23" s="82"/>
      <c r="E23" s="82"/>
      <c r="F23" s="82"/>
      <c r="G23" s="158">
        <f>SUM(G22)</f>
        <v>8274</v>
      </c>
      <c r="H23" s="158">
        <f>SUM(H21:H22)</f>
        <v>157980</v>
      </c>
      <c r="I23" s="83">
        <f t="shared" si="1"/>
        <v>166254</v>
      </c>
    </row>
    <row r="24" spans="1:9" ht="38.25">
      <c r="A24" s="74" t="s">
        <v>105</v>
      </c>
      <c r="B24" s="76"/>
      <c r="C24" s="76"/>
      <c r="D24" s="76"/>
      <c r="E24" s="76"/>
      <c r="F24" s="76"/>
      <c r="G24" s="76"/>
      <c r="H24" s="76"/>
      <c r="I24" s="83">
        <f t="shared" si="1"/>
        <v>0</v>
      </c>
    </row>
    <row r="25" spans="1:9">
      <c r="A25" s="74" t="s">
        <v>106</v>
      </c>
      <c r="B25" s="76"/>
      <c r="C25" s="76"/>
      <c r="D25" s="76"/>
      <c r="E25" s="76"/>
      <c r="F25" s="76"/>
      <c r="G25" s="76"/>
      <c r="H25" s="76"/>
      <c r="I25" s="83">
        <f t="shared" si="1"/>
        <v>0</v>
      </c>
    </row>
    <row r="26" spans="1:9" ht="25.5">
      <c r="A26" s="84" t="s">
        <v>107</v>
      </c>
      <c r="B26" s="76"/>
      <c r="C26" s="76"/>
      <c r="D26" s="76"/>
      <c r="E26" s="76"/>
      <c r="F26" s="76"/>
      <c r="G26" s="66">
        <v>-2228</v>
      </c>
      <c r="H26" s="93">
        <v>2228</v>
      </c>
      <c r="I26" s="83">
        <f t="shared" si="1"/>
        <v>0</v>
      </c>
    </row>
    <row r="27" spans="1:9" ht="15.75" thickBot="1">
      <c r="A27" s="85" t="s">
        <v>111</v>
      </c>
      <c r="B27" s="86">
        <v>8231140</v>
      </c>
      <c r="C27" s="86">
        <v>1000000</v>
      </c>
      <c r="D27" s="86">
        <v>0</v>
      </c>
      <c r="E27" s="86">
        <v>0</v>
      </c>
      <c r="F27" s="86">
        <v>0</v>
      </c>
      <c r="G27" s="86">
        <f>G20+SUM(G23:G26)</f>
        <v>451980</v>
      </c>
      <c r="H27" s="86">
        <f>H20+SUM(H23:H26)</f>
        <v>1846756</v>
      </c>
      <c r="I27" s="87">
        <f>SUM(B27:H27)</f>
        <v>11529876</v>
      </c>
    </row>
    <row r="28" spans="1:9">
      <c r="A28" s="91"/>
      <c r="B28" s="77"/>
      <c r="C28" s="77"/>
      <c r="D28" s="78"/>
      <c r="E28" s="78"/>
      <c r="F28" s="78"/>
      <c r="G28" s="98"/>
      <c r="H28" s="98"/>
      <c r="I28" s="78"/>
    </row>
    <row r="29" spans="1:9">
      <c r="A29" s="91"/>
      <c r="B29" s="77"/>
      <c r="C29" s="77"/>
      <c r="D29" s="78"/>
      <c r="E29" s="78"/>
      <c r="F29" s="78"/>
      <c r="G29" s="78"/>
      <c r="H29" s="78"/>
      <c r="I29" s="78"/>
    </row>
    <row r="30" spans="1:9">
      <c r="A30" s="91"/>
      <c r="B30" s="77"/>
      <c r="C30" s="77"/>
      <c r="D30" s="78"/>
      <c r="E30" s="78"/>
      <c r="F30" s="78"/>
      <c r="G30" s="78"/>
      <c r="H30" s="78"/>
      <c r="I30" s="78"/>
    </row>
    <row r="31" spans="1:9">
      <c r="A31" s="91"/>
      <c r="B31" s="77"/>
      <c r="C31" s="77"/>
      <c r="D31" s="78"/>
      <c r="E31" s="78"/>
      <c r="F31" s="78"/>
      <c r="G31" s="78"/>
      <c r="H31" s="78"/>
      <c r="I31" s="78"/>
    </row>
    <row r="32" spans="1:9">
      <c r="A32" s="91"/>
      <c r="B32" s="77"/>
      <c r="C32" s="77"/>
      <c r="D32" s="78"/>
      <c r="E32" s="78"/>
      <c r="F32" s="78"/>
      <c r="G32" s="98"/>
      <c r="H32" s="98"/>
      <c r="I32" s="78"/>
    </row>
    <row r="33" spans="1:9">
      <c r="A33" s="179" t="s">
        <v>41</v>
      </c>
      <c r="B33" s="179"/>
      <c r="C33" s="179"/>
      <c r="D33" s="179"/>
      <c r="E33" s="179"/>
      <c r="F33" s="179"/>
      <c r="G33" s="75"/>
      <c r="H33" s="62"/>
      <c r="I33" s="68"/>
    </row>
    <row r="34" spans="1:9">
      <c r="A34" s="67"/>
      <c r="B34" s="79"/>
      <c r="C34" s="79"/>
      <c r="D34" s="65"/>
      <c r="E34" s="68"/>
      <c r="F34" s="80"/>
      <c r="G34" s="64"/>
      <c r="H34" s="68"/>
      <c r="I34" s="68"/>
    </row>
    <row r="35" spans="1:9">
      <c r="A35" s="67"/>
      <c r="B35" s="68"/>
      <c r="C35" s="68"/>
      <c r="D35" s="65"/>
      <c r="E35" s="68"/>
      <c r="F35" s="80"/>
      <c r="G35" s="64"/>
      <c r="H35" s="68"/>
      <c r="I35" s="68"/>
    </row>
    <row r="36" spans="1:9">
      <c r="A36" s="180" t="s">
        <v>42</v>
      </c>
      <c r="B36" s="180"/>
      <c r="C36" s="180"/>
      <c r="D36" s="180"/>
      <c r="E36" s="180"/>
      <c r="F36" s="180"/>
      <c r="G36" s="68"/>
      <c r="H36" s="68"/>
      <c r="I36" s="68"/>
    </row>
    <row r="37" spans="1:9">
      <c r="A37" s="67"/>
      <c r="B37" s="68"/>
      <c r="C37" s="68"/>
      <c r="D37" s="78"/>
      <c r="E37" s="68"/>
      <c r="F37" s="68"/>
      <c r="G37" s="68"/>
      <c r="H37" s="68"/>
      <c r="I37" s="68"/>
    </row>
  </sheetData>
  <mergeCells count="15">
    <mergeCell ref="A2:I2"/>
    <mergeCell ref="A3:I3"/>
    <mergeCell ref="A4:I4"/>
    <mergeCell ref="A5:I5"/>
    <mergeCell ref="A6:I6"/>
    <mergeCell ref="H8:H9"/>
    <mergeCell ref="I8:I9"/>
    <mergeCell ref="A33:F33"/>
    <mergeCell ref="A36:F36"/>
    <mergeCell ref="A8:A9"/>
    <mergeCell ref="B8:C8"/>
    <mergeCell ref="D8:D9"/>
    <mergeCell ref="E8:E9"/>
    <mergeCell ref="F8:F9"/>
    <mergeCell ref="G8:G9"/>
  </mergeCells>
  <pageMargins left="0.70866141732283472" right="0.31496062992125984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ДВ ДЕН</vt:lpstr>
      <vt:lpstr>Дв КАП</vt:lpstr>
      <vt:lpstr>'Дв КАП'!Область_печати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Снегова Елена Александровна</dc:creator>
  <cp:lastModifiedBy>Снегова Елена Александровна</cp:lastModifiedBy>
  <cp:lastPrinted>2015-04-28T12:45:46Z</cp:lastPrinted>
  <dcterms:created xsi:type="dcterms:W3CDTF">2015-04-13T10:11:53Z</dcterms:created>
  <dcterms:modified xsi:type="dcterms:W3CDTF">2015-04-28T12:50:15Z</dcterms:modified>
</cp:coreProperties>
</file>