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96" windowWidth="22020" windowHeight="9264"/>
  </bookViews>
  <sheets>
    <sheet name="422" sheetId="1" r:id="rId1"/>
  </sheets>
  <calcPr calcId="145621"/>
</workbook>
</file>

<file path=xl/calcChain.xml><?xml version="1.0" encoding="utf-8"?>
<calcChain xmlns="http://schemas.openxmlformats.org/spreadsheetml/2006/main">
  <c r="H265" i="1" l="1"/>
  <c r="G265" i="1"/>
  <c r="G251" i="1" s="1"/>
  <c r="F265" i="1"/>
  <c r="I265" i="1" s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H251" i="1"/>
  <c r="F251" i="1"/>
  <c r="E251" i="1"/>
  <c r="D251" i="1"/>
  <c r="C251" i="1"/>
  <c r="I250" i="1"/>
  <c r="I248" i="1"/>
  <c r="I247" i="1"/>
  <c r="J246" i="1"/>
  <c r="I246" i="1"/>
  <c r="G246" i="1"/>
  <c r="I245" i="1"/>
  <c r="J245" i="1" s="1"/>
  <c r="F245" i="1"/>
  <c r="I244" i="1"/>
  <c r="I243" i="1"/>
  <c r="I242" i="1"/>
  <c r="I241" i="1"/>
  <c r="H240" i="1"/>
  <c r="G240" i="1"/>
  <c r="E240" i="1"/>
  <c r="D240" i="1"/>
  <c r="C240" i="1"/>
  <c r="H239" i="1"/>
  <c r="H238" i="1" s="1"/>
  <c r="G239" i="1"/>
  <c r="I239" i="1" s="1"/>
  <c r="I236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H220" i="1"/>
  <c r="G220" i="1"/>
  <c r="F220" i="1"/>
  <c r="E220" i="1"/>
  <c r="E235" i="1" s="1"/>
  <c r="E237" i="1" s="1"/>
  <c r="E266" i="1" s="1"/>
  <c r="D220" i="1"/>
  <c r="D235" i="1" s="1"/>
  <c r="D237" i="1" s="1"/>
  <c r="D266" i="1" s="1"/>
  <c r="D267" i="1" s="1"/>
  <c r="C220" i="1"/>
  <c r="I220" i="1" s="1"/>
  <c r="I219" i="1"/>
  <c r="I218" i="1"/>
  <c r="I217" i="1"/>
  <c r="I216" i="1"/>
  <c r="I215" i="1"/>
  <c r="I214" i="1"/>
  <c r="I213" i="1"/>
  <c r="I212" i="1"/>
  <c r="I211" i="1"/>
  <c r="I210" i="1"/>
  <c r="H209" i="1"/>
  <c r="G209" i="1"/>
  <c r="F209" i="1"/>
  <c r="E209" i="1"/>
  <c r="D209" i="1"/>
  <c r="C209" i="1"/>
  <c r="I209" i="1" s="1"/>
  <c r="I208" i="1"/>
  <c r="H207" i="1"/>
  <c r="I207" i="1" s="1"/>
  <c r="H206" i="1"/>
  <c r="H235" i="1" s="1"/>
  <c r="H237" i="1" s="1"/>
  <c r="H266" i="1" s="1"/>
  <c r="H267" i="1" s="1"/>
  <c r="G206" i="1"/>
  <c r="G235" i="1" s="1"/>
  <c r="G237" i="1" s="1"/>
  <c r="F206" i="1"/>
  <c r="I206" i="1" s="1"/>
  <c r="I205" i="1"/>
  <c r="I204" i="1"/>
  <c r="D183" i="1"/>
  <c r="C183" i="1"/>
  <c r="D181" i="1"/>
  <c r="C181" i="1"/>
  <c r="C182" i="1" s="1"/>
  <c r="D178" i="1"/>
  <c r="D182" i="1" s="1"/>
  <c r="D174" i="1"/>
  <c r="C174" i="1"/>
  <c r="D168" i="1"/>
  <c r="C168" i="1"/>
  <c r="D160" i="1"/>
  <c r="D175" i="1" s="1"/>
  <c r="C160" i="1"/>
  <c r="C175" i="1" s="1"/>
  <c r="D159" i="1"/>
  <c r="D185" i="1" s="1"/>
  <c r="D189" i="1" s="1"/>
  <c r="D191" i="1" s="1"/>
  <c r="C159" i="1"/>
  <c r="A154" i="1"/>
  <c r="D200" i="1" s="1"/>
  <c r="D126" i="1"/>
  <c r="C126" i="1"/>
  <c r="F249" i="1" s="1"/>
  <c r="D118" i="1"/>
  <c r="C110" i="1"/>
  <c r="D103" i="1"/>
  <c r="C103" i="1"/>
  <c r="D102" i="1"/>
  <c r="C102" i="1"/>
  <c r="D100" i="1"/>
  <c r="D105" i="1" s="1"/>
  <c r="D111" i="1" s="1"/>
  <c r="D113" i="1" s="1"/>
  <c r="D115" i="1" s="1"/>
  <c r="D131" i="1" s="1"/>
  <c r="C100" i="1"/>
  <c r="C105" i="1" s="1"/>
  <c r="C111" i="1" s="1"/>
  <c r="C113" i="1" s="1"/>
  <c r="C115" i="1" s="1"/>
  <c r="A94" i="1"/>
  <c r="C78" i="1"/>
  <c r="D76" i="1"/>
  <c r="D78" i="1" s="1"/>
  <c r="C76" i="1"/>
  <c r="C74" i="1"/>
  <c r="D68" i="1"/>
  <c r="C67" i="1"/>
  <c r="C68" i="1" s="1"/>
  <c r="C65" i="1"/>
  <c r="D57" i="1"/>
  <c r="C56" i="1"/>
  <c r="C57" i="1" s="1"/>
  <c r="C53" i="1"/>
  <c r="D44" i="1"/>
  <c r="C43" i="1"/>
  <c r="C38" i="1"/>
  <c r="C36" i="1"/>
  <c r="C34" i="1"/>
  <c r="C44" i="1" s="1"/>
  <c r="D26" i="1"/>
  <c r="D45" i="1" s="1"/>
  <c r="C25" i="1"/>
  <c r="C26" i="1" s="1"/>
  <c r="C21" i="1"/>
  <c r="F240" i="1" l="1"/>
  <c r="F238" i="1" s="1"/>
  <c r="I249" i="1"/>
  <c r="J249" i="1" s="1"/>
  <c r="C45" i="1"/>
  <c r="J239" i="1"/>
  <c r="C79" i="1"/>
  <c r="D80" i="1"/>
  <c r="D79" i="1"/>
  <c r="C185" i="1"/>
  <c r="C189" i="1" s="1"/>
  <c r="C191" i="1" s="1"/>
  <c r="C192" i="1" s="1"/>
  <c r="I251" i="1"/>
  <c r="F235" i="1"/>
  <c r="F237" i="1" s="1"/>
  <c r="C235" i="1"/>
  <c r="G238" i="1"/>
  <c r="G266" i="1" s="1"/>
  <c r="G267" i="1" s="1"/>
  <c r="C118" i="1"/>
  <c r="C131" i="1" s="1"/>
  <c r="C80" i="1" l="1"/>
  <c r="I235" i="1"/>
  <c r="I237" i="1" s="1"/>
  <c r="C237" i="1"/>
  <c r="C266" i="1" s="1"/>
  <c r="I238" i="1"/>
  <c r="F266" i="1"/>
  <c r="F267" i="1" s="1"/>
  <c r="I240" i="1"/>
  <c r="C267" i="1" l="1"/>
  <c r="I266" i="1"/>
  <c r="I267" i="1" s="1"/>
</calcChain>
</file>

<file path=xl/sharedStrings.xml><?xml version="1.0" encoding="utf-8"?>
<sst xmlns="http://schemas.openxmlformats.org/spreadsheetml/2006/main" count="326" uniqueCount="225">
  <si>
    <r>
      <t xml:space="preserve">Наименование организации:  </t>
    </r>
    <r>
      <rPr>
        <b/>
        <sz val="14"/>
        <color theme="1"/>
        <rFont val="Times New Roman"/>
        <family val="1"/>
        <charset val="204"/>
      </rPr>
      <t>АО НК "КазМунайГаз"</t>
    </r>
  </si>
  <si>
    <t>Сведения о реорганизации:</t>
  </si>
  <si>
    <r>
      <t xml:space="preserve">Вид деятельности организации: </t>
    </r>
    <r>
      <rPr>
        <b/>
        <sz val="12"/>
        <color theme="1"/>
        <rFont val="Times New Roman"/>
        <family val="1"/>
        <charset val="204"/>
      </rPr>
      <t>Добыча, транспортировка, переработка нефти и газа</t>
    </r>
  </si>
  <si>
    <r>
      <t xml:space="preserve">Организационно-правовая форма: </t>
    </r>
    <r>
      <rPr>
        <b/>
        <sz val="12"/>
        <color theme="1"/>
        <rFont val="Times New Roman"/>
        <family val="1"/>
        <charset val="204"/>
      </rPr>
      <t>Частная</t>
    </r>
  </si>
  <si>
    <r>
      <t xml:space="preserve">Форма отчетности: </t>
    </r>
    <r>
      <rPr>
        <b/>
        <sz val="12"/>
        <color theme="1"/>
        <rFont val="Times New Roman"/>
        <family val="1"/>
        <charset val="204"/>
      </rPr>
      <t>консолидированная</t>
    </r>
  </si>
  <si>
    <r>
      <t xml:space="preserve">Среднегодовая численность работников: 84.378  </t>
    </r>
    <r>
      <rPr>
        <b/>
        <sz val="12"/>
        <color theme="1"/>
        <rFont val="Times New Roman"/>
        <family val="1"/>
        <charset val="204"/>
      </rPr>
      <t xml:space="preserve"> чел.</t>
    </r>
  </si>
  <si>
    <r>
      <t xml:space="preserve">Субъект предпринимательства: </t>
    </r>
    <r>
      <rPr>
        <b/>
        <sz val="12"/>
        <color theme="1"/>
        <rFont val="Times New Roman"/>
        <family val="1"/>
        <charset val="204"/>
      </rPr>
      <t>крупного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</si>
  <si>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Юридический адрес (организации): </t>
    </r>
    <r>
      <rPr>
        <b/>
        <sz val="12"/>
        <color theme="1"/>
        <rFont val="Times New Roman"/>
        <family val="1"/>
        <charset val="204"/>
      </rPr>
      <t>г.Астана, пр.Кабанбай батыра, 19</t>
    </r>
  </si>
  <si>
    <t>КОНСОЛИДИРОВАННЫЙ БУХГАЛТЕРСКИЙ БАЛАНС</t>
  </si>
  <si>
    <t>по состоянию на 30 сентября 2014 года</t>
  </si>
  <si>
    <t>тыс.тенге</t>
  </si>
  <si>
    <t>Активы</t>
  </si>
  <si>
    <t>Код строки</t>
  </si>
  <si>
    <t>На конец отчетного периода</t>
  </si>
  <si>
    <t>На начало отчетного периода</t>
  </si>
  <si>
    <t xml:space="preserve">I. Краткосрочные активы: </t>
  </si>
  <si>
    <t>  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</si>
  <si>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</si>
  <si>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</si>
  <si>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</si>
  <si>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</si>
  <si>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</si>
  <si>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</si>
  <si>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</si>
  <si>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</si>
  <si>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</si>
  <si>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</si>
  <si>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</si>
  <si>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</si>
  <si>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</si>
  <si>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</si>
  <si>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 xml:space="preserve">Текущий подоходный налог          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</si>
  <si>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</si>
  <si>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</si>
  <si>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</si>
  <si>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</si>
  <si>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</si>
  <si>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</si>
  <si>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</si>
  <si>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</si>
  <si>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</si>
  <si>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</si>
  <si>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</si>
  <si>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</si>
  <si>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</si>
  <si>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</si>
  <si>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</si>
  <si>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</si>
  <si>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</si>
  <si>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</si>
  <si>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</si>
  <si>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</si>
  <si>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</si>
  <si>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</si>
  <si>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</si>
  <si>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</si>
  <si>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</si>
  <si>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</si>
  <si>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</si>
  <si>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</si>
  <si>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</si>
  <si>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</si>
  <si>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</si>
  <si>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</si>
  <si>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–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</si>
  <si>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</si>
  <si>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</si>
  <si>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</si>
  <si>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</si>
  <si>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</si>
  <si>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</si>
  <si>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</si>
  <si>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</si>
  <si>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</si>
  <si>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</si>
  <si>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</si>
  <si>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</si>
  <si>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</si>
  <si>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</si>
  <si>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</si>
  <si>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</si>
  <si>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Проверка</t>
  </si>
  <si>
    <t>Балансовая стоимость одной акции, тенге</t>
  </si>
  <si>
    <t>Управляющий директор по экономике и финансам</t>
  </si>
  <si>
    <t>Касымбек А. М.</t>
  </si>
  <si>
    <t>Главный бухгалтер</t>
  </si>
  <si>
    <t>Валентинова Н. С.</t>
  </si>
  <si>
    <r>
      <t xml:space="preserve">Наименование организации: </t>
    </r>
    <r>
      <rPr>
        <b/>
        <sz val="14"/>
        <rFont val="Times New Roman"/>
        <family val="1"/>
        <charset val="204"/>
      </rPr>
      <t>АО НК "КазМунайГаз"</t>
    </r>
  </si>
  <si>
    <t>КОНСОЛИДИРОВАННЫЙ 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</si>
  <si>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</si>
  <si>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</si>
  <si>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</si>
  <si>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</si>
  <si>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</si>
  <si>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</si>
  <si>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</si>
  <si>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</si>
  <si>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</si>
  <si>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</si>
  <si>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</si>
  <si>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</si>
  <si>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</si>
  <si>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</si>
  <si>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</si>
  <si>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</si>
  <si>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</si>
  <si>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</si>
  <si>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</si>
  <si>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</si>
  <si>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 xml:space="preserve">Прочие неоперационные расходы </t>
  </si>
  <si>
    <t>025</t>
  </si>
  <si>
    <t>Прибыль (убыток) до налогообложения (+/- строки с 020 по 025)</t>
  </si>
  <si>
    <t>Расходы по подоходному налогу</t>
  </si>
  <si>
    <r>
      <t>Прибыль (убыток) после налогообложения от продолжающейся деятельности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(строка 100 – строка 101)</t>
    </r>
  </si>
  <si>
    <r>
      <t>Прибыль (убыток) после налогообложения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прекращенной деятельности</t>
    </r>
    <r>
      <rPr>
        <i/>
        <sz val="12"/>
        <rFont val="Times New Roman"/>
        <family val="1"/>
        <charset val="204"/>
      </rPr>
      <t xml:space="preserve"> </t>
    </r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</si>
  <si>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</si>
  <si>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</si>
  <si>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</si>
  <si>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</si>
  <si>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</si>
  <si>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</si>
  <si>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</si>
  <si>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</si>
  <si>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</si>
  <si>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</si>
  <si>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</si>
  <si>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</si>
  <si>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</si>
  <si>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</si>
  <si>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</si>
  <si>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</si>
  <si>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</si>
  <si>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</si>
  <si>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</si>
  <si>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</si>
  <si>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</si>
  <si>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</si>
  <si>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</si>
  <si>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</si>
  <si>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КОНСОЛИДИРОВАННЫЙ ОТЧЕТ О ДВИЖЕНИИ ДЕНЕЖНЫХ СРЕДСТВ </t>
  </si>
  <si>
    <t>(косвенный метод)</t>
  </si>
  <si>
    <t>Код  строки</t>
  </si>
  <si>
    <t>   За предыдущий период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</si>
  <si>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</si>
  <si>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</si>
  <si>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средств, нематериальных активов и прочих долгосрочных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</si>
  <si>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</si>
  <si>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</si>
  <si>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</si>
  <si>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</si>
  <si>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</si>
  <si>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</si>
  <si>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</si>
  <si>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</si>
  <si>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</si>
  <si>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</si>
  <si>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</si>
  <si>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</si>
  <si>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</si>
  <si>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</si>
  <si>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030</t>
  </si>
  <si>
    <t>Изменения в запасах</t>
  </si>
  <si>
    <t>031</t>
  </si>
  <si>
    <t xml:space="preserve">Изменения резерва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</si>
  <si>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</si>
  <si>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</si>
  <si>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</si>
  <si>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</si>
  <si>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</si>
  <si>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 xml:space="preserve">Изменения в задолженности по налогам и другим обязательным платежам в бюджет </t>
  </si>
  <si>
    <t>035</t>
  </si>
  <si>
    <t>Изменения в прочих  обязательствах</t>
  </si>
  <si>
    <t>036</t>
  </si>
  <si>
    <t>Итого движение операционных активов и обязательств, всего (+/- строки с 031 по 036)</t>
  </si>
  <si>
    <t>040</t>
  </si>
  <si>
    <t xml:space="preserve">Уплаченные вознаграждения </t>
  </si>
  <si>
    <t>041</t>
  </si>
  <si>
    <t>Уплаченный подоходный налог</t>
  </si>
  <si>
    <t>042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</si>
  <si>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</si>
  <si>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</si>
  <si>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</si>
  <si>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4.Влияние обменных курсов валют к тенге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</si>
  <si>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</si>
  <si>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</si>
  <si>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</si>
  <si>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КОНСОЛИДИРОВАННЫЙ ОТЧЕТ ОБ ИЗМЕНЕНИЯХ В КАПИТАЛЕ</t>
  </si>
  <si>
    <t>Наименование компонентов</t>
  </si>
  <si>
    <t>Капитал материнской организации</t>
  </si>
  <si>
    <t>Доля неконтро-лирующих собственников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</si>
  <si>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</si>
  <si>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</si>
  <si>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</si>
  <si>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</si>
  <si>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</si>
  <si>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</si>
  <si>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</si>
  <si>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</si>
  <si>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</si>
  <si>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</si>
  <si>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</si>
  <si>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</si>
  <si>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</si>
  <si>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</si>
  <si>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</si>
  <si>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</si>
  <si>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</si>
  <si>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</si>
  <si>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</si>
  <si>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</si>
  <si>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</si>
  <si>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</si>
  <si>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</si>
  <si>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</si>
  <si>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</si>
  <si>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</si>
  <si>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</si>
  <si>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</si>
  <si>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</si>
  <si>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</si>
  <si>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</si>
  <si>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</si>
  <si>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</si>
  <si>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</si>
  <si>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Сальдо на 30 сентября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</si>
</sst>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164" formatCode="_-* #,##0.00_р_._-;\-* #,##0.00_р_._-;_-* &quot;-&quot;??_р_._-;_-@_-"/>
    <numFmt numFmtId="165" formatCode="_-* #,##0_р_._-;\-* #,##0_р_._-;_-* &quot;-&quot;??_р_._-;_-@_-"/>
    <numFmt numFmtId="166" formatCode="[$-409]d\-mmm;@"/>
    <numFmt numFmtId="167" formatCode="_(* #,##0_);_(* \(#,##0\);_(* &quot;-&quot;??_);_(@_)"/>
    <numFmt numFmtId="168" formatCode="[$$-409]#,##0_ ;[Red]\-[$$-409]#,##0\ "/>
    <numFmt numFmtId="169" formatCode="#"/>
    <numFmt numFmtId="170" formatCode="#,##0;\(#,##0\)"/>
    <numFmt numFmtId="171" formatCode="_-* #,##0&quot;тг.&quot;_-;\-* #,##0&quot;тг.&quot;_-;_-* &quot;-&quot;&quot;тг.&quot;_-;_-@_-"/>
    <numFmt numFmtId="172" formatCode="_(&quot;р.&quot;* #,##0.00_);_(&quot;р.&quot;* \(#,##0.00\);_(&quot;р.&quot;* &quot;-&quot;??_);_(@_)"/>
    <numFmt numFmtId="173" formatCode="_-* #,##0.00&quot;р.&quot;_-;\-* #,##0.00&quot;р.&quot;_-;_-* &quot;-&quot;??&quot;р.&quot;_-;_-@_-"/>
    <numFmt numFmtId="174" formatCode="0.00;0;"/>
    <numFmt numFmtId="175" formatCode="0.0"/>
    <numFmt numFmtId="176" formatCode="#,##0&quot;р.&quot;;\-#,##0&quot;р.&quot;"/>
    <numFmt numFmtId="177" formatCode="&quot;$&quot;#,##0_);\(&quot;$&quot;#,##0\)"/>
    <numFmt numFmtId="178" formatCode="General_)"/>
    <numFmt numFmtId="179" formatCode="_-* ###0_-;\(###0\);_-* &quot;–&quot;_-;_-@_-"/>
    <numFmt numFmtId="180" formatCode="_-* #,##0_-;\(#,##0\);_-* &quot;–&quot;_-;_-@_-"/>
    <numFmt numFmtId="181" formatCode="_-* #,###_-;\(#,###\);_-* &quot;–&quot;_-;_-@_-"/>
    <numFmt numFmtId="182" formatCode="_-\ #,##0.000_-;\(#,##0.000\);_-* &quot;–&quot;_-;_-@_-"/>
    <numFmt numFmtId="183" formatCode="_-#,###_-;\(#,###\);_-\ &quot;–&quot;_-;_-@_-"/>
    <numFmt numFmtId="184" formatCode="#,##0.0_);\(#,##0.0\)"/>
    <numFmt numFmtId="185" formatCode="&quot;р.&quot;#,##0.0_);[Red]\(&quot;р.&quot;#,##0.0\)"/>
    <numFmt numFmtId="186" formatCode="&quot;$&quot;#,##0.0_);[Red]\(&quot;$&quot;#,##0.0\)"/>
    <numFmt numFmtId="187" formatCode="#\ ##0_.\ &quot;zі&quot;\ 00\ &quot;gr&quot;;\(#\ ##0.00\z\і\)"/>
    <numFmt numFmtId="188" formatCode="#\ ##0&quot;zі&quot;00&quot;gr&quot;;\(#\ ##0.00\z\і\)"/>
    <numFmt numFmtId="189" formatCode="_-&quot;р.&quot;* #,##0.00_-;\-&quot;р.&quot;* #,##0.00_-;_-&quot;р.&quot;* &quot;-&quot;??_-;_-@_-"/>
    <numFmt numFmtId="190" formatCode="_-&quot;$&quot;* #,##0.00_-;\-&quot;$&quot;* #,##0.00_-;_-&quot;$&quot;* &quot;-&quot;??_-;_-@_-"/>
    <numFmt numFmtId="191" formatCode="0.0%;\(0.0%\)"/>
    <numFmt numFmtId="192" formatCode="_-* #,##0_р_._-;\-* #,##0_р_._-;_-* &quot;-&quot;_р_._-;_-@_-"/>
    <numFmt numFmtId="193" formatCode="_(* #,##0_);_(* \(#,##0\);_(* &quot;-&quot;_);_(@_)"/>
    <numFmt numFmtId="194" formatCode="#,##0.00&quot;р.&quot;;[Red]\-#,##0.00&quot;р.&quot;"/>
    <numFmt numFmtId="195" formatCode="&quot;$&quot;#,##0.00_);[Red]\(&quot;$&quot;#,##0.00\)"/>
    <numFmt numFmtId="196" formatCode="#,##0.000\);[Red]\(#,##0.000\)"/>
    <numFmt numFmtId="197" formatCode="_(* #,##0.00_);_(* \(#,##0.00\);_(* &quot;-&quot;??_);_(@_)"/>
    <numFmt numFmtId="198" formatCode="[$-409]h:mm:ss\ AM/PM"/>
    <numFmt numFmtId="199" formatCode="_(* #.##0.00_);_(* \(#.##0.00\);_(* &quot;-&quot;??_);_(@_)"/>
    <numFmt numFmtId="200" formatCode="_ * #,##0.00_ ;_ * \-#,##0.00_ ;_ * &quot;-&quot;??_ ;_ @_ "/>
    <numFmt numFmtId="201" formatCode="_-* #,##0&quot;р.&quot;_-;\-* #,##0&quot;р.&quot;_-;_-* &quot;-&quot;&quot;р.&quot;_-;_-@_-"/>
    <numFmt numFmtId="202" formatCode="_(&quot;$&quot;* #,##0_);_(&quot;$&quot;* \(#,##0\);_(&quot;$&quot;* &quot;-&quot;_);_(@_)"/>
    <numFmt numFmtId="203" formatCode="_(* #,##0.0_);_(* \(#,##0.0\);_(* &quot;-&quot;?_);_(@_)"/>
    <numFmt numFmtId="204" formatCode="_(&quot;$&quot;* #,##0.00_);_(&quot;$&quot;* \(#,##0.00\);_(&quot;$&quot;* &quot;-&quot;??_);_(@_)"/>
    <numFmt numFmtId="205" formatCode="* \(#,##0\);* #,##0_);&quot;-&quot;??_);@"/>
    <numFmt numFmtId="206" formatCode="mmmm\ d\,\ yyyy"/>
    <numFmt numFmtId="207" formatCode="[$-409]d\-mmm\-yy;@"/>
    <numFmt numFmtId="208" formatCode="* #,##0_);* \(#,##0\);&quot;-&quot;??_);@"/>
    <numFmt numFmtId="209" formatCode="&quot;€&quot;\ #,##0.00_-"/>
    <numFmt numFmtId="210" formatCode="_([$€-2]* #,##0.00_);_([$€-2]* \(#,##0.00\);_([$€-2]* &quot;-&quot;??_)"/>
    <numFmt numFmtId="211" formatCode="#,##0_);[Red]\(#,##0\);\-_)"/>
    <numFmt numFmtId="212" formatCode="#,##0\ ;\(#,##0\)"/>
    <numFmt numFmtId="213" formatCode="_(#,##0;\(#,##0\);\-;&quot;  &quot;@"/>
    <numFmt numFmtId="214" formatCode="0;[Red]0"/>
    <numFmt numFmtId="215" formatCode="&quot;р.&quot;#,##0\ ;\-&quot;р.&quot;#,##0"/>
    <numFmt numFmtId="216" formatCode="&quot;$&quot;#,##0\ ;\-&quot;$&quot;#,##0"/>
    <numFmt numFmtId="217" formatCode="&quot;р.&quot;#,##0.00\ ;\(&quot;р.&quot;#,##0.00\)"/>
    <numFmt numFmtId="218" formatCode="&quot;$&quot;#,##0.00\ ;\(&quot;$&quot;#,##0.00\)"/>
    <numFmt numFmtId="219" formatCode="_-* #,##0\ _P_t_s_-;\-* #,##0\ _P_t_s_-;_-* &quot;-&quot;\ _P_t_s_-;_-@_-"/>
    <numFmt numFmtId="220" formatCode="_-* #,##0.00\ _P_t_s_-;\-* #,##0.00\ _P_t_s_-;_-* &quot;-&quot;??\ _P_t_s_-;_-@_-"/>
    <numFmt numFmtId="221" formatCode="_-* #,##0\ &quot;Pts&quot;_-;\-* #,##0\ &quot;Pts&quot;_-;_-* &quot;-&quot;\ &quot;Pts&quot;_-;_-@_-"/>
    <numFmt numFmtId="222" formatCode="_-* #,##0.00\ &quot;Pts&quot;_-;\-* #,##0.00\ &quot;Pts&quot;_-;_-* &quot;-&quot;??\ &quot;Pts&quot;_-;_-@_-"/>
    <numFmt numFmtId="223" formatCode="#,##0.00&quot; $&quot;;[Red]\-#,##0.00&quot; $&quot;"/>
    <numFmt numFmtId="224" formatCode="_(* #,##0,_);_(* \(#,##0,\);_(* &quot;-&quot;_);_(@_)"/>
    <numFmt numFmtId="225" formatCode="_-* #,##0\ _đ_._-;\-* #,##0\ _đ_._-;_-* &quot;-&quot;\ _đ_._-;_-@_-"/>
    <numFmt numFmtId="226" formatCode="0.00000%"/>
    <numFmt numFmtId="227" formatCode="0.0000000%"/>
    <numFmt numFmtId="228" formatCode="_-* #,##0_?_._-;\-* #,##0_?_._-;_-* &quot;-&quot;_?_._-;_-@_-"/>
    <numFmt numFmtId="229" formatCode="_-* #,##0.00_?_._-;\-* #,##0.00_?_._-;_-* &quot;-&quot;??_?_._-;_-@_-"/>
    <numFmt numFmtId="230" formatCode="0%_);\(0%\)"/>
    <numFmt numFmtId="231" formatCode="_-* #,##0\ _$_-;\-* #,##0\ _$_-;_-* &quot;-&quot;\ _$_-;_-@_-"/>
    <numFmt numFmtId="232" formatCode="\+0.0;\-0.0"/>
    <numFmt numFmtId="233" formatCode="\+0.0%;\-0.0%"/>
    <numFmt numFmtId="234" formatCode="0.0%"/>
    <numFmt numFmtId="235" formatCode="#,##0______;;&quot;------------      &quot;"/>
    <numFmt numFmtId="236" formatCode="&quot;$&quot;#,##0"/>
    <numFmt numFmtId="237" formatCode="#\ ##0&quot;zі&quot;_.00&quot;gr&quot;;\(#\ ##0.00\z\і\)"/>
    <numFmt numFmtId="238" formatCode="#\ ##0&quot;zі&quot;.00&quot;gr&quot;;\(#\ ##0&quot;zі&quot;.00&quot;gr&quot;\)"/>
    <numFmt numFmtId="239" formatCode="#,##0.000_ ;\-#,##0.000\ "/>
    <numFmt numFmtId="240" formatCode="#,##0.00_ ;[Red]\-#,##0.00\ "/>
    <numFmt numFmtId="241" formatCode="0.000"/>
    <numFmt numFmtId="242" formatCode="&quot;р.&quot;#,##0.00_);\(&quot;р.&quot;#,##0.00\)"/>
    <numFmt numFmtId="243" formatCode="#,##0.00&quot;р.&quot;;\-#,##0.00&quot;р.&quot;"/>
    <numFmt numFmtId="244" formatCode="&quot;р.&quot;#,##0_);[Red]\(&quot;р.&quot;#,##0\)"/>
    <numFmt numFmtId="245" formatCode="#,##0&quot;р.&quot;;[Red]\-#,##0&quot;р.&quot;"/>
    <numFmt numFmtId="246" formatCode="#,##0_ ;[Red]\-#,##0\ "/>
    <numFmt numFmtId="247" formatCode="#,##0;[Red]\-#,##0"/>
    <numFmt numFmtId="248" formatCode="_-* #,##0.00_-;\-* #,##0.00_-;_-* &quot;-&quot;??_-;_-@_-"/>
    <numFmt numFmtId="249" formatCode="\£#,##0.00_);[Red]&quot;(£&quot;#,##0.00\)"/>
  </numFmts>
  <fonts count="1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family val="1"/>
      <charset val="204"/>
    </font>
    <font>
      <sz val="10"/>
      <color indexed="0"/>
      <name val="Helv"/>
      <charset val="204"/>
    </font>
    <font>
      <sz val="10"/>
      <name val="Garamond"/>
      <family val="1"/>
      <charset val="204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8"/>
      <name val="Helv"/>
      <charset val="204"/>
    </font>
    <font>
      <sz val="11"/>
      <color indexed="20"/>
      <name val="Calibri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NTTimes/Cyrillic"/>
    </font>
    <font>
      <sz val="9"/>
      <color indexed="8"/>
      <name val="Times New Roman"/>
      <family val="1"/>
    </font>
    <font>
      <sz val="10"/>
      <color theme="1"/>
      <name val="Arial"/>
      <family val="2"/>
    </font>
    <font>
      <sz val="9.85"/>
      <color indexed="8"/>
      <name val="Times New Roman"/>
      <family val="1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b/>
      <sz val="9"/>
      <name val="UniversCond"/>
    </font>
    <font>
      <sz val="12"/>
      <name val="Tms Rmn"/>
      <charset val="204"/>
    </font>
    <font>
      <i/>
      <sz val="11"/>
      <color indexed="23"/>
      <name val="Calibri"/>
      <family val="2"/>
    </font>
    <font>
      <b/>
      <u val="singleAccounting"/>
      <sz val="9"/>
      <name val="Times New Roman"/>
      <family val="1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8"/>
      <color indexed="57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4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  <charset val="204"/>
    </font>
    <font>
      <sz val="10"/>
      <name val="Tahoma"/>
      <family val="2"/>
    </font>
    <font>
      <sz val="12"/>
      <name val="TimesET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b/>
      <sz val="8"/>
      <name val="Arial Cyr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theme="1"/>
      <name val="Calibri"/>
      <family val="2"/>
      <scheme val="minor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1"/>
      <name val="Times New Roman"/>
      <family val="1"/>
      <charset val="204"/>
    </font>
    <font>
      <b/>
      <sz val="18"/>
      <color theme="3"/>
      <name val="Cambria"/>
      <family val="2"/>
      <scheme val="major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b/>
      <i/>
      <sz val="14"/>
      <color indexed="57"/>
      <name val="Arial Cyr"/>
      <family val="2"/>
      <charset val="204"/>
    </font>
    <font>
      <sz val="11"/>
      <color rgb="FFFA7D00"/>
      <name val="Calibri"/>
      <family val="2"/>
      <scheme val="minor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0"/>
      <name val="Tahoma"/>
      <family val="2"/>
      <charset val="204"/>
    </font>
    <font>
      <sz val="11"/>
      <color rgb="FF006100"/>
      <name val="Calibri"/>
      <family val="2"/>
      <scheme val="minor"/>
    </font>
    <font>
      <sz val="8"/>
      <name val="Arial Cyr"/>
      <family val="2"/>
      <charset val="204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ck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436">
    <xf numFmtId="166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13"/>
    <xf numFmtId="0" fontId="20" fillId="0" borderId="0"/>
    <xf numFmtId="0" fontId="21" fillId="0" borderId="0"/>
    <xf numFmtId="166" fontId="22" fillId="0" borderId="0"/>
    <xf numFmtId="0" fontId="22" fillId="0" borderId="0"/>
    <xf numFmtId="166" fontId="22" fillId="0" borderId="0"/>
    <xf numFmtId="166" fontId="22" fillId="0" borderId="0"/>
    <xf numFmtId="168" fontId="23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4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69" fontId="25" fillId="0" borderId="0">
      <protection locked="0"/>
    </xf>
    <xf numFmtId="166" fontId="26" fillId="0" borderId="0">
      <protection locked="0"/>
    </xf>
    <xf numFmtId="0" fontId="26" fillId="0" borderId="0">
      <protection locked="0"/>
    </xf>
    <xf numFmtId="166" fontId="26" fillId="0" borderId="0">
      <protection locked="0"/>
    </xf>
    <xf numFmtId="166" fontId="26" fillId="0" borderId="0">
      <protection locked="0"/>
    </xf>
    <xf numFmtId="0" fontId="26" fillId="0" borderId="0">
      <protection locked="0"/>
    </xf>
    <xf numFmtId="166" fontId="26" fillId="0" borderId="0">
      <protection locked="0"/>
    </xf>
    <xf numFmtId="166" fontId="27" fillId="0" borderId="0"/>
    <xf numFmtId="0" fontId="27" fillId="0" borderId="0"/>
    <xf numFmtId="166" fontId="27" fillId="0" borderId="0"/>
    <xf numFmtId="166" fontId="20" fillId="0" borderId="0"/>
    <xf numFmtId="0" fontId="20" fillId="0" borderId="0"/>
    <xf numFmtId="166" fontId="20" fillId="0" borderId="0"/>
    <xf numFmtId="166" fontId="27" fillId="0" borderId="0"/>
    <xf numFmtId="0" fontId="27" fillId="0" borderId="0"/>
    <xf numFmtId="166" fontId="27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1" fillId="0" borderId="0"/>
    <xf numFmtId="0" fontId="21" fillId="0" borderId="0"/>
    <xf numFmtId="166" fontId="21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9" fillId="0" borderId="0">
      <alignment vertical="top"/>
    </xf>
    <xf numFmtId="0" fontId="29" fillId="0" borderId="0">
      <alignment vertical="top"/>
    </xf>
    <xf numFmtId="166" fontId="29" fillId="0" borderId="0">
      <alignment vertical="top"/>
    </xf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9" fillId="0" borderId="0">
      <alignment vertical="top"/>
    </xf>
    <xf numFmtId="0" fontId="29" fillId="0" borderId="0">
      <alignment vertical="top"/>
    </xf>
    <xf numFmtId="166" fontId="29" fillId="0" borderId="0">
      <alignment vertical="top"/>
    </xf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0" fontId="27" fillId="0" borderId="0"/>
    <xf numFmtId="166" fontId="28" fillId="0" borderId="0"/>
    <xf numFmtId="0" fontId="28" fillId="0" borderId="0"/>
    <xf numFmtId="166" fontId="28" fillId="0" borderId="0"/>
    <xf numFmtId="4" fontId="30" fillId="0" borderId="0">
      <alignment vertical="center"/>
    </xf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31" fillId="0" borderId="0"/>
    <xf numFmtId="0" fontId="31" fillId="0" borderId="0"/>
    <xf numFmtId="166" fontId="31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9" fillId="0" borderId="0">
      <alignment vertical="top"/>
    </xf>
    <xf numFmtId="0" fontId="29" fillId="0" borderId="0">
      <alignment vertical="top"/>
    </xf>
    <xf numFmtId="166" fontId="29" fillId="0" borderId="0">
      <alignment vertical="top"/>
    </xf>
    <xf numFmtId="166" fontId="29" fillId="0" borderId="0">
      <alignment vertical="top"/>
    </xf>
    <xf numFmtId="0" fontId="29" fillId="0" borderId="0">
      <alignment vertical="top"/>
    </xf>
    <xf numFmtId="166" fontId="29" fillId="0" borderId="0">
      <alignment vertical="top"/>
    </xf>
    <xf numFmtId="166" fontId="21" fillId="0" borderId="0"/>
    <xf numFmtId="0" fontId="21" fillId="0" borderId="0"/>
    <xf numFmtId="166" fontId="21" fillId="0" borderId="0"/>
    <xf numFmtId="166" fontId="20" fillId="0" borderId="0"/>
    <xf numFmtId="0" fontId="20" fillId="0" borderId="0"/>
    <xf numFmtId="166" fontId="20" fillId="0" borderId="0"/>
    <xf numFmtId="166" fontId="21" fillId="0" borderId="0"/>
    <xf numFmtId="0" fontId="21" fillId="0" borderId="0"/>
    <xf numFmtId="166" fontId="21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1" fillId="0" borderId="0"/>
    <xf numFmtId="0" fontId="21" fillId="0" borderId="0"/>
    <xf numFmtId="166" fontId="21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0" fontId="28" fillId="0" borderId="0"/>
    <xf numFmtId="166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0" fillId="0" borderId="0"/>
    <xf numFmtId="0" fontId="20" fillId="0" borderId="0"/>
    <xf numFmtId="166" fontId="20" fillId="0" borderId="0"/>
    <xf numFmtId="0" fontId="27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166" fontId="21" fillId="0" borderId="0"/>
    <xf numFmtId="0" fontId="21" fillId="0" borderId="0"/>
    <xf numFmtId="166" fontId="21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7" fillId="0" borderId="0"/>
    <xf numFmtId="0" fontId="27" fillId="0" borderId="0"/>
    <xf numFmtId="166" fontId="27" fillId="0" borderId="0"/>
    <xf numFmtId="166" fontId="27" fillId="0" borderId="0"/>
    <xf numFmtId="0" fontId="27" fillId="0" borderId="0"/>
    <xf numFmtId="166" fontId="27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70" fontId="21" fillId="35" borderId="14">
      <alignment wrapText="1"/>
      <protection locked="0"/>
    </xf>
    <xf numFmtId="0" fontId="32" fillId="35" borderId="14">
      <alignment wrapText="1"/>
      <protection locked="0"/>
    </xf>
    <xf numFmtId="0" fontId="32" fillId="35" borderId="14">
      <alignment wrapText="1"/>
      <protection locked="0"/>
    </xf>
    <xf numFmtId="0" fontId="32" fillId="35" borderId="14">
      <alignment wrapText="1"/>
      <protection locked="0"/>
    </xf>
    <xf numFmtId="0" fontId="32" fillId="35" borderId="14">
      <alignment wrapText="1"/>
      <protection locked="0"/>
    </xf>
    <xf numFmtId="170" fontId="21" fillId="35" borderId="14">
      <alignment wrapText="1"/>
      <protection locked="0"/>
    </xf>
    <xf numFmtId="170" fontId="21" fillId="35" borderId="14">
      <alignment wrapText="1"/>
      <protection locked="0"/>
    </xf>
    <xf numFmtId="170" fontId="21" fillId="35" borderId="14">
      <alignment wrapText="1"/>
      <protection locked="0"/>
    </xf>
    <xf numFmtId="0" fontId="32" fillId="35" borderId="14">
      <alignment wrapText="1"/>
      <protection locked="0"/>
    </xf>
    <xf numFmtId="0" fontId="32" fillId="35" borderId="14">
      <alignment wrapText="1"/>
      <protection locked="0"/>
    </xf>
    <xf numFmtId="170" fontId="21" fillId="35" borderId="14">
      <alignment wrapText="1"/>
      <protection locked="0"/>
    </xf>
    <xf numFmtId="170" fontId="21" fillId="35" borderId="14">
      <alignment wrapText="1"/>
      <protection locked="0"/>
    </xf>
    <xf numFmtId="170" fontId="21" fillId="35" borderId="14">
      <alignment wrapText="1"/>
      <protection locked="0"/>
    </xf>
    <xf numFmtId="170" fontId="21" fillId="35" borderId="14">
      <alignment wrapText="1"/>
      <protection locked="0"/>
    </xf>
    <xf numFmtId="0" fontId="32" fillId="35" borderId="14">
      <alignment wrapText="1"/>
      <protection locked="0"/>
    </xf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7" fillId="0" borderId="0"/>
    <xf numFmtId="0" fontId="27" fillId="0" borderId="0"/>
    <xf numFmtId="166" fontId="27" fillId="0" borderId="0"/>
    <xf numFmtId="166" fontId="29" fillId="0" borderId="0">
      <alignment vertical="top"/>
    </xf>
    <xf numFmtId="0" fontId="29" fillId="0" borderId="0">
      <alignment vertical="top"/>
    </xf>
    <xf numFmtId="166" fontId="29" fillId="0" borderId="0">
      <alignment vertical="top"/>
    </xf>
    <xf numFmtId="166" fontId="31" fillId="0" borderId="0"/>
    <xf numFmtId="0" fontId="31" fillId="0" borderId="0"/>
    <xf numFmtId="166" fontId="31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1" fillId="0" borderId="0"/>
    <xf numFmtId="0" fontId="21" fillId="0" borderId="0"/>
    <xf numFmtId="166" fontId="21" fillId="0" borderId="0"/>
    <xf numFmtId="166" fontId="21" fillId="0" borderId="0"/>
    <xf numFmtId="0" fontId="21" fillId="0" borderId="0"/>
    <xf numFmtId="166" fontId="21" fillId="0" borderId="0"/>
    <xf numFmtId="166" fontId="21" fillId="0" borderId="0"/>
    <xf numFmtId="0" fontId="21" fillId="0" borderId="0"/>
    <xf numFmtId="166" fontId="21" fillId="0" borderId="0"/>
    <xf numFmtId="166" fontId="21" fillId="0" borderId="0"/>
    <xf numFmtId="0" fontId="21" fillId="0" borderId="0"/>
    <xf numFmtId="166" fontId="21" fillId="0" borderId="0"/>
    <xf numFmtId="166" fontId="20" fillId="0" borderId="0"/>
    <xf numFmtId="0" fontId="20" fillId="0" borderId="0"/>
    <xf numFmtId="166" fontId="20" fillId="0" borderId="0"/>
    <xf numFmtId="166" fontId="21" fillId="0" borderId="0"/>
    <xf numFmtId="0" fontId="21" fillId="0" borderId="0"/>
    <xf numFmtId="166" fontId="21" fillId="0" borderId="0"/>
    <xf numFmtId="166" fontId="21" fillId="0" borderId="0"/>
    <xf numFmtId="0" fontId="21" fillId="0" borderId="0"/>
    <xf numFmtId="166" fontId="21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7" fillId="0" borderId="0"/>
    <xf numFmtId="0" fontId="27" fillId="0" borderId="0"/>
    <xf numFmtId="166" fontId="27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1" fillId="0" borderId="0"/>
    <xf numFmtId="0" fontId="21" fillId="0" borderId="0"/>
    <xf numFmtId="166" fontId="21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7" fillId="0" borderId="0"/>
    <xf numFmtId="0" fontId="27" fillId="0" borderId="0"/>
    <xf numFmtId="166" fontId="27" fillId="0" borderId="0"/>
    <xf numFmtId="166" fontId="29" fillId="0" borderId="0">
      <alignment vertical="top"/>
    </xf>
    <xf numFmtId="0" fontId="29" fillId="0" borderId="0">
      <alignment vertical="top"/>
    </xf>
    <xf numFmtId="166" fontId="29" fillId="0" borderId="0">
      <alignment vertical="top"/>
    </xf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31" fillId="0" borderId="0"/>
    <xf numFmtId="0" fontId="31" fillId="0" borderId="0"/>
    <xf numFmtId="166" fontId="31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0" fontId="20" fillId="0" borderId="0"/>
    <xf numFmtId="0" fontId="27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3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7" fillId="0" borderId="0"/>
    <xf numFmtId="0" fontId="27" fillId="0" borderId="0"/>
    <xf numFmtId="166" fontId="27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0" fontId="20" fillId="0" borderId="0"/>
    <xf numFmtId="0" fontId="20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33" fillId="0" borderId="0"/>
    <xf numFmtId="0" fontId="33" fillId="0" borderId="0"/>
    <xf numFmtId="166" fontId="33" fillId="0" borderId="0"/>
    <xf numFmtId="166" fontId="21" fillId="0" borderId="0"/>
    <xf numFmtId="0" fontId="21" fillId="0" borderId="0"/>
    <xf numFmtId="166" fontId="21" fillId="0" borderId="0"/>
    <xf numFmtId="166" fontId="33" fillId="0" borderId="0"/>
    <xf numFmtId="0" fontId="33" fillId="0" borderId="0"/>
    <xf numFmtId="166" fontId="33" fillId="0" borderId="0"/>
    <xf numFmtId="166" fontId="21" fillId="0" borderId="0"/>
    <xf numFmtId="0" fontId="21" fillId="0" borderId="0"/>
    <xf numFmtId="166" fontId="21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166" fontId="27" fillId="0" borderId="0"/>
    <xf numFmtId="0" fontId="27" fillId="0" borderId="0"/>
    <xf numFmtId="166" fontId="27" fillId="0" borderId="0"/>
    <xf numFmtId="166" fontId="27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7" fillId="0" borderId="0"/>
    <xf numFmtId="0" fontId="27" fillId="0" borderId="0"/>
    <xf numFmtId="166" fontId="27" fillId="0" borderId="0"/>
    <xf numFmtId="166" fontId="27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166" fontId="27" fillId="0" borderId="0"/>
    <xf numFmtId="0" fontId="27" fillId="0" borderId="0"/>
    <xf numFmtId="166" fontId="27" fillId="0" borderId="0"/>
    <xf numFmtId="166" fontId="27" fillId="0" borderId="0"/>
    <xf numFmtId="0" fontId="27" fillId="0" borderId="0"/>
    <xf numFmtId="166" fontId="28" fillId="0" borderId="0"/>
    <xf numFmtId="0" fontId="28" fillId="0" borderId="0"/>
    <xf numFmtId="166" fontId="28" fillId="0" borderId="0"/>
    <xf numFmtId="0" fontId="27" fillId="0" borderId="0"/>
    <xf numFmtId="0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7" fillId="0" borderId="0"/>
    <xf numFmtId="0" fontId="27" fillId="0" borderId="0"/>
    <xf numFmtId="166" fontId="27" fillId="0" borderId="0"/>
    <xf numFmtId="166" fontId="27" fillId="0" borderId="0"/>
    <xf numFmtId="166" fontId="27" fillId="0" borderId="0"/>
    <xf numFmtId="0" fontId="27" fillId="0" borderId="0"/>
    <xf numFmtId="166" fontId="27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0" fontId="20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7" fillId="0" borderId="0"/>
    <xf numFmtId="0" fontId="27" fillId="0" borderId="0"/>
    <xf numFmtId="166" fontId="27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7" fillId="0" borderId="0"/>
    <xf numFmtId="0" fontId="27" fillId="0" borderId="0"/>
    <xf numFmtId="166" fontId="27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0" fontId="27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8" fillId="0" borderId="0"/>
    <xf numFmtId="0" fontId="28" fillId="0" borderId="0"/>
    <xf numFmtId="166" fontId="28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0" fontId="27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0" fontId="20" fillId="0" borderId="0"/>
    <xf numFmtId="166" fontId="20" fillId="0" borderId="0"/>
    <xf numFmtId="171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71" fontId="34" fillId="0" borderId="0">
      <protection locked="0"/>
    </xf>
    <xf numFmtId="171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72" fontId="35" fillId="0" borderId="0">
      <protection locked="0"/>
    </xf>
    <xf numFmtId="173" fontId="35" fillId="0" borderId="0">
      <protection locked="0"/>
    </xf>
    <xf numFmtId="172" fontId="35" fillId="0" borderId="0">
      <protection locked="0"/>
    </xf>
    <xf numFmtId="173" fontId="35" fillId="0" borderId="0">
      <protection locked="0"/>
    </xf>
    <xf numFmtId="171" fontId="34" fillId="0" borderId="0">
      <protection locked="0"/>
    </xf>
    <xf numFmtId="172" fontId="35" fillId="0" borderId="0">
      <protection locked="0"/>
    </xf>
    <xf numFmtId="173" fontId="35" fillId="0" borderId="0">
      <protection locked="0"/>
    </xf>
    <xf numFmtId="171" fontId="34" fillId="0" borderId="0">
      <protection locked="0"/>
    </xf>
    <xf numFmtId="166" fontId="34" fillId="0" borderId="15">
      <protection locked="0"/>
    </xf>
    <xf numFmtId="0" fontId="34" fillId="0" borderId="15">
      <protection locked="0"/>
    </xf>
    <xf numFmtId="166" fontId="34" fillId="0" borderId="15">
      <protection locked="0"/>
    </xf>
    <xf numFmtId="166" fontId="34" fillId="0" borderId="15">
      <protection locked="0"/>
    </xf>
    <xf numFmtId="0" fontId="34" fillId="0" borderId="15">
      <protection locked="0"/>
    </xf>
    <xf numFmtId="166" fontId="34" fillId="0" borderId="15">
      <protection locked="0"/>
    </xf>
    <xf numFmtId="166" fontId="34" fillId="0" borderId="15">
      <protection locked="0"/>
    </xf>
    <xf numFmtId="0" fontId="34" fillId="0" borderId="15">
      <protection locked="0"/>
    </xf>
    <xf numFmtId="166" fontId="34" fillId="0" borderId="15">
      <protection locked="0"/>
    </xf>
    <xf numFmtId="166" fontId="36" fillId="0" borderId="0">
      <protection locked="0"/>
    </xf>
    <xf numFmtId="0" fontId="36" fillId="0" borderId="0">
      <protection locked="0"/>
    </xf>
    <xf numFmtId="166" fontId="36" fillId="0" borderId="0">
      <protection locked="0"/>
    </xf>
    <xf numFmtId="166" fontId="36" fillId="0" borderId="0">
      <protection locked="0"/>
    </xf>
    <xf numFmtId="166" fontId="36" fillId="0" borderId="0">
      <protection locked="0"/>
    </xf>
    <xf numFmtId="0" fontId="36" fillId="0" borderId="0">
      <protection locked="0"/>
    </xf>
    <xf numFmtId="166" fontId="36" fillId="0" borderId="0">
      <protection locked="0"/>
    </xf>
    <xf numFmtId="166" fontId="36" fillId="0" borderId="0">
      <protection locked="0"/>
    </xf>
    <xf numFmtId="166" fontId="37" fillId="0" borderId="0"/>
    <xf numFmtId="166" fontId="35" fillId="0" borderId="15">
      <protection locked="0"/>
    </xf>
    <xf numFmtId="0" fontId="35" fillId="0" borderId="15">
      <protection locked="0"/>
    </xf>
    <xf numFmtId="166" fontId="35" fillId="0" borderId="15">
      <protection locked="0"/>
    </xf>
    <xf numFmtId="166" fontId="35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166" fontId="34" fillId="0" borderId="0">
      <protection locked="0"/>
    </xf>
    <xf numFmtId="166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0" fontId="34" fillId="0" borderId="0">
      <protection locked="0"/>
    </xf>
    <xf numFmtId="0" fontId="34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166" fontId="35" fillId="0" borderId="0">
      <protection locked="0"/>
    </xf>
    <xf numFmtId="166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0" fontId="35" fillId="0" borderId="0">
      <protection locked="0"/>
    </xf>
    <xf numFmtId="0" fontId="35" fillId="0" borderId="15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6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166" fontId="26" fillId="0" borderId="0">
      <protection locked="0"/>
    </xf>
    <xf numFmtId="0" fontId="26" fillId="0" borderId="0">
      <protection locked="0"/>
    </xf>
    <xf numFmtId="166" fontId="26" fillId="0" borderId="0">
      <protection locked="0"/>
    </xf>
    <xf numFmtId="166" fontId="26" fillId="0" borderId="0">
      <protection locked="0"/>
    </xf>
    <xf numFmtId="0" fontId="26" fillId="0" borderId="0">
      <protection locked="0"/>
    </xf>
    <xf numFmtId="166" fontId="26" fillId="0" borderId="0">
      <protection locked="0"/>
    </xf>
    <xf numFmtId="166" fontId="38" fillId="0" borderId="0"/>
    <xf numFmtId="174" fontId="39" fillId="0" borderId="0">
      <alignment horizontal="center"/>
    </xf>
    <xf numFmtId="175" fontId="40" fillId="0" borderId="16" applyFont="0" applyFill="0" applyBorder="0" applyAlignment="0" applyProtection="0">
      <alignment horizontal="right"/>
    </xf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7" borderId="0" applyNumberFormat="0" applyBorder="0" applyAlignment="0" applyProtection="0"/>
    <xf numFmtId="0" fontId="41" fillId="37" borderId="0" applyNumberFormat="0" applyBorder="0" applyAlignment="0" applyProtection="0"/>
    <xf numFmtId="166" fontId="41" fillId="37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8" borderId="0" applyNumberFormat="0" applyBorder="0" applyAlignment="0" applyProtection="0"/>
    <xf numFmtId="0" fontId="41" fillId="38" borderId="0" applyNumberFormat="0" applyBorder="0" applyAlignment="0" applyProtection="0"/>
    <xf numFmtId="166" fontId="41" fillId="38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0" borderId="0" applyNumberFormat="0" applyBorder="0" applyAlignment="0" applyProtection="0"/>
    <xf numFmtId="0" fontId="41" fillId="40" borderId="0" applyNumberFormat="0" applyBorder="0" applyAlignment="0" applyProtection="0"/>
    <xf numFmtId="166" fontId="41" fillId="40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41" borderId="0" applyNumberFormat="0" applyBorder="0" applyAlignment="0" applyProtection="0"/>
    <xf numFmtId="166" fontId="41" fillId="41" borderId="0" applyNumberFormat="0" applyBorder="0" applyAlignment="0" applyProtection="0"/>
    <xf numFmtId="0" fontId="41" fillId="3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37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3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39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40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4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44" borderId="0" applyNumberFormat="0" applyBorder="0" applyAlignment="0" applyProtection="0"/>
    <xf numFmtId="0" fontId="41" fillId="44" borderId="0" applyNumberFormat="0" applyBorder="0" applyAlignment="0" applyProtection="0"/>
    <xf numFmtId="166" fontId="41" fillId="44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39" borderId="0" applyNumberFormat="0" applyBorder="0" applyAlignment="0" applyProtection="0"/>
    <xf numFmtId="0" fontId="41" fillId="39" borderId="0" applyNumberFormat="0" applyBorder="0" applyAlignment="0" applyProtection="0"/>
    <xf numFmtId="166" fontId="41" fillId="39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2" borderId="0" applyNumberFormat="0" applyBorder="0" applyAlignment="0" applyProtection="0"/>
    <xf numFmtId="0" fontId="41" fillId="42" borderId="0" applyNumberFormat="0" applyBorder="0" applyAlignment="0" applyProtection="0"/>
    <xf numFmtId="166" fontId="41" fillId="42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5" borderId="0" applyNumberFormat="0" applyBorder="0" applyAlignment="0" applyProtection="0"/>
    <xf numFmtId="166" fontId="41" fillId="45" borderId="0" applyNumberFormat="0" applyBorder="0" applyAlignment="0" applyProtection="0"/>
    <xf numFmtId="0" fontId="41" fillId="42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43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4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39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4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45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6" borderId="0" applyNumberFormat="0" applyBorder="0" applyAlignment="0" applyProtection="0"/>
    <xf numFmtId="0" fontId="43" fillId="46" borderId="0" applyNumberFormat="0" applyBorder="0" applyAlignment="0" applyProtection="0"/>
    <xf numFmtId="166" fontId="43" fillId="46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0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0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9" borderId="0" applyNumberFormat="0" applyBorder="0" applyAlignment="0" applyProtection="0"/>
    <xf numFmtId="166" fontId="43" fillId="49" borderId="0" applyNumberFormat="0" applyBorder="0" applyAlignment="0" applyProtection="0"/>
    <xf numFmtId="0" fontId="43" fillId="46" borderId="0" applyNumberFormat="0" applyBorder="0" applyAlignment="0" applyProtection="0"/>
    <xf numFmtId="0" fontId="44" fillId="12" borderId="0" applyNumberFormat="0" applyBorder="0" applyAlignment="0" applyProtection="0"/>
    <xf numFmtId="0" fontId="43" fillId="43" borderId="0" applyNumberFormat="0" applyBorder="0" applyAlignment="0" applyProtection="0"/>
    <xf numFmtId="0" fontId="44" fillId="16" borderId="0" applyNumberFormat="0" applyBorder="0" applyAlignment="0" applyProtection="0"/>
    <xf numFmtId="0" fontId="43" fillId="44" borderId="0" applyNumberFormat="0" applyBorder="0" applyAlignment="0" applyProtection="0"/>
    <xf numFmtId="0" fontId="44" fillId="20" borderId="0" applyNumberFormat="0" applyBorder="0" applyAlignment="0" applyProtection="0"/>
    <xf numFmtId="0" fontId="43" fillId="47" borderId="0" applyNumberFormat="0" applyBorder="0" applyAlignment="0" applyProtection="0"/>
    <xf numFmtId="0" fontId="44" fillId="24" borderId="0" applyNumberFormat="0" applyBorder="0" applyAlignment="0" applyProtection="0"/>
    <xf numFmtId="0" fontId="43" fillId="48" borderId="0" applyNumberFormat="0" applyBorder="0" applyAlignment="0" applyProtection="0"/>
    <xf numFmtId="0" fontId="44" fillId="28" borderId="0" applyNumberFormat="0" applyBorder="0" applyAlignment="0" applyProtection="0"/>
    <xf numFmtId="0" fontId="43" fillId="49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horizontal="right"/>
    </xf>
    <xf numFmtId="169" fontId="25" fillId="0" borderId="0">
      <protection locked="0"/>
    </xf>
    <xf numFmtId="169" fontId="25" fillId="0" borderId="0">
      <protection locked="0"/>
    </xf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0" borderId="0" applyNumberFormat="0" applyBorder="0" applyAlignment="0" applyProtection="0"/>
    <xf numFmtId="0" fontId="43" fillId="50" borderId="0" applyNumberFormat="0" applyBorder="0" applyAlignment="0" applyProtection="0"/>
    <xf numFmtId="166" fontId="43" fillId="50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1" borderId="0" applyNumberFormat="0" applyBorder="0" applyAlignment="0" applyProtection="0"/>
    <xf numFmtId="0" fontId="43" fillId="51" borderId="0" applyNumberFormat="0" applyBorder="0" applyAlignment="0" applyProtection="0"/>
    <xf numFmtId="166" fontId="43" fillId="51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52" borderId="0" applyNumberFormat="0" applyBorder="0" applyAlignment="0" applyProtection="0"/>
    <xf numFmtId="0" fontId="43" fillId="52" borderId="0" applyNumberFormat="0" applyBorder="0" applyAlignment="0" applyProtection="0"/>
    <xf numFmtId="166" fontId="43" fillId="52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7" borderId="0" applyNumberFormat="0" applyBorder="0" applyAlignment="0" applyProtection="0"/>
    <xf numFmtId="0" fontId="43" fillId="47" borderId="0" applyNumberFormat="0" applyBorder="0" applyAlignment="0" applyProtection="0"/>
    <xf numFmtId="166" fontId="43" fillId="47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48" borderId="0" applyNumberFormat="0" applyBorder="0" applyAlignment="0" applyProtection="0"/>
    <xf numFmtId="0" fontId="43" fillId="48" borderId="0" applyNumberFormat="0" applyBorder="0" applyAlignment="0" applyProtection="0"/>
    <xf numFmtId="166" fontId="43" fillId="48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3" fillId="53" borderId="0" applyNumberFormat="0" applyBorder="0" applyAlignment="0" applyProtection="0"/>
    <xf numFmtId="0" fontId="43" fillId="53" borderId="0" applyNumberFormat="0" applyBorder="0" applyAlignment="0" applyProtection="0"/>
    <xf numFmtId="166" fontId="43" fillId="53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6" fillId="37" borderId="0" applyNumberFormat="0" applyBorder="0" applyAlignment="0" applyProtection="0"/>
    <xf numFmtId="0" fontId="46" fillId="37" borderId="0" applyNumberFormat="0" applyBorder="0" applyAlignment="0" applyProtection="0"/>
    <xf numFmtId="166" fontId="46" fillId="37" borderId="0" applyNumberFormat="0" applyBorder="0" applyAlignment="0" applyProtection="0"/>
    <xf numFmtId="166" fontId="47" fillId="54" borderId="0"/>
    <xf numFmtId="0" fontId="47" fillId="54" borderId="0"/>
    <xf numFmtId="166" fontId="47" fillId="54" borderId="0"/>
    <xf numFmtId="166" fontId="48" fillId="54" borderId="0"/>
    <xf numFmtId="0" fontId="48" fillId="54" borderId="0"/>
    <xf numFmtId="166" fontId="48" fillId="54" borderId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50" fillId="56" borderId="0" applyNumberFormat="0" applyFill="0" applyBorder="0" applyAlignment="0" applyProtection="0"/>
    <xf numFmtId="0" fontId="50" fillId="56" borderId="0" applyNumberFormat="0" applyFill="0" applyBorder="0" applyAlignment="0" applyProtection="0"/>
    <xf numFmtId="166" fontId="50" fillId="56" borderId="0" applyNumberFormat="0" applyFill="0" applyBorder="0" applyAlignment="0" applyProtection="0"/>
    <xf numFmtId="166" fontId="50" fillId="56" borderId="18" applyNumberFormat="0" applyFill="0" applyAlignment="0" applyProtection="0"/>
    <xf numFmtId="0" fontId="50" fillId="56" borderId="18" applyNumberFormat="0" applyFill="0" applyAlignment="0" applyProtection="0"/>
    <xf numFmtId="166" fontId="50" fillId="56" borderId="18" applyNumberFormat="0" applyFill="0" applyAlignment="0" applyProtection="0"/>
    <xf numFmtId="176" fontId="51" fillId="0" borderId="18" applyAlignment="0" applyProtection="0"/>
    <xf numFmtId="177" fontId="51" fillId="0" borderId="18" applyAlignment="0" applyProtection="0"/>
    <xf numFmtId="49" fontId="52" fillId="0" borderId="0" applyFill="0" applyBorder="0">
      <alignment horizontal="left"/>
    </xf>
    <xf numFmtId="0" fontId="52" fillId="0" borderId="0" applyFill="0" applyBorder="0">
      <alignment horizontal="left"/>
    </xf>
    <xf numFmtId="178" fontId="53" fillId="0" borderId="0" applyFill="0" applyBorder="0">
      <alignment horizontal="left"/>
    </xf>
    <xf numFmtId="49" fontId="54" fillId="0" borderId="0" applyFill="0" applyBorder="0">
      <alignment horizontal="left"/>
    </xf>
    <xf numFmtId="0" fontId="54" fillId="0" borderId="0" applyFill="0" applyBorder="0">
      <alignment horizontal="left"/>
    </xf>
    <xf numFmtId="2" fontId="55" fillId="0" borderId="0" applyFill="0" applyBorder="0">
      <alignment horizontal="left"/>
    </xf>
    <xf numFmtId="0" fontId="56" fillId="0" borderId="0"/>
    <xf numFmtId="179" fontId="57" fillId="0" borderId="0">
      <alignment horizontal="right"/>
    </xf>
    <xf numFmtId="180" fontId="57" fillId="0" borderId="0">
      <alignment horizontal="right" vertical="center"/>
    </xf>
    <xf numFmtId="179" fontId="57" fillId="0" borderId="0">
      <alignment horizontal="right" vertical="center"/>
    </xf>
    <xf numFmtId="0" fontId="58" fillId="0" borderId="0">
      <alignment vertical="center"/>
    </xf>
    <xf numFmtId="0" fontId="59" fillId="0" borderId="0">
      <alignment horizontal="left"/>
    </xf>
    <xf numFmtId="181" fontId="60" fillId="57" borderId="0">
      <alignment horizontal="right" vertical="center"/>
    </xf>
    <xf numFmtId="182" fontId="60" fillId="57" borderId="0">
      <alignment horizontal="right"/>
    </xf>
    <xf numFmtId="183" fontId="60" fillId="0" borderId="0">
      <alignment horizontal="right" vertical="center"/>
    </xf>
    <xf numFmtId="3" fontId="61" fillId="0" borderId="19" applyNumberFormat="0">
      <alignment vertical="center"/>
    </xf>
    <xf numFmtId="166" fontId="62" fillId="0" borderId="0" applyFill="0" applyBorder="0" applyAlignment="0"/>
    <xf numFmtId="0" fontId="62" fillId="0" borderId="0" applyFill="0" applyBorder="0" applyAlignment="0"/>
    <xf numFmtId="166" fontId="62" fillId="0" borderId="0" applyFill="0" applyBorder="0" applyAlignment="0"/>
    <xf numFmtId="166" fontId="62" fillId="0" borderId="0" applyFill="0" applyBorder="0" applyAlignment="0"/>
    <xf numFmtId="184" fontId="20" fillId="0" borderId="0" applyFill="0" applyBorder="0" applyAlignment="0"/>
    <xf numFmtId="185" fontId="21" fillId="0" borderId="0" applyFill="0" applyBorder="0" applyAlignment="0"/>
    <xf numFmtId="186" fontId="21" fillId="0" borderId="0" applyFill="0" applyBorder="0" applyAlignment="0"/>
    <xf numFmtId="187" fontId="63" fillId="0" borderId="0" applyFill="0" applyBorder="0" applyAlignment="0"/>
    <xf numFmtId="188" fontId="63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191" fontId="20" fillId="0" borderId="0" applyFill="0" applyBorder="0" applyAlignment="0"/>
    <xf numFmtId="184" fontId="20" fillId="0" borderId="0" applyFill="0" applyBorder="0" applyAlignment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166" fontId="49" fillId="55" borderId="17" applyNumberFormat="0" applyAlignment="0" applyProtection="0"/>
    <xf numFmtId="0" fontId="49" fillId="55" borderId="17" applyNumberFormat="0" applyAlignment="0" applyProtection="0"/>
    <xf numFmtId="166" fontId="49" fillId="55" borderId="17" applyNumberFormat="0" applyAlignment="0" applyProtection="0"/>
    <xf numFmtId="38" fontId="53" fillId="0" borderId="0">
      <alignment horizontal="left"/>
    </xf>
    <xf numFmtId="0" fontId="53" fillId="0" borderId="0">
      <alignment horizontal="left"/>
    </xf>
    <xf numFmtId="178" fontId="64" fillId="0" borderId="0"/>
    <xf numFmtId="192" fontId="28" fillId="58" borderId="13">
      <alignment vertical="center"/>
    </xf>
    <xf numFmtId="193" fontId="28" fillId="58" borderId="13">
      <alignment vertical="center"/>
    </xf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166" fontId="65" fillId="59" borderId="20" applyNumberFormat="0" applyAlignment="0" applyProtection="0"/>
    <xf numFmtId="0" fontId="65" fillId="59" borderId="20" applyNumberFormat="0" applyAlignment="0" applyProtection="0"/>
    <xf numFmtId="166" fontId="65" fillId="59" borderId="20" applyNumberFormat="0" applyAlignment="0" applyProtection="0"/>
    <xf numFmtId="4" fontId="58" fillId="60" borderId="0" applyFont="0" applyBorder="0" applyAlignment="0" applyProtection="0">
      <alignment vertical="top"/>
    </xf>
    <xf numFmtId="166" fontId="66" fillId="0" borderId="11">
      <alignment horizontal="center"/>
    </xf>
    <xf numFmtId="18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0" fontId="20" fillId="0" borderId="0" applyFont="0" applyFill="0" applyBorder="0" applyAlignment="0" applyProtection="0"/>
    <xf numFmtId="196" fontId="67" fillId="0" borderId="0" applyFont="0" applyFill="0" applyBorder="0" applyAlignment="0" applyProtection="0">
      <alignment horizontal="center"/>
    </xf>
    <xf numFmtId="164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4" fontId="23" fillId="0" borderId="0" applyFont="0" applyFill="0" applyBorder="0" applyAlignment="0" applyProtection="0"/>
    <xf numFmtId="199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97" fontId="68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6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200" fontId="70" fillId="0" borderId="0" applyFont="0" applyFill="0" applyBorder="0" applyAlignment="0" applyProtection="0"/>
    <xf numFmtId="3" fontId="21" fillId="0" borderId="0" applyFill="0" applyBorder="0" applyAlignment="0" applyProtection="0"/>
    <xf numFmtId="201" fontId="71" fillId="35" borderId="0" applyBorder="0"/>
    <xf numFmtId="202" fontId="71" fillId="35" borderId="0" applyBorder="0"/>
    <xf numFmtId="192" fontId="71" fillId="35" borderId="14" applyBorder="0"/>
    <xf numFmtId="193" fontId="71" fillId="35" borderId="14" applyBorder="0"/>
    <xf numFmtId="203" fontId="71" fillId="35" borderId="14" applyBorder="0"/>
    <xf numFmtId="9" fontId="71" fillId="35" borderId="16" applyBorder="0"/>
    <xf numFmtId="173" fontId="71" fillId="35" borderId="0" applyBorder="0"/>
    <xf numFmtId="204" fontId="71" fillId="35" borderId="0" applyBorder="0"/>
    <xf numFmtId="164" fontId="71" fillId="35" borderId="21" applyBorder="0"/>
    <xf numFmtId="197" fontId="71" fillId="35" borderId="21" applyBorder="0"/>
    <xf numFmtId="205" fontId="72" fillId="0" borderId="0" applyFill="0" applyBorder="0" applyProtection="0"/>
    <xf numFmtId="205" fontId="72" fillId="0" borderId="18" applyFill="0" applyProtection="0"/>
    <xf numFmtId="205" fontId="72" fillId="0" borderId="15" applyFill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37" fontId="73" fillId="0" borderId="22" applyFont="0" applyFill="0" applyBorder="0">
      <protection locked="0"/>
    </xf>
    <xf numFmtId="0" fontId="73" fillId="0" borderId="22" applyFont="0" applyFill="0" applyBorder="0">
      <protection locked="0"/>
    </xf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178" fontId="52" fillId="35" borderId="11" applyNumberFormat="0" applyBorder="0" applyProtection="0">
      <alignment horizontal="right"/>
    </xf>
    <xf numFmtId="38" fontId="21" fillId="0" borderId="0"/>
    <xf numFmtId="38" fontId="21" fillId="0" borderId="0"/>
    <xf numFmtId="0" fontId="21" fillId="0" borderId="0"/>
    <xf numFmtId="0" fontId="21" fillId="0" borderId="0"/>
    <xf numFmtId="166" fontId="47" fillId="61" borderId="0"/>
    <xf numFmtId="0" fontId="47" fillId="61" borderId="0"/>
    <xf numFmtId="166" fontId="47" fillId="61" borderId="0"/>
    <xf numFmtId="166" fontId="48" fillId="62" borderId="0"/>
    <xf numFmtId="0" fontId="48" fillId="62" borderId="0"/>
    <xf numFmtId="166" fontId="48" fillId="62" borderId="0"/>
    <xf numFmtId="166" fontId="21" fillId="56" borderId="0" applyFont="0" applyFill="0" applyBorder="0" applyAlignment="0" applyProtection="0"/>
    <xf numFmtId="206" fontId="21" fillId="0" borderId="0" applyFill="0" applyBorder="0" applyAlignment="0" applyProtection="0"/>
    <xf numFmtId="207" fontId="21" fillId="56" borderId="0" applyFont="0" applyFill="0" applyBorder="0" applyAlignment="0" applyProtection="0"/>
    <xf numFmtId="166" fontId="21" fillId="56" borderId="0" applyFont="0" applyFill="0" applyBorder="0" applyAlignment="0" applyProtection="0"/>
    <xf numFmtId="166" fontId="21" fillId="56" borderId="0" applyFont="0" applyFill="0" applyBorder="0" applyAlignment="0" applyProtection="0"/>
    <xf numFmtId="166" fontId="74" fillId="0" borderId="0" applyFont="0"/>
    <xf numFmtId="166" fontId="74" fillId="0" borderId="0" applyFont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0" fontId="74" fillId="0" borderId="0" applyFont="0"/>
    <xf numFmtId="207" fontId="21" fillId="56" borderId="0" applyFont="0" applyFill="0" applyBorder="0" applyAlignment="0" applyProtection="0"/>
    <xf numFmtId="0" fontId="74" fillId="0" borderId="0" applyFont="0"/>
    <xf numFmtId="0" fontId="74" fillId="0" borderId="0" applyFont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0" fontId="74" fillId="0" borderId="0" applyFont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0" fontId="74" fillId="0" borderId="0" applyFont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166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207" fontId="21" fillId="56" borderId="0" applyFont="0" applyFill="0" applyBorder="0" applyAlignment="0" applyProtection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207" fontId="21" fillId="56" borderId="0" applyFont="0" applyFill="0" applyBorder="0" applyAlignment="0" applyProtection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0" fontId="74" fillId="0" borderId="0" applyFont="0"/>
    <xf numFmtId="166" fontId="74" fillId="0" borderId="0" applyFont="0"/>
    <xf numFmtId="166" fontId="74" fillId="0" borderId="0" applyFont="0"/>
    <xf numFmtId="207" fontId="21" fillId="56" borderId="0" applyFont="0" applyFill="0" applyBorder="0" applyAlignment="0" applyProtection="0"/>
    <xf numFmtId="206" fontId="21" fillId="0" borderId="0" applyFill="0" applyBorder="0" applyAlignment="0" applyProtection="0"/>
    <xf numFmtId="207" fontId="21" fillId="56" borderId="0" applyFont="0" applyFill="0" applyBorder="0" applyAlignment="0" applyProtection="0"/>
    <xf numFmtId="206" fontId="21" fillId="0" borderId="0" applyFill="0" applyBorder="0" applyAlignment="0" applyProtection="0"/>
    <xf numFmtId="206" fontId="21" fillId="0" borderId="0" applyFill="0" applyBorder="0" applyAlignment="0" applyProtection="0"/>
    <xf numFmtId="206" fontId="21" fillId="0" borderId="0" applyFill="0" applyBorder="0" applyAlignment="0" applyProtection="0"/>
    <xf numFmtId="207" fontId="21" fillId="56" borderId="0" applyFont="0" applyFill="0" applyBorder="0" applyAlignment="0" applyProtection="0"/>
    <xf numFmtId="206" fontId="21" fillId="0" borderId="0" applyFill="0" applyBorder="0" applyAlignment="0" applyProtection="0"/>
    <xf numFmtId="206" fontId="21" fillId="0" borderId="0" applyFill="0" applyBorder="0" applyAlignment="0" applyProtection="0"/>
    <xf numFmtId="14" fontId="62" fillId="0" borderId="0" applyFill="0" applyBorder="0" applyAlignment="0"/>
    <xf numFmtId="16" fontId="62" fillId="0" borderId="0" applyFill="0" applyBorder="0" applyAlignment="0"/>
    <xf numFmtId="18" fontId="62" fillId="0" borderId="0" applyFill="0" applyBorder="0" applyAlignment="0"/>
    <xf numFmtId="20" fontId="62" fillId="0" borderId="0" applyFill="0" applyBorder="0" applyAlignment="0"/>
    <xf numFmtId="22" fontId="62" fillId="0" borderId="0" applyFill="0" applyBorder="0" applyAlignment="0"/>
    <xf numFmtId="166" fontId="21" fillId="56" borderId="0" applyFont="0" applyFill="0" applyBorder="0" applyAlignment="0" applyProtection="0"/>
    <xf numFmtId="208" fontId="72" fillId="0" borderId="0" applyFill="0" applyBorder="0" applyProtection="0"/>
    <xf numFmtId="208" fontId="72" fillId="0" borderId="18" applyFill="0" applyProtection="0"/>
    <xf numFmtId="208" fontId="72" fillId="0" borderId="15" applyFill="0" applyProtection="0"/>
    <xf numFmtId="38" fontId="75" fillId="0" borderId="23">
      <alignment vertical="center"/>
    </xf>
    <xf numFmtId="0" fontId="75" fillId="0" borderId="23">
      <alignment vertical="center"/>
    </xf>
    <xf numFmtId="166" fontId="76" fillId="56" borderId="0" applyNumberFormat="0" applyProtection="0">
      <alignment vertical="top"/>
    </xf>
    <xf numFmtId="166" fontId="58" fillId="56" borderId="0" applyNumberFormat="0" applyProtection="0">
      <alignment vertical="top"/>
    </xf>
    <xf numFmtId="0" fontId="58" fillId="56" borderId="0" applyNumberFormat="0" applyProtection="0">
      <alignment vertical="top"/>
    </xf>
    <xf numFmtId="166" fontId="58" fillId="56" borderId="0" applyNumberFormat="0" applyProtection="0">
      <alignment vertical="top"/>
    </xf>
    <xf numFmtId="0" fontId="76" fillId="56" borderId="0" applyNumberFormat="0" applyProtection="0">
      <alignment vertical="top"/>
    </xf>
    <xf numFmtId="166" fontId="76" fillId="56" borderId="0" applyNumberFormat="0" applyProtection="0">
      <alignment vertical="top"/>
    </xf>
    <xf numFmtId="193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76" fontId="77" fillId="0" borderId="14" applyFont="0" applyBorder="0"/>
    <xf numFmtId="177" fontId="77" fillId="0" borderId="14" applyFont="0" applyBorder="0"/>
    <xf numFmtId="166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6" fontId="78" fillId="0" borderId="0" applyNumberFormat="0" applyFill="0" applyBorder="0" applyAlignment="0" applyProtection="0"/>
    <xf numFmtId="166" fontId="78" fillId="0" borderId="0" applyNumberFormat="0" applyFill="0" applyBorder="0" applyAlignment="0" applyProtection="0"/>
    <xf numFmtId="189" fontId="20" fillId="0" borderId="0" applyFill="0" applyBorder="0" applyAlignment="0"/>
    <xf numFmtId="190" fontId="20" fillId="0" borderId="0" applyFill="0" applyBorder="0" applyAlignment="0"/>
    <xf numFmtId="184" fontId="20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191" fontId="20" fillId="0" borderId="0" applyFill="0" applyBorder="0" applyAlignment="0"/>
    <xf numFmtId="184" fontId="20" fillId="0" borderId="0" applyFill="0" applyBorder="0" applyAlignment="0"/>
    <xf numFmtId="166" fontId="23" fillId="0" borderId="0" applyFont="0" applyFill="0" applyBorder="0" applyAlignment="0" applyProtection="0">
      <alignment horizontal="left"/>
    </xf>
    <xf numFmtId="209" fontId="58" fillId="56" borderId="0" applyFont="0" applyFill="0" applyBorder="0" applyAlignment="0" applyProtection="0">
      <alignment vertical="top"/>
    </xf>
    <xf numFmtId="209" fontId="58" fillId="56" borderId="0" applyFont="0" applyFill="0" applyBorder="0" applyAlignment="0" applyProtection="0">
      <alignment vertical="top"/>
    </xf>
    <xf numFmtId="209" fontId="58" fillId="56" borderId="0" applyFont="0" applyFill="0" applyBorder="0" applyAlignment="0" applyProtection="0">
      <alignment vertical="top"/>
    </xf>
    <xf numFmtId="0" fontId="23" fillId="0" borderId="0" applyFont="0" applyFill="0" applyBorder="0" applyAlignment="0" applyProtection="0">
      <alignment horizontal="left"/>
    </xf>
    <xf numFmtId="210" fontId="9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left"/>
    </xf>
    <xf numFmtId="0" fontId="23" fillId="0" borderId="0" applyFont="0" applyFill="0" applyBorder="0" applyAlignment="0" applyProtection="0">
      <alignment horizontal="left"/>
    </xf>
    <xf numFmtId="166" fontId="23" fillId="0" borderId="0" applyFont="0" applyFill="0" applyBorder="0" applyAlignment="0" applyProtection="0">
      <alignment horizontal="left"/>
    </xf>
    <xf numFmtId="166" fontId="23" fillId="0" borderId="0" applyFont="0" applyFill="0" applyBorder="0" applyAlignment="0" applyProtection="0">
      <alignment horizontal="left"/>
    </xf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6" fontId="80" fillId="0" borderId="0">
      <alignment horizontal="center" wrapText="1"/>
    </xf>
    <xf numFmtId="0" fontId="80" fillId="0" borderId="0">
      <alignment horizontal="center" wrapText="1"/>
    </xf>
    <xf numFmtId="166" fontId="80" fillId="0" borderId="0">
      <alignment horizontal="center" wrapText="1"/>
    </xf>
    <xf numFmtId="166" fontId="81" fillId="63" borderId="24" applyAlignment="0" applyProtection="0"/>
    <xf numFmtId="0" fontId="81" fillId="63" borderId="24" applyAlignment="0" applyProtection="0"/>
    <xf numFmtId="166" fontId="81" fillId="63" borderId="24" applyAlignment="0" applyProtection="0"/>
    <xf numFmtId="211" fontId="82" fillId="0" borderId="0" applyNumberFormat="0" applyFill="0" applyBorder="0" applyAlignment="0" applyProtection="0"/>
    <xf numFmtId="211" fontId="83" fillId="64" borderId="25" applyAlignment="0">
      <protection locked="0"/>
    </xf>
    <xf numFmtId="211" fontId="62" fillId="0" borderId="0" applyFill="0" applyBorder="0" applyAlignment="0" applyProtection="0"/>
    <xf numFmtId="166" fontId="84" fillId="0" borderId="0" applyFill="0" applyBorder="0">
      <alignment horizontal="left" vertical="top"/>
    </xf>
    <xf numFmtId="0" fontId="84" fillId="0" borderId="0" applyFill="0" applyBorder="0">
      <alignment horizontal="left" vertical="top"/>
    </xf>
    <xf numFmtId="166" fontId="84" fillId="0" borderId="0" applyFill="0" applyBorder="0">
      <alignment horizontal="left" vertical="top"/>
    </xf>
    <xf numFmtId="2" fontId="21" fillId="0" borderId="0" applyFill="0" applyBorder="0" applyAlignment="0" applyProtection="0"/>
    <xf numFmtId="212" fontId="85" fillId="0" borderId="0" applyNumberFormat="0" applyFont="0" applyFill="0" applyBorder="0" applyProtection="0"/>
    <xf numFmtId="192" fontId="86" fillId="0" borderId="0" applyFill="0" applyBorder="0">
      <alignment horizontal="left"/>
    </xf>
    <xf numFmtId="193" fontId="86" fillId="0" borderId="0" applyFill="0" applyBorder="0">
      <alignment horizontal="left"/>
    </xf>
    <xf numFmtId="10" fontId="87" fillId="65" borderId="10" applyNumberFormat="0" applyFill="0" applyBorder="0" applyAlignment="0" applyProtection="0">
      <protection locked="0"/>
    </xf>
    <xf numFmtId="49" fontId="88" fillId="0" borderId="0">
      <alignment horizontal="left"/>
    </xf>
    <xf numFmtId="0" fontId="88" fillId="0" borderId="0">
      <alignment horizontal="left"/>
    </xf>
    <xf numFmtId="0" fontId="89" fillId="0" borderId="0">
      <alignment vertical="center"/>
    </xf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4" fontId="55" fillId="0" borderId="0" applyFill="0" applyBorder="0"/>
    <xf numFmtId="197" fontId="55" fillId="0" borderId="0" applyFill="0" applyBorder="0"/>
    <xf numFmtId="192" fontId="55" fillId="0" borderId="16" applyFill="0" applyBorder="0"/>
    <xf numFmtId="193" fontId="55" fillId="0" borderId="16" applyFill="0" applyBorder="0"/>
    <xf numFmtId="201" fontId="55" fillId="0" borderId="0" applyFill="0" applyBorder="0"/>
    <xf numFmtId="202" fontId="55" fillId="0" borderId="0" applyFill="0" applyBorder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166" fontId="91" fillId="38" borderId="0" applyNumberFormat="0" applyBorder="0" applyAlignment="0" applyProtection="0"/>
    <xf numFmtId="0" fontId="91" fillId="38" borderId="0" applyNumberFormat="0" applyBorder="0" applyAlignment="0" applyProtection="0"/>
    <xf numFmtId="166" fontId="91" fillId="38" borderId="0" applyNumberFormat="0" applyBorder="0" applyAlignment="0" applyProtection="0"/>
    <xf numFmtId="38" fontId="58" fillId="63" borderId="0" applyNumberFormat="0" applyBorder="0" applyAlignment="0" applyProtection="0"/>
    <xf numFmtId="0" fontId="58" fillId="63" borderId="0" applyNumberFormat="0" applyBorder="0" applyAlignment="0" applyProtection="0"/>
    <xf numFmtId="212" fontId="92" fillId="0" borderId="0" applyNumberFormat="0" applyFont="0" applyAlignment="0" applyProtection="0">
      <alignment horizontal="left"/>
      <protection locked="0"/>
    </xf>
    <xf numFmtId="166" fontId="93" fillId="0" borderId="27" applyNumberFormat="0" applyAlignment="0" applyProtection="0">
      <alignment horizontal="left" vertical="center"/>
    </xf>
    <xf numFmtId="166" fontId="94" fillId="63" borderId="0" applyNumberFormat="0" applyBorder="0" applyProtection="0"/>
    <xf numFmtId="0" fontId="94" fillId="63" borderId="0" applyNumberFormat="0" applyBorder="0" applyProtection="0"/>
    <xf numFmtId="166" fontId="94" fillId="63" borderId="0" applyNumberFormat="0" applyBorder="0" applyProtection="0"/>
    <xf numFmtId="166" fontId="94" fillId="63" borderId="0" applyNumberFormat="0" applyBorder="0" applyProtection="0"/>
    <xf numFmtId="0" fontId="94" fillId="63" borderId="0" applyNumberFormat="0" applyBorder="0" applyProtection="0"/>
    <xf numFmtId="166" fontId="94" fillId="63" borderId="0" applyNumberFormat="0" applyBorder="0" applyProtection="0"/>
    <xf numFmtId="166" fontId="95" fillId="63" borderId="0" applyNumberFormat="0" applyBorder="0" applyProtection="0"/>
    <xf numFmtId="0" fontId="95" fillId="63" borderId="0" applyNumberFormat="0" applyBorder="0" applyProtection="0"/>
    <xf numFmtId="166" fontId="95" fillId="63" borderId="0" applyNumberFormat="0" applyBorder="0" applyProtection="0"/>
    <xf numFmtId="0" fontId="93" fillId="0" borderId="27" applyNumberFormat="0" applyAlignment="0" applyProtection="0">
      <alignment horizontal="left" vertical="center"/>
    </xf>
    <xf numFmtId="166" fontId="93" fillId="0" borderId="27" applyNumberFormat="0" applyAlignment="0" applyProtection="0">
      <alignment horizontal="left" vertical="center"/>
    </xf>
    <xf numFmtId="166" fontId="93" fillId="0" borderId="27" applyNumberFormat="0" applyAlignment="0" applyProtection="0">
      <alignment horizontal="left" vertical="center"/>
    </xf>
    <xf numFmtId="166" fontId="93" fillId="0" borderId="24">
      <alignment horizontal="left" vertical="center"/>
    </xf>
    <xf numFmtId="0" fontId="93" fillId="0" borderId="24">
      <alignment horizontal="left" vertical="center"/>
    </xf>
    <xf numFmtId="166" fontId="93" fillId="0" borderId="24">
      <alignment horizontal="left" vertical="center"/>
    </xf>
    <xf numFmtId="166" fontId="93" fillId="0" borderId="24">
      <alignment horizontal="left" vertical="center"/>
    </xf>
    <xf numFmtId="166" fontId="93" fillId="56" borderId="0" applyNumberFormat="0" applyFill="0" applyBorder="0" applyAlignment="0" applyProtection="0"/>
    <xf numFmtId="0" fontId="93" fillId="56" borderId="0" applyNumberFormat="0" applyFill="0" applyBorder="0" applyAlignment="0" applyProtection="0"/>
    <xf numFmtId="166" fontId="93" fillId="56" borderId="0" applyNumberFormat="0" applyFill="0" applyBorder="0" applyAlignment="0" applyProtection="0"/>
    <xf numFmtId="14" fontId="95" fillId="66" borderId="28">
      <alignment horizontal="center" vertical="center" wrapText="1"/>
    </xf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96" fillId="0" borderId="29" applyNumberFormat="0" applyFill="0" applyAlignment="0" applyProtection="0"/>
    <xf numFmtId="166" fontId="96" fillId="0" borderId="29" applyNumberFormat="0" applyFill="0" applyAlignment="0" applyProtection="0"/>
    <xf numFmtId="0" fontId="2" fillId="0" borderId="2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6" fontId="97" fillId="0" borderId="30" applyNumberFormat="0" applyFill="0" applyAlignment="0" applyProtection="0"/>
    <xf numFmtId="0" fontId="97" fillId="0" borderId="30" applyNumberFormat="0" applyFill="0" applyAlignment="0" applyProtection="0"/>
    <xf numFmtId="166" fontId="97" fillId="0" borderId="30" applyNumberFormat="0" applyFill="0" applyAlignment="0" applyProtection="0"/>
    <xf numFmtId="16" fontId="95" fillId="66" borderId="28">
      <alignment horizontal="center" vertical="center" wrapText="1"/>
    </xf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8" fontId="95" fillId="66" borderId="28">
      <alignment horizontal="center" vertical="center" wrapText="1"/>
    </xf>
    <xf numFmtId="20" fontId="95" fillId="66" borderId="28">
      <alignment horizontal="center" vertical="center" wrapText="1"/>
    </xf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31" applyNumberFormat="0" applyFill="0" applyAlignment="0" applyProtection="0"/>
    <xf numFmtId="0" fontId="98" fillId="0" borderId="31" applyNumberFormat="0" applyFill="0" applyAlignment="0" applyProtection="0"/>
    <xf numFmtId="166" fontId="98" fillId="0" borderId="31" applyNumberFormat="0" applyFill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6" fontId="98" fillId="0" borderId="0" applyNumberFormat="0" applyFill="0" applyBorder="0" applyAlignment="0" applyProtection="0"/>
    <xf numFmtId="0" fontId="21" fillId="0" borderId="0"/>
    <xf numFmtId="169" fontId="24" fillId="0" borderId="0">
      <protection locked="0"/>
    </xf>
    <xf numFmtId="169" fontId="25" fillId="0" borderId="0">
      <protection locked="0"/>
    </xf>
    <xf numFmtId="10" fontId="58" fillId="67" borderId="10" applyNumberFormat="0" applyBorder="0" applyAlignment="0" applyProtection="0"/>
    <xf numFmtId="170" fontId="99" fillId="35" borderId="32" applyNumberFormat="0">
      <alignment vertical="center"/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0" fontId="99" fillId="68" borderId="32" applyNumberFormat="0">
      <alignment vertical="center"/>
      <protection locked="0"/>
    </xf>
    <xf numFmtId="166" fontId="99" fillId="68" borderId="32" applyNumberFormat="0">
      <alignment vertical="center"/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213" fontId="21" fillId="35" borderId="10" applyNumberFormat="0" applyFont="0" applyAlignment="0">
      <protection locked="0"/>
    </xf>
    <xf numFmtId="40" fontId="100" fillId="0" borderId="0">
      <protection locked="0"/>
    </xf>
    <xf numFmtId="0" fontId="100" fillId="0" borderId="0">
      <protection locked="0"/>
    </xf>
    <xf numFmtId="1" fontId="101" fillId="0" borderId="0">
      <alignment horizontal="center"/>
      <protection locked="0"/>
    </xf>
    <xf numFmtId="214" fontId="58" fillId="56" borderId="0" applyFont="0" applyFill="0" applyBorder="0" applyAlignment="0" applyProtection="0">
      <alignment vertical="top"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217" fontId="102" fillId="0" borderId="0" applyFont="0" applyFill="0" applyBorder="0" applyAlignment="0" applyProtection="0"/>
    <xf numFmtId="218" fontId="102" fillId="0" borderId="0" applyFont="0" applyFill="0" applyBorder="0" applyAlignment="0" applyProtection="0"/>
    <xf numFmtId="166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166" fontId="103" fillId="0" borderId="0" applyNumberFormat="0" applyFill="0" applyBorder="0" applyAlignment="0" applyProtection="0">
      <alignment vertical="top"/>
      <protection locked="0"/>
    </xf>
    <xf numFmtId="166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66" fontId="104" fillId="0" borderId="0" applyNumberFormat="0" applyFill="0" applyBorder="0" applyAlignment="0" applyProtection="0">
      <alignment vertical="top"/>
      <protection locked="0"/>
    </xf>
    <xf numFmtId="189" fontId="20" fillId="0" borderId="0" applyFill="0" applyBorder="0" applyAlignment="0"/>
    <xf numFmtId="190" fontId="20" fillId="0" borderId="0" applyFill="0" applyBorder="0" applyAlignment="0"/>
    <xf numFmtId="184" fontId="20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191" fontId="20" fillId="0" borderId="0" applyFill="0" applyBorder="0" applyAlignment="0"/>
    <xf numFmtId="184" fontId="20" fillId="0" borderId="0" applyFill="0" applyBorder="0" applyAlignment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66" fontId="90" fillId="0" borderId="26" applyNumberFormat="0" applyFill="0" applyAlignment="0" applyProtection="0"/>
    <xf numFmtId="0" fontId="90" fillId="0" borderId="26" applyNumberFormat="0" applyFill="0" applyAlignment="0" applyProtection="0"/>
    <xf numFmtId="166" fontId="90" fillId="0" borderId="26" applyNumberFormat="0" applyFill="0" applyAlignment="0" applyProtection="0"/>
    <xf numFmtId="178" fontId="105" fillId="0" borderId="33" applyFill="0" applyBorder="0">
      <alignment horizontal="left"/>
    </xf>
    <xf numFmtId="21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166" fontId="106" fillId="0" borderId="0">
      <protection locked="0"/>
    </xf>
    <xf numFmtId="0" fontId="106" fillId="0" borderId="0">
      <protection locked="0"/>
    </xf>
    <xf numFmtId="166" fontId="106" fillId="0" borderId="0">
      <protection locked="0"/>
    </xf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166" fontId="107" fillId="64" borderId="0" applyNumberFormat="0" applyBorder="0" applyAlignment="0" applyProtection="0"/>
    <xf numFmtId="0" fontId="107" fillId="64" borderId="0" applyNumberFormat="0" applyBorder="0" applyAlignment="0" applyProtection="0"/>
    <xf numFmtId="166" fontId="107" fillId="64" borderId="0" applyNumberFormat="0" applyBorder="0" applyAlignment="0" applyProtection="0"/>
    <xf numFmtId="223" fontId="21" fillId="0" borderId="0"/>
    <xf numFmtId="223" fontId="21" fillId="0" borderId="0"/>
    <xf numFmtId="0" fontId="39" fillId="0" borderId="0"/>
    <xf numFmtId="0" fontId="1" fillId="0" borderId="0"/>
    <xf numFmtId="166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166" fontId="108" fillId="0" borderId="0"/>
    <xf numFmtId="0" fontId="108" fillId="0" borderId="0"/>
    <xf numFmtId="0" fontId="23" fillId="0" borderId="0"/>
    <xf numFmtId="0" fontId="108" fillId="0" borderId="0"/>
    <xf numFmtId="0" fontId="108" fillId="0" borderId="0"/>
    <xf numFmtId="166" fontId="108" fillId="0" borderId="0"/>
    <xf numFmtId="166" fontId="108" fillId="0" borderId="0"/>
    <xf numFmtId="166" fontId="108" fillId="0" borderId="0"/>
    <xf numFmtId="0" fontId="108" fillId="0" borderId="0"/>
    <xf numFmtId="0" fontId="21" fillId="0" borderId="0"/>
    <xf numFmtId="0" fontId="108" fillId="0" borderId="0"/>
    <xf numFmtId="0" fontId="108" fillId="0" borderId="0"/>
    <xf numFmtId="166" fontId="108" fillId="0" borderId="0"/>
    <xf numFmtId="166" fontId="108" fillId="0" borderId="0"/>
    <xf numFmtId="166" fontId="69" fillId="0" borderId="0"/>
    <xf numFmtId="0" fontId="69" fillId="0" borderId="0"/>
    <xf numFmtId="166" fontId="69" fillId="0" borderId="0"/>
    <xf numFmtId="166" fontId="108" fillId="0" borderId="0"/>
    <xf numFmtId="0" fontId="108" fillId="0" borderId="0"/>
    <xf numFmtId="166" fontId="108" fillId="0" borderId="0"/>
    <xf numFmtId="0" fontId="23" fillId="0" borderId="0"/>
    <xf numFmtId="0" fontId="9" fillId="0" borderId="0"/>
    <xf numFmtId="0" fontId="23" fillId="0" borderId="0"/>
    <xf numFmtId="166" fontId="23" fillId="0" borderId="0"/>
    <xf numFmtId="166" fontId="23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0" fontId="1" fillId="0" borderId="0"/>
    <xf numFmtId="0" fontId="21" fillId="0" borderId="0"/>
    <xf numFmtId="166" fontId="23" fillId="0" borderId="0"/>
    <xf numFmtId="38" fontId="21" fillId="0" borderId="0"/>
    <xf numFmtId="0" fontId="21" fillId="0" borderId="0"/>
    <xf numFmtId="166" fontId="23" fillId="0" borderId="0"/>
    <xf numFmtId="166" fontId="23" fillId="0" borderId="0"/>
    <xf numFmtId="166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166" fontId="33" fillId="0" borderId="0"/>
    <xf numFmtId="166" fontId="33" fillId="0" borderId="0"/>
    <xf numFmtId="166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6" fontId="23" fillId="0" borderId="0"/>
    <xf numFmtId="166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6" fontId="23" fillId="0" borderId="0"/>
    <xf numFmtId="166" fontId="23" fillId="0" borderId="0"/>
    <xf numFmtId="166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6" fontId="23" fillId="0" borderId="0"/>
    <xf numFmtId="166" fontId="23" fillId="0" borderId="0"/>
    <xf numFmtId="0" fontId="69" fillId="0" borderId="0"/>
    <xf numFmtId="166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166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6" fontId="23" fillId="0" borderId="0"/>
    <xf numFmtId="166" fontId="23" fillId="0" borderId="0"/>
    <xf numFmtId="166" fontId="108" fillId="0" borderId="0"/>
    <xf numFmtId="0" fontId="108" fillId="0" borderId="0"/>
    <xf numFmtId="0" fontId="1" fillId="0" borderId="0"/>
    <xf numFmtId="0" fontId="108" fillId="0" borderId="0"/>
    <xf numFmtId="0" fontId="108" fillId="0" borderId="0"/>
    <xf numFmtId="166" fontId="108" fillId="0" borderId="0"/>
    <xf numFmtId="166" fontId="108" fillId="0" borderId="0"/>
    <xf numFmtId="0" fontId="109" fillId="0" borderId="0"/>
    <xf numFmtId="166" fontId="108" fillId="0" borderId="0"/>
    <xf numFmtId="166" fontId="108" fillId="0" borderId="0"/>
    <xf numFmtId="0" fontId="108" fillId="0" borderId="0"/>
    <xf numFmtId="166" fontId="108" fillId="0" borderId="0"/>
    <xf numFmtId="0" fontId="108" fillId="0" borderId="0"/>
    <xf numFmtId="0" fontId="1" fillId="0" borderId="0"/>
    <xf numFmtId="0" fontId="108" fillId="0" borderId="0"/>
    <xf numFmtId="0" fontId="108" fillId="0" borderId="0"/>
    <xf numFmtId="166" fontId="108" fillId="0" borderId="0"/>
    <xf numFmtId="166" fontId="108" fillId="0" borderId="0"/>
    <xf numFmtId="0" fontId="110" fillId="0" borderId="0"/>
    <xf numFmtId="166" fontId="45" fillId="0" borderId="0"/>
    <xf numFmtId="0" fontId="45" fillId="0" borderId="0"/>
    <xf numFmtId="166" fontId="45" fillId="0" borderId="0"/>
    <xf numFmtId="166" fontId="45" fillId="0" borderId="0"/>
    <xf numFmtId="166" fontId="20" fillId="0" borderId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166" fontId="41" fillId="69" borderId="34" applyNumberFormat="0" applyFont="0" applyAlignment="0" applyProtection="0"/>
    <xf numFmtId="0" fontId="41" fillId="69" borderId="34" applyNumberFormat="0" applyFont="0" applyAlignment="0" applyProtection="0"/>
    <xf numFmtId="166" fontId="41" fillId="69" borderId="34" applyNumberFormat="0" applyFont="0" applyAlignment="0" applyProtection="0"/>
    <xf numFmtId="4" fontId="58" fillId="56" borderId="0" applyFont="0" applyFill="0" applyBorder="0" applyAlignment="0" applyProtection="0">
      <alignment vertical="top"/>
    </xf>
    <xf numFmtId="224" fontId="21" fillId="56" borderId="0"/>
    <xf numFmtId="225" fontId="23" fillId="0" borderId="0" applyFont="0" applyFill="0" applyBorder="0" applyAlignment="0" applyProtection="0"/>
    <xf numFmtId="169" fontId="25" fillId="0" borderId="0">
      <protection locked="0"/>
    </xf>
    <xf numFmtId="169" fontId="25" fillId="0" borderId="0">
      <protection locked="0"/>
    </xf>
    <xf numFmtId="226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203" fontId="55" fillId="0" borderId="0" applyFill="0" applyBorder="0"/>
    <xf numFmtId="166" fontId="33" fillId="0" borderId="0"/>
    <xf numFmtId="0" fontId="33" fillId="0" borderId="0"/>
    <xf numFmtId="166" fontId="33" fillId="0" borderId="0"/>
    <xf numFmtId="228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2" fillId="55" borderId="35" applyNumberFormat="0" applyAlignment="0" applyProtection="0"/>
    <xf numFmtId="0" fontId="112" fillId="55" borderId="35" applyNumberFormat="0" applyAlignment="0" applyProtection="0"/>
    <xf numFmtId="166" fontId="112" fillId="55" borderId="35" applyNumberFormat="0" applyAlignment="0" applyProtection="0"/>
    <xf numFmtId="166" fontId="113" fillId="56" borderId="0"/>
    <xf numFmtId="0" fontId="113" fillId="56" borderId="0"/>
    <xf numFmtId="166" fontId="113" fillId="56" borderId="0"/>
    <xf numFmtId="166" fontId="113" fillId="56" borderId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188" fontId="63" fillId="0" borderId="0" applyFont="0" applyFill="0" applyBorder="0" applyAlignment="0" applyProtection="0"/>
    <xf numFmtId="231" fontId="63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7" fillId="0" borderId="0" applyFont="0" applyFill="0" applyBorder="0" applyAlignment="0" applyProtection="0">
      <alignment horizontal="center"/>
    </xf>
    <xf numFmtId="10" fontId="6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5" fillId="0" borderId="16" applyFill="0" applyBorder="0"/>
    <xf numFmtId="173" fontId="55" fillId="0" borderId="0" applyFill="0" applyBorder="0"/>
    <xf numFmtId="204" fontId="55" fillId="0" borderId="0" applyFill="0" applyBorder="0"/>
    <xf numFmtId="164" fontId="55" fillId="0" borderId="0" applyFill="0" applyBorder="0"/>
    <xf numFmtId="197" fontId="55" fillId="0" borderId="0" applyFill="0" applyBorder="0"/>
    <xf numFmtId="197" fontId="21" fillId="0" borderId="0" applyFont="0" applyFill="0" applyBorder="0" applyAlignment="0" applyProtection="0"/>
    <xf numFmtId="37" fontId="114" fillId="35" borderId="36"/>
    <xf numFmtId="0" fontId="114" fillId="35" borderId="36"/>
    <xf numFmtId="232" fontId="20" fillId="0" borderId="0"/>
    <xf numFmtId="233" fontId="20" fillId="0" borderId="0"/>
    <xf numFmtId="37" fontId="114" fillId="35" borderId="36"/>
    <xf numFmtId="0" fontId="114" fillId="35" borderId="36"/>
    <xf numFmtId="234" fontId="21" fillId="0" borderId="0" applyFont="0" applyFill="0" applyBorder="0" applyAlignment="0" applyProtection="0"/>
    <xf numFmtId="189" fontId="20" fillId="0" borderId="0" applyFill="0" applyBorder="0" applyAlignment="0"/>
    <xf numFmtId="190" fontId="20" fillId="0" borderId="0" applyFill="0" applyBorder="0" applyAlignment="0"/>
    <xf numFmtId="184" fontId="20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191" fontId="20" fillId="0" borderId="0" applyFill="0" applyBorder="0" applyAlignment="0"/>
    <xf numFmtId="184" fontId="20" fillId="0" borderId="0" applyFill="0" applyBorder="0" applyAlignment="0"/>
    <xf numFmtId="166" fontId="115" fillId="0" borderId="0" applyNumberFormat="0">
      <alignment horizontal="left"/>
    </xf>
    <xf numFmtId="235" fontId="116" fillId="0" borderId="37" applyBorder="0">
      <alignment horizontal="right"/>
      <protection locked="0"/>
    </xf>
    <xf numFmtId="166" fontId="117" fillId="0" borderId="38" applyFont="0" applyBorder="0">
      <alignment horizontal="center"/>
    </xf>
    <xf numFmtId="0" fontId="117" fillId="0" borderId="38" applyFont="0" applyBorder="0">
      <alignment horizontal="center"/>
    </xf>
    <xf numFmtId="166" fontId="117" fillId="0" borderId="38" applyFont="0" applyBorder="0">
      <alignment horizontal="center"/>
    </xf>
    <xf numFmtId="166" fontId="118" fillId="0" borderId="0" applyNumberFormat="0" applyFont="0" applyFill="0" applyBorder="0" applyAlignment="0" applyProtection="0">
      <protection locked="0"/>
    </xf>
    <xf numFmtId="0" fontId="118" fillId="0" borderId="0" applyNumberFormat="0" applyFont="0" applyFill="0" applyBorder="0" applyAlignment="0" applyProtection="0">
      <protection locked="0"/>
    </xf>
    <xf numFmtId="166" fontId="118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4" fontId="62" fillId="35" borderId="35" applyNumberFormat="0" applyProtection="0">
      <alignment vertical="center"/>
    </xf>
    <xf numFmtId="4" fontId="119" fillId="35" borderId="35" applyNumberFormat="0" applyProtection="0">
      <alignment vertical="center"/>
    </xf>
    <xf numFmtId="4" fontId="62" fillId="35" borderId="35" applyNumberFormat="0" applyProtection="0">
      <alignment horizontal="left" vertical="center" indent="1"/>
    </xf>
    <xf numFmtId="4" fontId="62" fillId="35" borderId="35" applyNumberFormat="0" applyProtection="0">
      <alignment horizontal="left" vertical="center" indent="1"/>
    </xf>
    <xf numFmtId="166" fontId="21" fillId="70" borderId="35" applyNumberFormat="0" applyProtection="0">
      <alignment horizontal="left" vertical="center" indent="1"/>
    </xf>
    <xf numFmtId="0" fontId="21" fillId="70" borderId="35" applyNumberFormat="0" applyProtection="0">
      <alignment horizontal="left" vertical="center" indent="1"/>
    </xf>
    <xf numFmtId="166" fontId="21" fillId="70" borderId="35" applyNumberFormat="0" applyProtection="0">
      <alignment horizontal="left" vertical="center" indent="1"/>
    </xf>
    <xf numFmtId="4" fontId="62" fillId="71" borderId="35" applyNumberFormat="0" applyProtection="0">
      <alignment horizontal="right" vertical="center"/>
    </xf>
    <xf numFmtId="4" fontId="62" fillId="72" borderId="35" applyNumberFormat="0" applyProtection="0">
      <alignment horizontal="right" vertical="center"/>
    </xf>
    <xf numFmtId="4" fontId="62" fillId="73" borderId="35" applyNumberFormat="0" applyProtection="0">
      <alignment horizontal="right" vertical="center"/>
    </xf>
    <xf numFmtId="4" fontId="62" fillId="74" borderId="35" applyNumberFormat="0" applyProtection="0">
      <alignment horizontal="right" vertical="center"/>
    </xf>
    <xf numFmtId="4" fontId="62" fillId="75" borderId="35" applyNumberFormat="0" applyProtection="0">
      <alignment horizontal="right" vertical="center"/>
    </xf>
    <xf numFmtId="4" fontId="62" fillId="76" borderId="35" applyNumberFormat="0" applyProtection="0">
      <alignment horizontal="right" vertical="center"/>
    </xf>
    <xf numFmtId="4" fontId="62" fillId="77" borderId="35" applyNumberFormat="0" applyProtection="0">
      <alignment horizontal="right" vertical="center"/>
    </xf>
    <xf numFmtId="4" fontId="62" fillId="78" borderId="35" applyNumberFormat="0" applyProtection="0">
      <alignment horizontal="right" vertical="center"/>
    </xf>
    <xf numFmtId="4" fontId="62" fillId="79" borderId="35" applyNumberFormat="0" applyProtection="0">
      <alignment horizontal="right" vertical="center"/>
    </xf>
    <xf numFmtId="4" fontId="48" fillId="80" borderId="35" applyNumberFormat="0" applyProtection="0">
      <alignment horizontal="left" vertical="center" indent="1"/>
    </xf>
    <xf numFmtId="4" fontId="62" fillId="81" borderId="39" applyNumberFormat="0" applyProtection="0">
      <alignment horizontal="left" vertical="center" indent="1"/>
    </xf>
    <xf numFmtId="4" fontId="120" fillId="82" borderId="0" applyNumberFormat="0" applyProtection="0">
      <alignment horizontal="left" vertical="center" indent="1"/>
    </xf>
    <xf numFmtId="166" fontId="21" fillId="70" borderId="35" applyNumberFormat="0" applyProtection="0">
      <alignment horizontal="left" vertical="center" indent="1"/>
    </xf>
    <xf numFmtId="0" fontId="21" fillId="70" borderId="35" applyNumberFormat="0" applyProtection="0">
      <alignment horizontal="left" vertical="center" indent="1"/>
    </xf>
    <xf numFmtId="166" fontId="21" fillId="70" borderId="35" applyNumberFormat="0" applyProtection="0">
      <alignment horizontal="left" vertical="center" indent="1"/>
    </xf>
    <xf numFmtId="4" fontId="29" fillId="81" borderId="35" applyNumberFormat="0" applyProtection="0">
      <alignment horizontal="left" vertical="center" indent="1"/>
    </xf>
    <xf numFmtId="4" fontId="29" fillId="83" borderId="35" applyNumberFormat="0" applyProtection="0">
      <alignment horizontal="left" vertical="center" indent="1"/>
    </xf>
    <xf numFmtId="166" fontId="21" fillId="83" borderId="35" applyNumberFormat="0" applyProtection="0">
      <alignment horizontal="left" vertical="center" indent="1"/>
    </xf>
    <xf numFmtId="0" fontId="21" fillId="83" borderId="35" applyNumberFormat="0" applyProtection="0">
      <alignment horizontal="left" vertical="center" indent="1"/>
    </xf>
    <xf numFmtId="0" fontId="21" fillId="84" borderId="35" applyNumberFormat="0" applyProtection="0">
      <alignment horizontal="left" vertical="center" indent="1"/>
    </xf>
    <xf numFmtId="0" fontId="21" fillId="83" borderId="35" applyNumberFormat="0" applyProtection="0">
      <alignment horizontal="left" vertical="center" indent="1"/>
    </xf>
    <xf numFmtId="0" fontId="21" fillId="83" borderId="35" applyNumberFormat="0" applyProtection="0">
      <alignment horizontal="left" vertical="center" indent="1"/>
    </xf>
    <xf numFmtId="0" fontId="21" fillId="84" borderId="35" applyNumberFormat="0" applyProtection="0">
      <alignment horizontal="left" vertical="center" indent="1"/>
    </xf>
    <xf numFmtId="0" fontId="21" fillId="83" borderId="35" applyNumberFormat="0" applyProtection="0">
      <alignment horizontal="left" vertical="center" indent="1"/>
    </xf>
    <xf numFmtId="166" fontId="21" fillId="83" borderId="35" applyNumberFormat="0" applyProtection="0">
      <alignment horizontal="left" vertical="center" indent="1"/>
    </xf>
    <xf numFmtId="166" fontId="21" fillId="83" borderId="35" applyNumberFormat="0" applyProtection="0">
      <alignment horizontal="left" vertical="center" indent="1"/>
    </xf>
    <xf numFmtId="166" fontId="21" fillId="83" borderId="35" applyNumberFormat="0" applyProtection="0">
      <alignment horizontal="left" vertical="center" indent="1"/>
    </xf>
    <xf numFmtId="0" fontId="21" fillId="83" borderId="35" applyNumberFormat="0" applyProtection="0">
      <alignment horizontal="left" vertical="center" indent="1"/>
    </xf>
    <xf numFmtId="166" fontId="21" fillId="83" borderId="35" applyNumberFormat="0" applyProtection="0">
      <alignment horizontal="left" vertical="center" indent="1"/>
    </xf>
    <xf numFmtId="166" fontId="21" fillId="85" borderId="35" applyNumberFormat="0" applyProtection="0">
      <alignment horizontal="left" vertical="center" indent="1"/>
    </xf>
    <xf numFmtId="0" fontId="21" fillId="85" borderId="35" applyNumberFormat="0" applyProtection="0">
      <alignment horizontal="left" vertical="center" indent="1"/>
    </xf>
    <xf numFmtId="0" fontId="21" fillId="86" borderId="35" applyNumberFormat="0" applyProtection="0">
      <alignment horizontal="left" vertical="center" indent="1"/>
    </xf>
    <xf numFmtId="0" fontId="21" fillId="85" borderId="35" applyNumberFormat="0" applyProtection="0">
      <alignment horizontal="left" vertical="center" indent="1"/>
    </xf>
    <xf numFmtId="0" fontId="21" fillId="85" borderId="35" applyNumberFormat="0" applyProtection="0">
      <alignment horizontal="left" vertical="center" indent="1"/>
    </xf>
    <xf numFmtId="0" fontId="21" fillId="86" borderId="35" applyNumberFormat="0" applyProtection="0">
      <alignment horizontal="left" vertical="center" indent="1"/>
    </xf>
    <xf numFmtId="0" fontId="21" fillId="85" borderId="35" applyNumberFormat="0" applyProtection="0">
      <alignment horizontal="left" vertical="center" indent="1"/>
    </xf>
    <xf numFmtId="166" fontId="21" fillId="85" borderId="35" applyNumberFormat="0" applyProtection="0">
      <alignment horizontal="left" vertical="center" indent="1"/>
    </xf>
    <xf numFmtId="166" fontId="21" fillId="85" borderId="35" applyNumberFormat="0" applyProtection="0">
      <alignment horizontal="left" vertical="center" indent="1"/>
    </xf>
    <xf numFmtId="166" fontId="21" fillId="85" borderId="35" applyNumberFormat="0" applyProtection="0">
      <alignment horizontal="left" vertical="center" indent="1"/>
    </xf>
    <xf numFmtId="0" fontId="21" fillId="85" borderId="35" applyNumberFormat="0" applyProtection="0">
      <alignment horizontal="left" vertical="center" indent="1"/>
    </xf>
    <xf numFmtId="166" fontId="21" fillId="85" borderId="35" applyNumberFormat="0" applyProtection="0">
      <alignment horizontal="left" vertical="center" indent="1"/>
    </xf>
    <xf numFmtId="166" fontId="21" fillId="63" borderId="35" applyNumberFormat="0" applyProtection="0">
      <alignment horizontal="left" vertical="center" indent="1"/>
    </xf>
    <xf numFmtId="0" fontId="21" fillId="63" borderId="35" applyNumberFormat="0" applyProtection="0">
      <alignment horizontal="left" vertical="center" indent="1"/>
    </xf>
    <xf numFmtId="0" fontId="21" fillId="87" borderId="35" applyNumberFormat="0" applyProtection="0">
      <alignment horizontal="left" vertical="center" indent="1"/>
    </xf>
    <xf numFmtId="0" fontId="21" fillId="63" borderId="35" applyNumberFormat="0" applyProtection="0">
      <alignment horizontal="left" vertical="center" indent="1"/>
    </xf>
    <xf numFmtId="0" fontId="21" fillId="63" borderId="35" applyNumberFormat="0" applyProtection="0">
      <alignment horizontal="left" vertical="center" indent="1"/>
    </xf>
    <xf numFmtId="0" fontId="21" fillId="87" borderId="35" applyNumberFormat="0" applyProtection="0">
      <alignment horizontal="left" vertical="center" indent="1"/>
    </xf>
    <xf numFmtId="0" fontId="21" fillId="63" borderId="35" applyNumberFormat="0" applyProtection="0">
      <alignment horizontal="left" vertical="center" indent="1"/>
    </xf>
    <xf numFmtId="166" fontId="21" fillId="63" borderId="35" applyNumberFormat="0" applyProtection="0">
      <alignment horizontal="left" vertical="center" indent="1"/>
    </xf>
    <xf numFmtId="166" fontId="21" fillId="63" borderId="35" applyNumberFormat="0" applyProtection="0">
      <alignment horizontal="left" vertical="center" indent="1"/>
    </xf>
    <xf numFmtId="166" fontId="21" fillId="63" borderId="35" applyNumberFormat="0" applyProtection="0">
      <alignment horizontal="left" vertical="center" indent="1"/>
    </xf>
    <xf numFmtId="0" fontId="21" fillId="63" borderId="35" applyNumberFormat="0" applyProtection="0">
      <alignment horizontal="left" vertical="center" indent="1"/>
    </xf>
    <xf numFmtId="166" fontId="21" fillId="63" borderId="35" applyNumberFormat="0" applyProtection="0">
      <alignment horizontal="left" vertical="center" indent="1"/>
    </xf>
    <xf numFmtId="166" fontId="21" fillId="70" borderId="35" applyNumberFormat="0" applyProtection="0">
      <alignment horizontal="left" vertical="center" indent="1"/>
    </xf>
    <xf numFmtId="0" fontId="21" fillId="70" borderId="35" applyNumberFormat="0" applyProtection="0">
      <alignment horizontal="left" vertical="center" indent="1"/>
    </xf>
    <xf numFmtId="0" fontId="21" fillId="88" borderId="35" applyNumberFormat="0" applyProtection="0">
      <alignment horizontal="left" vertical="center" indent="1"/>
    </xf>
    <xf numFmtId="0" fontId="21" fillId="70" borderId="35" applyNumberFormat="0" applyProtection="0">
      <alignment horizontal="left" vertical="center" indent="1"/>
    </xf>
    <xf numFmtId="0" fontId="21" fillId="70" borderId="35" applyNumberFormat="0" applyProtection="0">
      <alignment horizontal="left" vertical="center" indent="1"/>
    </xf>
    <xf numFmtId="0" fontId="21" fillId="88" borderId="35" applyNumberFormat="0" applyProtection="0">
      <alignment horizontal="left" vertical="center" indent="1"/>
    </xf>
    <xf numFmtId="0" fontId="21" fillId="70" borderId="35" applyNumberFormat="0" applyProtection="0">
      <alignment horizontal="left" vertical="center" indent="1"/>
    </xf>
    <xf numFmtId="166" fontId="21" fillId="70" borderId="35" applyNumberFormat="0" applyProtection="0">
      <alignment horizontal="left" vertical="center" indent="1"/>
    </xf>
    <xf numFmtId="166" fontId="21" fillId="70" borderId="35" applyNumberFormat="0" applyProtection="0">
      <alignment horizontal="left" vertical="center" indent="1"/>
    </xf>
    <xf numFmtId="166" fontId="21" fillId="70" borderId="35" applyNumberFormat="0" applyProtection="0">
      <alignment horizontal="left" vertical="center" indent="1"/>
    </xf>
    <xf numFmtId="0" fontId="21" fillId="70" borderId="35" applyNumberFormat="0" applyProtection="0">
      <alignment horizontal="left" vertical="center" indent="1"/>
    </xf>
    <xf numFmtId="166" fontId="21" fillId="70" borderId="35" applyNumberFormat="0" applyProtection="0">
      <alignment horizontal="left" vertical="center" indent="1"/>
    </xf>
    <xf numFmtId="4" fontId="62" fillId="67" borderId="35" applyNumberFormat="0" applyProtection="0">
      <alignment vertical="center"/>
    </xf>
    <xf numFmtId="4" fontId="119" fillId="67" borderId="35" applyNumberFormat="0" applyProtection="0">
      <alignment vertical="center"/>
    </xf>
    <xf numFmtId="4" fontId="62" fillId="67" borderId="35" applyNumberFormat="0" applyProtection="0">
      <alignment horizontal="left" vertical="center" indent="1"/>
    </xf>
    <xf numFmtId="4" fontId="62" fillId="67" borderId="35" applyNumberFormat="0" applyProtection="0">
      <alignment horizontal="left" vertical="center" indent="1"/>
    </xf>
    <xf numFmtId="4" fontId="62" fillId="81" borderId="35" applyNumberFormat="0" applyProtection="0">
      <alignment horizontal="right" vertical="center"/>
    </xf>
    <xf numFmtId="4" fontId="119" fillId="81" borderId="35" applyNumberFormat="0" applyProtection="0">
      <alignment horizontal="right" vertical="center"/>
    </xf>
    <xf numFmtId="166" fontId="21" fillId="70" borderId="35" applyNumberFormat="0" applyProtection="0">
      <alignment horizontal="left" vertical="center" indent="1"/>
    </xf>
    <xf numFmtId="0" fontId="21" fillId="70" borderId="35" applyNumberFormat="0" applyProtection="0">
      <alignment horizontal="left" vertical="center" indent="1"/>
    </xf>
    <xf numFmtId="166" fontId="21" fillId="70" borderId="35" applyNumberFormat="0" applyProtection="0">
      <alignment horizontal="left" vertical="center" indent="1"/>
    </xf>
    <xf numFmtId="166" fontId="21" fillId="70" borderId="35" applyNumberFormat="0" applyProtection="0">
      <alignment horizontal="left" vertical="center" indent="1"/>
    </xf>
    <xf numFmtId="0" fontId="21" fillId="70" borderId="35" applyNumberFormat="0" applyProtection="0">
      <alignment horizontal="left" vertical="center" indent="1"/>
    </xf>
    <xf numFmtId="166" fontId="21" fillId="70" borderId="35" applyNumberFormat="0" applyProtection="0">
      <alignment horizontal="left" vertical="center" indent="1"/>
    </xf>
    <xf numFmtId="166" fontId="121" fillId="0" borderId="0"/>
    <xf numFmtId="0" fontId="121" fillId="0" borderId="0"/>
    <xf numFmtId="166" fontId="121" fillId="0" borderId="0"/>
    <xf numFmtId="4" fontId="122" fillId="81" borderId="35" applyNumberFormat="0" applyProtection="0">
      <alignment horizontal="right" vertical="center"/>
    </xf>
    <xf numFmtId="0" fontId="21" fillId="55" borderId="0" applyNumberFormat="0" applyFont="0" applyBorder="0" applyAlignment="0" applyProtection="0"/>
    <xf numFmtId="0" fontId="21" fillId="0" borderId="0" applyNumberFormat="0" applyFont="0" applyBorder="0" applyAlignment="0" applyProtection="0"/>
    <xf numFmtId="0" fontId="45" fillId="0" borderId="0" applyNumberFormat="0" applyFill="0" applyBorder="0" applyAlignment="0" applyProtection="0">
      <alignment horizontal="center"/>
    </xf>
    <xf numFmtId="236" fontId="123" fillId="0" borderId="10">
      <alignment horizontal="left" vertical="center"/>
      <protection locked="0"/>
    </xf>
    <xf numFmtId="166" fontId="22" fillId="0" borderId="0"/>
    <xf numFmtId="0" fontId="22" fillId="0" borderId="0"/>
    <xf numFmtId="166" fontId="22" fillId="0" borderId="0"/>
    <xf numFmtId="166" fontId="108" fillId="0" borderId="0"/>
    <xf numFmtId="0" fontId="108" fillId="0" borderId="0"/>
    <xf numFmtId="166" fontId="108" fillId="0" borderId="0"/>
    <xf numFmtId="166" fontId="108" fillId="0" borderId="0"/>
    <xf numFmtId="0" fontId="108" fillId="0" borderId="0"/>
    <xf numFmtId="166" fontId="108" fillId="0" borderId="0"/>
    <xf numFmtId="166" fontId="108" fillId="0" borderId="0"/>
    <xf numFmtId="0" fontId="108" fillId="0" borderId="0"/>
    <xf numFmtId="166" fontId="108" fillId="0" borderId="0"/>
    <xf numFmtId="0" fontId="124" fillId="0" borderId="0"/>
    <xf numFmtId="166" fontId="28" fillId="0" borderId="0"/>
    <xf numFmtId="0" fontId="28" fillId="0" borderId="0"/>
    <xf numFmtId="166" fontId="28" fillId="0" borderId="0"/>
    <xf numFmtId="166" fontId="75" fillId="0" borderId="0" applyNumberFormat="0" applyFont="0" applyFill="0" applyBorder="0" applyAlignment="0" applyProtection="0">
      <alignment vertical="top"/>
    </xf>
    <xf numFmtId="0" fontId="75" fillId="0" borderId="0" applyNumberFormat="0" applyFont="0" applyFill="0" applyBorder="0" applyAlignment="0" applyProtection="0">
      <alignment vertical="top"/>
    </xf>
    <xf numFmtId="0" fontId="27" fillId="0" borderId="0"/>
    <xf numFmtId="0" fontId="75" fillId="0" borderId="0" applyNumberFormat="0" applyFont="0" applyFill="0" applyBorder="0" applyAlignment="0" applyProtection="0">
      <alignment vertical="top"/>
    </xf>
    <xf numFmtId="0" fontId="75" fillId="0" borderId="0" applyNumberFormat="0" applyFont="0" applyFill="0" applyBorder="0" applyAlignment="0" applyProtection="0">
      <alignment vertical="top"/>
    </xf>
    <xf numFmtId="166" fontId="75" fillId="0" borderId="0" applyNumberFormat="0" applyFont="0" applyFill="0" applyBorder="0" applyAlignment="0" applyProtection="0">
      <alignment vertical="top"/>
    </xf>
    <xf numFmtId="166" fontId="75" fillId="0" borderId="0" applyNumberFormat="0" applyFont="0" applyFill="0" applyBorder="0" applyAlignment="0" applyProtection="0">
      <alignment vertical="top"/>
    </xf>
    <xf numFmtId="166" fontId="75" fillId="0" borderId="0" applyNumberFormat="0" applyFont="0" applyFill="0" applyBorder="0" applyAlignment="0" applyProtection="0">
      <alignment vertical="top"/>
    </xf>
    <xf numFmtId="0" fontId="75" fillId="0" borderId="0" applyNumberFormat="0" applyFont="0" applyFill="0" applyBorder="0" applyAlignment="0" applyProtection="0">
      <alignment vertical="top"/>
    </xf>
    <xf numFmtId="0" fontId="125" fillId="0" borderId="0"/>
    <xf numFmtId="0" fontId="75" fillId="0" borderId="0" applyNumberFormat="0" applyFont="0" applyFill="0" applyBorder="0" applyAlignment="0" applyProtection="0">
      <alignment vertical="top"/>
    </xf>
    <xf numFmtId="0" fontId="75" fillId="0" borderId="0" applyNumberFormat="0" applyFont="0" applyFill="0" applyBorder="0" applyAlignment="0" applyProtection="0">
      <alignment vertical="top"/>
    </xf>
    <xf numFmtId="166" fontId="75" fillId="0" borderId="0" applyNumberFormat="0" applyFont="0" applyFill="0" applyBorder="0" applyAlignment="0" applyProtection="0">
      <alignment vertical="top"/>
    </xf>
    <xf numFmtId="166" fontId="75" fillId="0" borderId="0" applyNumberFormat="0" applyFont="0" applyFill="0" applyBorder="0" applyAlignment="0" applyProtection="0">
      <alignment vertical="top"/>
    </xf>
    <xf numFmtId="0" fontId="31" fillId="0" borderId="0"/>
    <xf numFmtId="38" fontId="126" fillId="0" borderId="16" applyBorder="0">
      <alignment horizontal="right"/>
      <protection locked="0"/>
    </xf>
    <xf numFmtId="0" fontId="126" fillId="0" borderId="16" applyBorder="0">
      <alignment horizontal="right"/>
      <protection locked="0"/>
    </xf>
    <xf numFmtId="49" fontId="62" fillId="0" borderId="0" applyFill="0" applyBorder="0" applyAlignment="0"/>
    <xf numFmtId="0" fontId="62" fillId="0" borderId="0" applyFill="0" applyBorder="0" applyAlignment="0"/>
    <xf numFmtId="237" fontId="63" fillId="0" borderId="0" applyFill="0" applyBorder="0" applyAlignment="0"/>
    <xf numFmtId="238" fontId="63" fillId="0" borderId="0" applyFill="0" applyBorder="0" applyAlignment="0"/>
    <xf numFmtId="166" fontId="127" fillId="0" borderId="0" applyFill="0" applyBorder="0" applyProtection="0">
      <alignment horizontal="left" vertical="top"/>
    </xf>
    <xf numFmtId="0" fontId="127" fillId="0" borderId="0" applyFill="0" applyBorder="0" applyProtection="0">
      <alignment horizontal="left" vertical="top"/>
    </xf>
    <xf numFmtId="166" fontId="127" fillId="0" borderId="0" applyFill="0" applyBorder="0" applyProtection="0">
      <alignment horizontal="left" vertical="top"/>
    </xf>
    <xf numFmtId="166" fontId="127" fillId="0" borderId="0" applyFill="0" applyBorder="0" applyProtection="0">
      <alignment horizontal="left" vertical="top"/>
    </xf>
    <xf numFmtId="178" fontId="64" fillId="0" borderId="0" applyNumberFormat="0" applyFill="0" applyBorder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6" fontId="128" fillId="0" borderId="0" applyNumberFormat="0" applyFill="0" applyBorder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129" fillId="0" borderId="40" applyNumberFormat="0" applyFill="0" applyAlignment="0" applyProtection="0"/>
    <xf numFmtId="0" fontId="129" fillId="0" borderId="40" applyNumberFormat="0" applyFill="0" applyAlignment="0" applyProtection="0"/>
    <xf numFmtId="166" fontId="129" fillId="0" borderId="40" applyNumberFormat="0" applyFill="0" applyAlignment="0" applyProtection="0"/>
    <xf numFmtId="166" fontId="66" fillId="56" borderId="41" applyNumberFormat="0" applyFill="0" applyProtection="0">
      <alignment vertical="top"/>
    </xf>
    <xf numFmtId="166" fontId="130" fillId="56" borderId="41" applyNumberFormat="0" applyFill="0" applyProtection="0">
      <alignment vertical="top"/>
    </xf>
    <xf numFmtId="0" fontId="130" fillId="56" borderId="41" applyNumberFormat="0" applyFill="0" applyProtection="0">
      <alignment vertical="top"/>
    </xf>
    <xf numFmtId="166" fontId="130" fillId="56" borderId="41" applyNumberFormat="0" applyFill="0" applyProtection="0">
      <alignment vertical="top"/>
    </xf>
    <xf numFmtId="0" fontId="66" fillId="56" borderId="41" applyNumberFormat="0" applyFill="0" applyProtection="0">
      <alignment vertical="top"/>
    </xf>
    <xf numFmtId="166" fontId="66" fillId="56" borderId="41" applyNumberFormat="0" applyFill="0" applyProtection="0">
      <alignment vertical="top"/>
    </xf>
    <xf numFmtId="166" fontId="76" fillId="0" borderId="18" applyNumberFormat="0" applyFill="0" applyProtection="0">
      <alignment vertical="top"/>
    </xf>
    <xf numFmtId="166" fontId="58" fillId="0" borderId="18" applyNumberFormat="0" applyFill="0" applyProtection="0">
      <alignment vertical="top"/>
    </xf>
    <xf numFmtId="0" fontId="58" fillId="0" borderId="18" applyNumberFormat="0" applyFill="0" applyProtection="0">
      <alignment vertical="top"/>
    </xf>
    <xf numFmtId="166" fontId="58" fillId="0" borderId="18" applyNumberFormat="0" applyFill="0" applyProtection="0">
      <alignment vertical="top"/>
    </xf>
    <xf numFmtId="0" fontId="76" fillId="0" borderId="18" applyNumberFormat="0" applyFill="0" applyProtection="0">
      <alignment vertical="top"/>
    </xf>
    <xf numFmtId="166" fontId="76" fillId="0" borderId="18" applyNumberFormat="0" applyFill="0" applyProtection="0">
      <alignment vertical="top"/>
    </xf>
    <xf numFmtId="166" fontId="131" fillId="56" borderId="0" applyNumberFormat="0" applyFill="0" applyProtection="0"/>
    <xf numFmtId="0" fontId="131" fillId="56" borderId="0" applyNumberFormat="0" applyFill="0" applyProtection="0"/>
    <xf numFmtId="166" fontId="131" fillId="56" borderId="0" applyNumberFormat="0" applyFill="0" applyProtection="0"/>
    <xf numFmtId="166" fontId="132" fillId="0" borderId="0"/>
    <xf numFmtId="0" fontId="132" fillId="0" borderId="0"/>
    <xf numFmtId="166" fontId="132" fillId="0" borderId="0"/>
    <xf numFmtId="197" fontId="21" fillId="0" borderId="0" applyFon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202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6" fontId="133" fillId="0" borderId="0" applyNumberFormat="0" applyFill="0" applyBorder="0" applyAlignment="0" applyProtection="0"/>
    <xf numFmtId="166" fontId="52" fillId="35" borderId="11" applyFill="0" applyBorder="0">
      <alignment horizontal="right"/>
    </xf>
    <xf numFmtId="0" fontId="52" fillId="35" borderId="11" applyFill="0" applyBorder="0">
      <alignment horizontal="right"/>
    </xf>
    <xf numFmtId="166" fontId="52" fillId="35" borderId="11" applyFill="0" applyBorder="0">
      <alignment horizontal="right"/>
    </xf>
    <xf numFmtId="0" fontId="43" fillId="50" borderId="0" applyNumberFormat="0" applyBorder="0" applyAlignment="0" applyProtection="0"/>
    <xf numFmtId="0" fontId="44" fillId="9" borderId="0" applyNumberFormat="0" applyBorder="0" applyAlignment="0" applyProtection="0"/>
    <xf numFmtId="0" fontId="43" fillId="51" borderId="0" applyNumberFormat="0" applyBorder="0" applyAlignment="0" applyProtection="0"/>
    <xf numFmtId="0" fontId="44" fillId="13" borderId="0" applyNumberFormat="0" applyBorder="0" applyAlignment="0" applyProtection="0"/>
    <xf numFmtId="0" fontId="43" fillId="52" borderId="0" applyNumberFormat="0" applyBorder="0" applyAlignment="0" applyProtection="0"/>
    <xf numFmtId="0" fontId="44" fillId="17" borderId="0" applyNumberFormat="0" applyBorder="0" applyAlignment="0" applyProtection="0"/>
    <xf numFmtId="0" fontId="43" fillId="47" borderId="0" applyNumberFormat="0" applyBorder="0" applyAlignment="0" applyProtection="0"/>
    <xf numFmtId="0" fontId="44" fillId="21" borderId="0" applyNumberFormat="0" applyBorder="0" applyAlignment="0" applyProtection="0"/>
    <xf numFmtId="0" fontId="43" fillId="48" borderId="0" applyNumberFormat="0" applyBorder="0" applyAlignment="0" applyProtection="0"/>
    <xf numFmtId="0" fontId="44" fillId="25" borderId="0" applyNumberFormat="0" applyBorder="0" applyAlignment="0" applyProtection="0"/>
    <xf numFmtId="0" fontId="43" fillId="53" borderId="0" applyNumberFormat="0" applyBorder="0" applyAlignment="0" applyProtection="0"/>
    <xf numFmtId="0" fontId="44" fillId="29" borderId="0" applyNumberFormat="0" applyBorder="0" applyAlignment="0" applyProtection="0"/>
    <xf numFmtId="178" fontId="28" fillId="0" borderId="42">
      <protection locked="0"/>
    </xf>
    <xf numFmtId="0" fontId="134" fillId="41" borderId="17" applyNumberFormat="0" applyAlignment="0" applyProtection="0"/>
    <xf numFmtId="0" fontId="135" fillId="5" borderId="4" applyNumberFormat="0" applyAlignment="0" applyProtection="0"/>
    <xf numFmtId="3" fontId="136" fillId="0" borderId="0">
      <alignment horizontal="center" vertical="center" textRotation="90" wrapText="1"/>
    </xf>
    <xf numFmtId="239" fontId="28" fillId="0" borderId="10">
      <alignment vertical="top" wrapText="1"/>
    </xf>
    <xf numFmtId="0" fontId="112" fillId="55" borderId="35" applyNumberFormat="0" applyAlignment="0" applyProtection="0"/>
    <xf numFmtId="0" fontId="137" fillId="6" borderId="5" applyNumberFormat="0" applyAlignment="0" applyProtection="0"/>
    <xf numFmtId="0" fontId="49" fillId="55" borderId="17" applyNumberFormat="0" applyAlignment="0" applyProtection="0"/>
    <xf numFmtId="0" fontId="138" fillId="6" borderId="4" applyNumberFormat="0" applyAlignment="0" applyProtection="0"/>
    <xf numFmtId="166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66" fontId="139" fillId="0" borderId="0" applyNumberFormat="0" applyFill="0" applyBorder="0" applyAlignment="0" applyProtection="0">
      <alignment vertical="top"/>
      <protection locked="0"/>
    </xf>
    <xf numFmtId="166" fontId="139" fillId="0" borderId="0" applyNumberFormat="0" applyFill="0" applyBorder="0" applyAlignment="0" applyProtection="0">
      <alignment vertical="top"/>
      <protection locked="0"/>
    </xf>
    <xf numFmtId="166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166" fontId="140" fillId="0" borderId="0" applyNumberFormat="0" applyFill="0" applyBorder="0" applyAlignment="0" applyProtection="0"/>
    <xf numFmtId="166" fontId="142" fillId="63" borderId="13"/>
    <xf numFmtId="4" fontId="143" fillId="0" borderId="10">
      <alignment horizontal="left" vertical="center"/>
    </xf>
    <xf numFmtId="4" fontId="143" fillId="0" borderId="10"/>
    <xf numFmtId="0" fontId="142" fillId="63" borderId="13"/>
    <xf numFmtId="4" fontId="143" fillId="89" borderId="10"/>
    <xf numFmtId="0" fontId="142" fillId="63" borderId="13"/>
    <xf numFmtId="0" fontId="142" fillId="63" borderId="13"/>
    <xf numFmtId="4" fontId="143" fillId="90" borderId="10"/>
    <xf numFmtId="4" fontId="142" fillId="91" borderId="10"/>
    <xf numFmtId="0" fontId="142" fillId="63" borderId="13"/>
    <xf numFmtId="240" fontId="144" fillId="0" borderId="10">
      <alignment vertical="top" wrapText="1"/>
    </xf>
    <xf numFmtId="166" fontId="142" fillId="63" borderId="13"/>
    <xf numFmtId="166" fontId="142" fillId="63" borderId="13"/>
    <xf numFmtId="167" fontId="23" fillId="0" borderId="10">
      <alignment vertical="top" wrapText="1"/>
    </xf>
    <xf numFmtId="14" fontId="28" fillId="0" borderId="0">
      <alignment horizontal="right"/>
    </xf>
    <xf numFmtId="14" fontId="28" fillId="0" borderId="0">
      <alignment horizontal="right"/>
    </xf>
    <xf numFmtId="16" fontId="28" fillId="0" borderId="0">
      <alignment horizontal="right"/>
    </xf>
    <xf numFmtId="18" fontId="28" fillId="0" borderId="0">
      <alignment horizontal="right"/>
    </xf>
    <xf numFmtId="20" fontId="28" fillId="0" borderId="0">
      <alignment horizontal="right"/>
    </xf>
    <xf numFmtId="22" fontId="28" fillId="0" borderId="0">
      <alignment horizontal="right"/>
    </xf>
    <xf numFmtId="14" fontId="145" fillId="0" borderId="0"/>
    <xf numFmtId="16" fontId="145" fillId="0" borderId="0"/>
    <xf numFmtId="18" fontId="145" fillId="0" borderId="0"/>
    <xf numFmtId="20" fontId="145" fillId="0" borderId="0"/>
    <xf numFmtId="173" fontId="62" fillId="0" borderId="0" applyFont="0" applyFill="0" applyBorder="0" applyAlignment="0" applyProtection="0"/>
    <xf numFmtId="204" fontId="62" fillId="0" borderId="0" applyFont="0" applyFill="0" applyBorder="0" applyAlignment="0" applyProtection="0"/>
    <xf numFmtId="0" fontId="146" fillId="91" borderId="0" applyNumberFormat="0"/>
    <xf numFmtId="0" fontId="96" fillId="0" borderId="29" applyNumberFormat="0" applyFill="0" applyAlignment="0" applyProtection="0"/>
    <xf numFmtId="0" fontId="147" fillId="0" borderId="1" applyNumberFormat="0" applyFill="0" applyAlignment="0" applyProtection="0"/>
    <xf numFmtId="0" fontId="97" fillId="0" borderId="30" applyNumberFormat="0" applyFill="0" applyAlignment="0" applyProtection="0"/>
    <xf numFmtId="0" fontId="148" fillId="0" borderId="2" applyNumberFormat="0" applyFill="0" applyAlignment="0" applyProtection="0"/>
    <xf numFmtId="0" fontId="98" fillId="0" borderId="31" applyNumberFormat="0" applyFill="0" applyAlignment="0" applyProtection="0"/>
    <xf numFmtId="0" fontId="149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8" fontId="150" fillId="66" borderId="42"/>
    <xf numFmtId="166" fontId="21" fillId="0" borderId="10">
      <alignment horizontal="right"/>
    </xf>
    <xf numFmtId="0" fontId="21" fillId="0" borderId="10">
      <alignment horizontal="right"/>
    </xf>
    <xf numFmtId="166" fontId="21" fillId="0" borderId="10">
      <alignment horizontal="right"/>
    </xf>
    <xf numFmtId="166" fontId="21" fillId="0" borderId="10">
      <alignment horizontal="right"/>
    </xf>
    <xf numFmtId="0" fontId="129" fillId="0" borderId="40" applyNumberFormat="0" applyFill="0" applyAlignment="0" applyProtection="0"/>
    <xf numFmtId="0" fontId="151" fillId="0" borderId="9" applyNumberFormat="0" applyFill="0" applyAlignment="0" applyProtection="0"/>
    <xf numFmtId="241" fontId="152" fillId="0" borderId="10"/>
    <xf numFmtId="166" fontId="21" fillId="0" borderId="0"/>
    <xf numFmtId="0" fontId="21" fillId="0" borderId="0"/>
    <xf numFmtId="166" fontId="21" fillId="0" borderId="0"/>
    <xf numFmtId="166" fontId="21" fillId="0" borderId="0"/>
    <xf numFmtId="0" fontId="65" fillId="59" borderId="20" applyNumberFormat="0" applyAlignment="0" applyProtection="0"/>
    <xf numFmtId="0" fontId="153" fillId="7" borderId="7" applyNumberFormat="0" applyAlignment="0" applyProtection="0"/>
    <xf numFmtId="3" fontId="154" fillId="0" borderId="0" applyFont="0" applyFill="0" applyBorder="0" applyAlignment="0">
      <alignment horizontal="right" vertical="center"/>
    </xf>
    <xf numFmtId="0" fontId="12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242" fontId="156" fillId="0" borderId="0"/>
    <xf numFmtId="243" fontId="156" fillId="0" borderId="0"/>
    <xf numFmtId="0" fontId="107" fillId="64" borderId="0" applyNumberFormat="0" applyBorder="0" applyAlignment="0" applyProtection="0"/>
    <xf numFmtId="0" fontId="157" fillId="4" borderId="0" applyNumberFormat="0" applyBorder="0" applyAlignment="0" applyProtection="0"/>
    <xf numFmtId="49" fontId="136" fillId="0" borderId="10">
      <alignment horizontal="right" vertical="top" wrapText="1"/>
    </xf>
    <xf numFmtId="0" fontId="136" fillId="0" borderId="10">
      <alignment horizontal="right" vertical="top" wrapText="1"/>
    </xf>
    <xf numFmtId="175" fontId="158" fillId="0" borderId="0">
      <alignment horizontal="right" vertical="top" wrapText="1"/>
    </xf>
    <xf numFmtId="166" fontId="23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/>
    <xf numFmtId="166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/>
    <xf numFmtId="166" fontId="23" fillId="0" borderId="0"/>
    <xf numFmtId="0" fontId="21" fillId="0" borderId="0"/>
    <xf numFmtId="0" fontId="23" fillId="0" borderId="0"/>
    <xf numFmtId="0" fontId="23" fillId="0" borderId="0"/>
    <xf numFmtId="166" fontId="23" fillId="0" borderId="0"/>
    <xf numFmtId="0" fontId="21" fillId="0" borderId="0"/>
    <xf numFmtId="0" fontId="21" fillId="0" borderId="0"/>
    <xf numFmtId="210" fontId="23" fillId="0" borderId="0"/>
    <xf numFmtId="166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59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69" fillId="0" borderId="0"/>
    <xf numFmtId="0" fontId="1" fillId="0" borderId="0"/>
    <xf numFmtId="166" fontId="69" fillId="0" borderId="0"/>
    <xf numFmtId="166" fontId="69" fillId="0" borderId="0"/>
    <xf numFmtId="0" fontId="69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2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210" fontId="2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166" fontId="1" fillId="0" borderId="0"/>
    <xf numFmtId="0" fontId="2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21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46" fillId="37" borderId="0" applyNumberFormat="0" applyBorder="0" applyAlignment="0" applyProtection="0"/>
    <xf numFmtId="0" fontId="160" fillId="3" borderId="0" applyNumberFormat="0" applyBorder="0" applyAlignment="0" applyProtection="0"/>
    <xf numFmtId="240" fontId="161" fillId="0" borderId="10">
      <alignment vertical="top"/>
    </xf>
    <xf numFmtId="0" fontId="7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1" fillId="69" borderId="34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142" fillId="0" borderId="14">
      <alignment horizontal="left" vertical="center"/>
    </xf>
    <xf numFmtId="0" fontId="142" fillId="0" borderId="14">
      <alignment horizontal="left" vertical="center"/>
    </xf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241" fontId="163" fillId="0" borderId="10"/>
    <xf numFmtId="244" fontId="110" fillId="0" borderId="0" applyFont="0" applyFill="0" applyBorder="0" applyAlignment="0" applyProtection="0"/>
    <xf numFmtId="245" fontId="110" fillId="0" borderId="0" applyFont="0" applyFill="0" applyBorder="0" applyAlignment="0" applyProtection="0"/>
    <xf numFmtId="0" fontId="90" fillId="0" borderId="26" applyNumberFormat="0" applyFill="0" applyAlignment="0" applyProtection="0"/>
    <xf numFmtId="0" fontId="164" fillId="0" borderId="6" applyNumberFormat="0" applyFill="0" applyAlignment="0" applyProtection="0"/>
    <xf numFmtId="166" fontId="20" fillId="0" borderId="0"/>
    <xf numFmtId="0" fontId="20" fillId="0" borderId="0"/>
    <xf numFmtId="0" fontId="27" fillId="0" borderId="0"/>
    <xf numFmtId="0" fontId="20" fillId="0" borderId="0"/>
    <xf numFmtId="166" fontId="20" fillId="0" borderId="0"/>
    <xf numFmtId="166" fontId="20" fillId="0" borderId="0"/>
    <xf numFmtId="166" fontId="75" fillId="0" borderId="0" applyNumberFormat="0" applyFont="0" applyFill="0" applyBorder="0" applyAlignment="0" applyProtection="0">
      <alignment vertical="top"/>
    </xf>
    <xf numFmtId="0" fontId="75" fillId="0" borderId="0" applyNumberFormat="0" applyFont="0" applyFill="0" applyBorder="0" applyAlignment="0" applyProtection="0">
      <alignment vertical="top"/>
    </xf>
    <xf numFmtId="166" fontId="75" fillId="0" borderId="0" applyNumberFormat="0" applyFont="0" applyFill="0" applyBorder="0" applyAlignment="0" applyProtection="0">
      <alignment vertical="top"/>
    </xf>
    <xf numFmtId="166" fontId="75" fillId="0" borderId="0" applyNumberFormat="0" applyFont="0" applyFill="0" applyBorder="0" applyAlignment="0" applyProtection="0">
      <alignment vertical="top"/>
    </xf>
    <xf numFmtId="166" fontId="75" fillId="0" borderId="0" applyNumberFormat="0" applyFont="0" applyFill="0" applyBorder="0" applyAlignment="0" applyProtection="0">
      <alignment vertical="top"/>
    </xf>
    <xf numFmtId="0" fontId="75" fillId="0" borderId="0" applyNumberFormat="0" applyFont="0" applyFill="0" applyBorder="0" applyAlignment="0" applyProtection="0">
      <alignment vertical="top"/>
    </xf>
    <xf numFmtId="166" fontId="75" fillId="0" borderId="0" applyNumberFormat="0" applyFont="0" applyFill="0" applyBorder="0" applyAlignment="0" applyProtection="0">
      <alignment vertical="top"/>
    </xf>
    <xf numFmtId="166" fontId="75" fillId="0" borderId="0" applyNumberFormat="0" applyFont="0" applyFill="0" applyBorder="0" applyAlignment="0" applyProtection="0">
      <alignment vertical="top"/>
    </xf>
    <xf numFmtId="166" fontId="165" fillId="0" borderId="0" applyNumberFormat="0" applyFont="0" applyFill="0" applyBorder="0" applyAlignment="0" applyProtection="0">
      <alignment vertical="top"/>
    </xf>
    <xf numFmtId="0" fontId="165" fillId="0" borderId="0" applyNumberFormat="0" applyFont="0" applyFill="0" applyBorder="0" applyAlignment="0" applyProtection="0">
      <alignment vertical="top"/>
    </xf>
    <xf numFmtId="166" fontId="165" fillId="0" borderId="0" applyNumberFormat="0" applyFont="0" applyFill="0" applyBorder="0" applyAlignment="0" applyProtection="0">
      <alignment vertical="top"/>
    </xf>
    <xf numFmtId="166" fontId="23" fillId="0" borderId="0">
      <alignment vertical="justify"/>
    </xf>
    <xf numFmtId="166" fontId="23" fillId="56" borderId="10" applyNumberFormat="0" applyAlignment="0">
      <alignment horizontal="left"/>
    </xf>
    <xf numFmtId="0" fontId="23" fillId="56" borderId="10" applyNumberFormat="0" applyAlignment="0">
      <alignment horizontal="left"/>
    </xf>
    <xf numFmtId="166" fontId="23" fillId="56" borderId="10" applyNumberFormat="0" applyAlignment="0">
      <alignment horizontal="left"/>
    </xf>
    <xf numFmtId="166" fontId="23" fillId="56" borderId="10" applyNumberFormat="0" applyAlignment="0">
      <alignment horizontal="left"/>
    </xf>
    <xf numFmtId="0" fontId="23" fillId="56" borderId="10" applyNumberFormat="0" applyAlignment="0">
      <alignment horizontal="left"/>
    </xf>
    <xf numFmtId="166" fontId="23" fillId="56" borderId="10" applyNumberFormat="0" applyAlignment="0">
      <alignment horizontal="left"/>
    </xf>
    <xf numFmtId="49" fontId="28" fillId="0" borderId="10" applyNumberFormat="0" applyFill="0" applyAlignment="0" applyProtection="0"/>
    <xf numFmtId="0" fontId="28" fillId="0" borderId="10" applyNumberFormat="0" applyFill="0" applyAlignment="0" applyProtection="0"/>
    <xf numFmtId="49" fontId="142" fillId="0" borderId="10" applyNumberFormat="0" applyFill="0" applyAlignment="0" applyProtection="0"/>
    <xf numFmtId="0" fontId="142" fillId="0" borderId="10" applyNumberFormat="0" applyFill="0" applyAlignment="0" applyProtection="0"/>
    <xf numFmtId="0" fontId="133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46" fontId="110" fillId="0" borderId="0" applyFont="0" applyFill="0" applyBorder="0" applyAlignment="0" applyProtection="0"/>
    <xf numFmtId="168" fontId="126" fillId="0" borderId="0" applyFont="0" applyFill="0" applyBorder="0" applyProtection="0">
      <alignment horizontal="right" vertical="top"/>
      <protection locked="0"/>
    </xf>
    <xf numFmtId="246" fontId="167" fillId="0" borderId="43" applyFont="0" applyFill="0" applyBorder="0" applyAlignment="0" applyProtection="0">
      <alignment horizontal="center" vertical="center" wrapText="1"/>
    </xf>
    <xf numFmtId="246" fontId="168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1" fillId="0" borderId="0" applyFont="0" applyFill="0" applyBorder="0" applyAlignment="0" applyProtection="0"/>
    <xf numFmtId="166" fontId="26" fillId="0" borderId="0">
      <protection locked="0"/>
    </xf>
    <xf numFmtId="0" fontId="26" fillId="0" borderId="0">
      <protection locked="0"/>
    </xf>
    <xf numFmtId="166" fontId="26" fillId="0" borderId="0">
      <protection locked="0"/>
    </xf>
    <xf numFmtId="166" fontId="26" fillId="0" borderId="0">
      <protection locked="0"/>
    </xf>
    <xf numFmtId="0" fontId="26" fillId="0" borderId="0">
      <protection locked="0"/>
    </xf>
    <xf numFmtId="166" fontId="26" fillId="0" borderId="0"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64" fontId="159" fillId="0" borderId="0" applyFont="0" applyFill="0" applyBorder="0" applyAlignment="0" applyProtection="0"/>
    <xf numFmtId="197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97" fontId="21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248" fontId="23" fillId="0" borderId="0" applyFont="0" applyFill="0" applyBorder="0" applyAlignment="0" applyProtection="0"/>
    <xf numFmtId="164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6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69" fillId="0" borderId="0" applyFont="0" applyFill="0" applyBorder="0" applyAlignment="0" applyProtection="0"/>
    <xf numFmtId="164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49" fontId="23" fillId="0" borderId="0" applyFont="0" applyFill="0" applyBorder="0" applyAlignment="0" applyProtection="0"/>
    <xf numFmtId="164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91" fillId="38" borderId="0" applyNumberFormat="0" applyBorder="0" applyAlignment="0" applyProtection="0"/>
    <xf numFmtId="0" fontId="169" fillId="2" borderId="0" applyNumberFormat="0" applyBorder="0" applyAlignment="0" applyProtection="0"/>
    <xf numFmtId="4" fontId="21" fillId="0" borderId="10"/>
    <xf numFmtId="171" fontId="34" fillId="0" borderId="0">
      <protection locked="0"/>
    </xf>
    <xf numFmtId="171" fontId="34" fillId="0" borderId="0">
      <protection locked="0"/>
    </xf>
    <xf numFmtId="172" fontId="35" fillId="0" borderId="0">
      <protection locked="0"/>
    </xf>
    <xf numFmtId="173" fontId="35" fillId="0" borderId="0">
      <protection locked="0"/>
    </xf>
    <xf numFmtId="49" fontId="144" fillId="0" borderId="10">
      <alignment horizontal="center" vertical="center" wrapText="1"/>
    </xf>
    <xf numFmtId="0" fontId="144" fillId="0" borderId="10">
      <alignment horizontal="center" vertical="center" wrapText="1"/>
    </xf>
    <xf numFmtId="49" fontId="170" fillId="0" borderId="10" applyNumberFormat="0" applyFill="0" applyAlignment="0" applyProtection="0"/>
    <xf numFmtId="0" fontId="170" fillId="0" borderId="10" applyNumberFormat="0" applyFill="0" applyAlignment="0" applyProtection="0"/>
  </cellStyleXfs>
  <cellXfs count="70">
    <xf numFmtId="166" fontId="0" fillId="0" borderId="0" xfId="0"/>
    <xf numFmtId="165" fontId="5" fillId="0" borderId="0" xfId="1" applyNumberFormat="1" applyFont="1"/>
    <xf numFmtId="165" fontId="0" fillId="0" borderId="0" xfId="1" applyNumberFormat="1" applyFont="1"/>
    <xf numFmtId="165" fontId="5" fillId="0" borderId="0" xfId="1" applyNumberFormat="1" applyFont="1" applyFill="1"/>
    <xf numFmtId="165" fontId="6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right"/>
    </xf>
    <xf numFmtId="165" fontId="8" fillId="0" borderId="10" xfId="1" applyNumberFormat="1" applyFont="1" applyBorder="1" applyAlignment="1">
      <alignment horizontal="center" vertical="center" wrapText="1"/>
    </xf>
    <xf numFmtId="165" fontId="8" fillId="0" borderId="10" xfId="1" applyNumberFormat="1" applyFont="1" applyBorder="1" applyAlignment="1">
      <alignment vertical="center" wrapText="1"/>
    </xf>
    <xf numFmtId="165" fontId="9" fillId="0" borderId="10" xfId="1" applyNumberFormat="1" applyFont="1" applyBorder="1" applyAlignment="1">
      <alignment horizontal="center" vertical="center" wrapText="1"/>
    </xf>
    <xf numFmtId="165" fontId="9" fillId="0" borderId="10" xfId="1" applyNumberFormat="1" applyFont="1" applyBorder="1" applyAlignment="1">
      <alignment vertical="center" wrapText="1"/>
    </xf>
    <xf numFmtId="165" fontId="9" fillId="0" borderId="10" xfId="1" applyNumberFormat="1" applyFont="1" applyFill="1" applyBorder="1" applyAlignment="1">
      <alignment horizontal="right" wrapText="1"/>
    </xf>
    <xf numFmtId="165" fontId="9" fillId="0" borderId="10" xfId="1" applyNumberFormat="1" applyFont="1" applyBorder="1" applyAlignment="1">
      <alignment horizontal="right" wrapText="1"/>
    </xf>
    <xf numFmtId="165" fontId="8" fillId="0" borderId="10" xfId="1" applyNumberFormat="1" applyFont="1" applyFill="1" applyBorder="1" applyAlignment="1">
      <alignment horizontal="right" wrapText="1"/>
    </xf>
    <xf numFmtId="165" fontId="8" fillId="0" borderId="10" xfId="1" applyNumberFormat="1" applyFont="1" applyBorder="1" applyAlignment="1">
      <alignment horizontal="right" wrapText="1"/>
    </xf>
    <xf numFmtId="165" fontId="9" fillId="0" borderId="10" xfId="1" applyNumberFormat="1" applyFont="1" applyBorder="1" applyAlignment="1">
      <alignment horizontal="justify" vertical="center" wrapText="1"/>
    </xf>
    <xf numFmtId="165" fontId="9" fillId="0" borderId="10" xfId="1" applyNumberFormat="1" applyFont="1" applyBorder="1" applyAlignment="1">
      <alignment vertical="center"/>
    </xf>
    <xf numFmtId="165" fontId="9" fillId="0" borderId="0" xfId="1" applyNumberFormat="1" applyFont="1"/>
    <xf numFmtId="165" fontId="8" fillId="0" borderId="10" xfId="1" applyNumberFormat="1" applyFont="1" applyFill="1" applyBorder="1" applyAlignment="1">
      <alignment horizontal="center" vertical="center" wrapText="1"/>
    </xf>
    <xf numFmtId="165" fontId="9" fillId="0" borderId="10" xfId="1" applyNumberFormat="1" applyFont="1" applyFill="1" applyBorder="1" applyAlignment="1">
      <alignment vertical="center" wrapText="1"/>
    </xf>
    <xf numFmtId="165" fontId="10" fillId="0" borderId="10" xfId="1" applyNumberFormat="1" applyFont="1" applyBorder="1" applyAlignment="1">
      <alignment horizontal="right"/>
    </xf>
    <xf numFmtId="165" fontId="8" fillId="0" borderId="10" xfId="1" applyNumberFormat="1" applyFont="1" applyFill="1" applyBorder="1" applyAlignment="1">
      <alignment vertical="center" wrapText="1"/>
    </xf>
    <xf numFmtId="165" fontId="11" fillId="0" borderId="0" xfId="1" applyNumberFormat="1" applyFont="1" applyAlignment="1">
      <alignment horizontal="right"/>
    </xf>
    <xf numFmtId="165" fontId="9" fillId="0" borderId="10" xfId="1" applyNumberFormat="1" applyFont="1" applyBorder="1"/>
    <xf numFmtId="165" fontId="12" fillId="0" borderId="10" xfId="1" applyNumberFormat="1" applyFont="1" applyBorder="1" applyAlignment="1">
      <alignment vertical="center"/>
    </xf>
    <xf numFmtId="165" fontId="13" fillId="0" borderId="10" xfId="1" applyNumberFormat="1" applyFont="1" applyBorder="1"/>
    <xf numFmtId="165" fontId="3" fillId="0" borderId="0" xfId="1" applyNumberFormat="1" applyFont="1"/>
    <xf numFmtId="165" fontId="12" fillId="0" borderId="0" xfId="1" applyNumberFormat="1" applyFont="1" applyBorder="1" applyAlignment="1">
      <alignment vertical="center"/>
    </xf>
    <xf numFmtId="165" fontId="13" fillId="0" borderId="0" xfId="1" applyNumberFormat="1" applyFont="1" applyBorder="1"/>
    <xf numFmtId="165" fontId="14" fillId="0" borderId="0" xfId="1" applyNumberFormat="1" applyFont="1" applyFill="1" applyBorder="1" applyAlignment="1">
      <alignment horizontal="right" wrapText="1"/>
    </xf>
    <xf numFmtId="165" fontId="8" fillId="0" borderId="0" xfId="1" applyNumberFormat="1" applyFont="1" applyFill="1" applyBorder="1" applyAlignment="1">
      <alignment horizontal="right" wrapText="1"/>
    </xf>
    <xf numFmtId="165" fontId="8" fillId="0" borderId="0" xfId="1" applyNumberFormat="1" applyFont="1" applyBorder="1" applyAlignment="1">
      <alignment vertical="center"/>
    </xf>
    <xf numFmtId="165" fontId="4" fillId="0" borderId="0" xfId="1" applyNumberFormat="1" applyFont="1"/>
    <xf numFmtId="165" fontId="9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165" fontId="9" fillId="33" borderId="10" xfId="1" applyNumberFormat="1" applyFont="1" applyFill="1" applyBorder="1" applyAlignment="1">
      <alignment horizontal="right" wrapText="1"/>
    </xf>
    <xf numFmtId="165" fontId="8" fillId="0" borderId="10" xfId="1" applyNumberFormat="1" applyFont="1" applyBorder="1" applyAlignment="1">
      <alignment horizontal="justify" vertical="center" wrapText="1"/>
    </xf>
    <xf numFmtId="165" fontId="8" fillId="33" borderId="10" xfId="1" applyNumberFormat="1" applyFont="1" applyFill="1" applyBorder="1" applyAlignment="1">
      <alignment horizontal="right" wrapText="1"/>
    </xf>
    <xf numFmtId="165" fontId="9" fillId="0" borderId="1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justify" vertical="center" wrapText="1"/>
    </xf>
    <xf numFmtId="165" fontId="9" fillId="0" borderId="0" xfId="1" applyNumberFormat="1" applyFont="1" applyBorder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/>
    </xf>
    <xf numFmtId="164" fontId="3" fillId="0" borderId="0" xfId="1" applyFont="1"/>
    <xf numFmtId="165" fontId="15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right"/>
    </xf>
    <xf numFmtId="165" fontId="9" fillId="33" borderId="10" xfId="1" applyNumberFormat="1" applyFont="1" applyFill="1" applyBorder="1" applyAlignment="1">
      <alignment horizontal="center" vertical="center" wrapText="1"/>
    </xf>
    <xf numFmtId="165" fontId="8" fillId="33" borderId="1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center"/>
    </xf>
    <xf numFmtId="165" fontId="14" fillId="0" borderId="0" xfId="1" applyNumberFormat="1" applyFont="1" applyFill="1" applyBorder="1"/>
    <xf numFmtId="165" fontId="7" fillId="0" borderId="0" xfId="1" applyNumberFormat="1" applyFont="1" applyBorder="1"/>
    <xf numFmtId="165" fontId="17" fillId="0" borderId="0" xfId="1" applyNumberFormat="1" applyFont="1"/>
    <xf numFmtId="166" fontId="17" fillId="0" borderId="0" xfId="0" applyFont="1"/>
    <xf numFmtId="164" fontId="3" fillId="0" borderId="0" xfId="2" applyFont="1"/>
    <xf numFmtId="166" fontId="3" fillId="0" borderId="0" xfId="0" applyFont="1"/>
    <xf numFmtId="165" fontId="18" fillId="0" borderId="0" xfId="1" applyNumberFormat="1" applyFont="1"/>
    <xf numFmtId="165" fontId="8" fillId="0" borderId="10" xfId="1" applyNumberFormat="1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center" vertical="center" wrapText="1"/>
    </xf>
    <xf numFmtId="166" fontId="8" fillId="0" borderId="10" xfId="0" applyFont="1" applyBorder="1" applyAlignment="1">
      <alignment horizontal="center" vertical="center" wrapText="1"/>
    </xf>
    <xf numFmtId="165" fontId="8" fillId="0" borderId="12" xfId="1" applyNumberFormat="1" applyFont="1" applyBorder="1" applyAlignment="1">
      <alignment horizontal="center" vertical="center" wrapText="1"/>
    </xf>
    <xf numFmtId="3" fontId="8" fillId="0" borderId="10" xfId="3" applyNumberFormat="1" applyFont="1" applyFill="1" applyBorder="1" applyAlignment="1">
      <alignment horizontal="center" vertical="center" wrapText="1"/>
    </xf>
    <xf numFmtId="3" fontId="9" fillId="0" borderId="10" xfId="3" applyNumberFormat="1" applyFont="1" applyFill="1" applyBorder="1" applyAlignment="1">
      <alignment horizontal="center" vertical="center" wrapText="1"/>
    </xf>
    <xf numFmtId="3" fontId="8" fillId="0" borderId="10" xfId="1" applyNumberFormat="1" applyFont="1" applyFill="1" applyBorder="1" applyAlignment="1">
      <alignment horizontal="center" vertical="center" wrapText="1"/>
    </xf>
    <xf numFmtId="3" fontId="9" fillId="0" borderId="10" xfId="1" applyNumberFormat="1" applyFont="1" applyFill="1" applyBorder="1" applyAlignment="1">
      <alignment horizontal="center" vertical="center" wrapText="1"/>
    </xf>
    <xf numFmtId="165" fontId="8" fillId="34" borderId="10" xfId="1" applyNumberFormat="1" applyFont="1" applyFill="1" applyBorder="1" applyAlignment="1">
      <alignment vertical="center" wrapText="1"/>
    </xf>
    <xf numFmtId="165" fontId="8" fillId="34" borderId="10" xfId="1" applyNumberFormat="1" applyFont="1" applyFill="1" applyBorder="1" applyAlignment="1">
      <alignment horizontal="center" vertical="center" wrapText="1"/>
    </xf>
    <xf numFmtId="3" fontId="8" fillId="34" borderId="10" xfId="3" applyNumberFormat="1" applyFont="1" applyFill="1" applyBorder="1" applyAlignment="1">
      <alignment horizontal="center" vertical="center" wrapText="1"/>
    </xf>
    <xf numFmtId="167" fontId="3" fillId="0" borderId="0" xfId="1" applyNumberFormat="1" applyFont="1"/>
    <xf numFmtId="164" fontId="17" fillId="0" borderId="0" xfId="2" applyFont="1"/>
  </cellXfs>
  <cellStyles count="7436">
    <cellStyle name="_x0013_" xfId="4"/>
    <cellStyle name=" 1" xfId="5"/>
    <cellStyle name="_x000a_bidires=100_x000d_" xfId="6"/>
    <cellStyle name="_x000d__x000a_JournalTemplate=C:\COMFO\CTALK\JOURSTD.TPL_x000d__x000a_LbStateAddress=3 3 0 251 1 89 2 311_x000d__x000a_LbStateJou" xfId="7"/>
    <cellStyle name="_x000d__x000a_JournalTemplate=C:\COMFO\CTALK\JOURSTD.TPL_x000d__x000a_LbStateAddress=3 3 0 251 1 89 2 311_x000d__x000a_LbStateJou 2" xfId="8"/>
    <cellStyle name="_x000d__x000a_JournalTemplate=C:\COMFO\CTALK\JOURSTD.TPL_x000d__x000a_LbStateAddress=3 3 0 251 1 89 2 311_x000d__x000a_LbStateJou 3" xfId="9"/>
    <cellStyle name="_x000d__x000a_JournalTemplate=C:\COMFO\CTALK\JOURSTD.TPL_x000d__x000a_LbStateAddress=3 3 0 251 1 89 2 311_x000d__x000a_LbStateJou 4" xfId="10"/>
    <cellStyle name="$ тыс" xfId="11"/>
    <cellStyle name="$ тыс. (0)" xfId="12"/>
    <cellStyle name="???????" xfId="13"/>
    <cellStyle name="????????" xfId="14"/>
    <cellStyle name="???????? [0]" xfId="15"/>
    <cellStyle name="??????????" xfId="16"/>
    <cellStyle name="?????????? [0]" xfId="17"/>
    <cellStyle name="?ђ??‹?‚?љ1" xfId="18"/>
    <cellStyle name="?ђ??‹?‚?љ1 2" xfId="19"/>
    <cellStyle name="?ђ??‹?‚?љ1 3" xfId="20"/>
    <cellStyle name="?ђ??‹?‚?љ2" xfId="21"/>
    <cellStyle name="?ђ??‹?‚?љ2 2" xfId="22"/>
    <cellStyle name="?ђ??‹?‚?љ2 3" xfId="23"/>
    <cellStyle name="_~9158782" xfId="24"/>
    <cellStyle name="_~9158782 2" xfId="25"/>
    <cellStyle name="_~9158782 3" xfId="26"/>
    <cellStyle name="_04 N1. Other Payables" xfId="27"/>
    <cellStyle name="_04 N1. Other Payables 2" xfId="28"/>
    <cellStyle name="_04 N1. Other Payables 3" xfId="29"/>
    <cellStyle name="_05_12m_K.Fixed Assets" xfId="30"/>
    <cellStyle name="_05_12m_K.Fixed Assets 2" xfId="31"/>
    <cellStyle name="_05_12m_K.Fixed Assets 3" xfId="32"/>
    <cellStyle name="_060515_ppe movement 2003-2005" xfId="33"/>
    <cellStyle name="_060515_ppe movement 2003-2005 2" xfId="34"/>
    <cellStyle name="_060515_ppe movement 2003-2005 3" xfId="35"/>
    <cellStyle name="_060522_ppe movement 2003-2005" xfId="36"/>
    <cellStyle name="_060522_ppe movement 2003-2005 2" xfId="37"/>
    <cellStyle name="_060522_ppe movement 2003-2005 3" xfId="38"/>
    <cellStyle name="_061012_DT note" xfId="39"/>
    <cellStyle name="_061012_DT note 2" xfId="40"/>
    <cellStyle name="_061012_DT note 3" xfId="41"/>
    <cellStyle name="_09 C. Cash 31.12.05" xfId="42"/>
    <cellStyle name="_09 C. Cash 31.12.05 2" xfId="43"/>
    <cellStyle name="_09 C. Cash 31.12.05 3" xfId="44"/>
    <cellStyle name="_09 F. Inventory 05 - YE" xfId="45"/>
    <cellStyle name="_09 F. Inventory 05 - YE 2" xfId="46"/>
    <cellStyle name="_09 F. Inventory 05 - YE 3" xfId="47"/>
    <cellStyle name="_09 F. Inventory_31.12.05-before del" xfId="48"/>
    <cellStyle name="_09 F. Inventory_31.12.05-before del 2" xfId="49"/>
    <cellStyle name="_09 F. Inventory_31.12.05-before del 3" xfId="50"/>
    <cellStyle name="_09 N1-Other payables 31.12.05" xfId="51"/>
    <cellStyle name="_09 N1-Other payables 31.12.05 2" xfId="52"/>
    <cellStyle name="_09 N1-Other payables 31.12.05 3" xfId="53"/>
    <cellStyle name="_09 N1-u Other payables" xfId="54"/>
    <cellStyle name="_09 N1-u Other payables 2" xfId="55"/>
    <cellStyle name="_09 N1-u Other payables 3" xfId="56"/>
    <cellStyle name="_09 N3. Due to employees" xfId="57"/>
    <cellStyle name="_09 N3. Due to employees 2" xfId="58"/>
    <cellStyle name="_09 N3. Due to employees 3" xfId="59"/>
    <cellStyle name="_09 N3u. Due to employees" xfId="60"/>
    <cellStyle name="_09 N3u. Due to employees 2" xfId="61"/>
    <cellStyle name="_09 N3u. Due to employees 3" xfId="62"/>
    <cellStyle name="_09 U2.u Cost of sales 05 YE" xfId="63"/>
    <cellStyle name="_09 U2.u Cost of sales 05 YE 2" xfId="64"/>
    <cellStyle name="_09 U2.u Cost of sales 05 YE 3" xfId="65"/>
    <cellStyle name="_09 U8. Other income-expenses_31.12.05" xfId="66"/>
    <cellStyle name="_09 U8. Other income-expenses_31.12.05 2" xfId="67"/>
    <cellStyle name="_09 U8. Other income-expenses_31.12.05 3" xfId="68"/>
    <cellStyle name="_09. F. Inventory_5months2006" xfId="69"/>
    <cellStyle name="_09. F. Inventory_5months2006 2" xfId="70"/>
    <cellStyle name="_09. F. Inventory_5months2006 3" xfId="71"/>
    <cellStyle name="_09. K PP&amp;E 31.12.05" xfId="72"/>
    <cellStyle name="_09. K PP&amp;E 31.12.05 2" xfId="73"/>
    <cellStyle name="_09. K PP&amp;E 31.12.05 3" xfId="74"/>
    <cellStyle name="_09. K. PP&amp;E 30.06.06" xfId="75"/>
    <cellStyle name="_09. K. PP&amp;E 30.06.06 2" xfId="76"/>
    <cellStyle name="_09. K. PP&amp;E 30.06.06 3" xfId="77"/>
    <cellStyle name="_09. Ku. PP&amp;E 31.12.05" xfId="78"/>
    <cellStyle name="_09. Ku. PP&amp;E 31.12.05 2" xfId="79"/>
    <cellStyle name="_09. Ku. PP&amp;E 31.12.05 3" xfId="80"/>
    <cellStyle name="_09. U2. OPEX Consolidation_5months2006" xfId="81"/>
    <cellStyle name="_09. U2. OPEX Consolidation_5months2006 2" xfId="82"/>
    <cellStyle name="_09. U2. OPEX Consolidation_5months2006 3" xfId="83"/>
    <cellStyle name="_09.F.Inventory_6months2006" xfId="84"/>
    <cellStyle name="_09.F.Inventory_6months2006 2" xfId="85"/>
    <cellStyle name="_09.F.Inventory_6months2006 3" xfId="86"/>
    <cellStyle name="_09.N3 Due to employees 31.12.05" xfId="87"/>
    <cellStyle name="_09.N3 Due to employees 31.12.05 2" xfId="88"/>
    <cellStyle name="_09.N3 Due to employees 31.12.05 3" xfId="89"/>
    <cellStyle name="_09.N3e.Unused Vacation " xfId="90"/>
    <cellStyle name="_09.N3e.Unused Vacation  2" xfId="91"/>
    <cellStyle name="_09.N3e.Unused Vacation  3" xfId="92"/>
    <cellStyle name="_09.U1 Revenue 31.12.05" xfId="93"/>
    <cellStyle name="_09.U1 Revenue 31.12.05 2" xfId="94"/>
    <cellStyle name="_09.U1 Revenue 31.12.05 3" xfId="95"/>
    <cellStyle name="_10 Revenue" xfId="96"/>
    <cellStyle name="_10 Revenue 2" xfId="97"/>
    <cellStyle name="_10 Revenue 3" xfId="98"/>
    <cellStyle name="_11 S1.300 Emba Significant contracts YE " xfId="99"/>
    <cellStyle name="_11 S1.300 Emba Significant contracts YE  2" xfId="100"/>
    <cellStyle name="_11 S1.300 Emba Significant contracts YE  3" xfId="101"/>
    <cellStyle name="_111   СВОД   2008 1,1" xfId="102"/>
    <cellStyle name="_111   СВОД   2008 1,1 2" xfId="103"/>
    <cellStyle name="_111   СВОД   2008 1,1 3" xfId="104"/>
    <cellStyle name="_13 СлавСПбНП Платежный бюджет_06" xfId="105"/>
    <cellStyle name="_13.09.07 Внутригр_расш_ПР 2007 (изм 24.08.07) для КТГ" xfId="106"/>
    <cellStyle name="_13.09.07 Внутригр_расш_ПР 2007 (изм 24.08.07) для КТГ 2" xfId="107"/>
    <cellStyle name="_13.09.07 Внутригр_расш_ПР 2007 (изм 24.08.07) для КТГ 3" xfId="108"/>
    <cellStyle name="_1A15C5E" xfId="109"/>
    <cellStyle name="_29_испр" xfId="110"/>
    <cellStyle name="_29_испр 2" xfId="111"/>
    <cellStyle name="_29_испр 3" xfId="112"/>
    <cellStyle name="_4061-KZ" xfId="113"/>
    <cellStyle name="_4061-KZ 2" xfId="114"/>
    <cellStyle name="_4061-KZ 3" xfId="115"/>
    <cellStyle name="_49" xfId="116"/>
    <cellStyle name="_49 2" xfId="117"/>
    <cellStyle name="_49 3" xfId="118"/>
    <cellStyle name="_A4. TS 30 June 2006" xfId="119"/>
    <cellStyle name="_A4. TS 30 June 2006 2" xfId="120"/>
    <cellStyle name="_A4. TS 30 June 2006 3" xfId="121"/>
    <cellStyle name="_A4.1 Transformation" xfId="122"/>
    <cellStyle name="_A4.1 Transformation 2" xfId="123"/>
    <cellStyle name="_A4.1 Transformation 3" xfId="124"/>
    <cellStyle name="_A4.100_Reporting Package_Actaris Kazakstan 2005" xfId="125"/>
    <cellStyle name="_A4.100_Reporting Package_Actaris Kazakstan 2005 2" xfId="126"/>
    <cellStyle name="_A4.100_Reporting Package_Actaris Kazakstan 2005 3" xfId="127"/>
    <cellStyle name="_A4.2 SAD Schedule revised" xfId="128"/>
    <cellStyle name="_A4.2 SAD Schedule revised 2" xfId="129"/>
    <cellStyle name="_A4.2 SAD Schedule revised 3" xfId="130"/>
    <cellStyle name="_Accounts receivable" xfId="131"/>
    <cellStyle name="_Accounts receivable 2" xfId="132"/>
    <cellStyle name="_Accounts receivable 3" xfId="133"/>
    <cellStyle name="_Additional sheet to CAP v2" xfId="134"/>
    <cellStyle name="_Additional sheet to CAP v2 2" xfId="135"/>
    <cellStyle name="_Additional sheet to CAP v2 3" xfId="136"/>
    <cellStyle name="_AJE 16 17" xfId="137"/>
    <cellStyle name="_AJE 16 17 2" xfId="138"/>
    <cellStyle name="_AJE 16 17 3" xfId="139"/>
    <cellStyle name="_AR FS" xfId="140"/>
    <cellStyle name="_AR FS 2" xfId="141"/>
    <cellStyle name="_AR FS 3" xfId="142"/>
    <cellStyle name="_Attachment 19.6" xfId="143"/>
    <cellStyle name="_Attachment 19.6 2" xfId="144"/>
    <cellStyle name="_Attachment 19.6 3" xfId="145"/>
    <cellStyle name="_B6.5 Payroll test of controlls_Uzen2" xfId="146"/>
    <cellStyle name="_B6.5 Payroll test of controlls_Uzen2 2" xfId="147"/>
    <cellStyle name="_B6.5 Payroll test of controlls_Uzen2 3" xfId="148"/>
    <cellStyle name="_Book1-TO delete" xfId="149"/>
    <cellStyle name="_Book1-TO delete 2" xfId="150"/>
    <cellStyle name="_Book1-TO delete 3" xfId="151"/>
    <cellStyle name="_C. Cash &amp; equivalents 5m 2006" xfId="152"/>
    <cellStyle name="_C. Cash &amp; equivalents 5m 2006 2" xfId="153"/>
    <cellStyle name="_C. Cash &amp; equivalents 5m 2006 3" xfId="154"/>
    <cellStyle name="_C. Cash 2004" xfId="155"/>
    <cellStyle name="_C. Cash 2004 2" xfId="156"/>
    <cellStyle name="_C. Cash 2004 3" xfId="157"/>
    <cellStyle name="_CAP_2007_AES Eki" xfId="158"/>
    <cellStyle name="_CAP_2007_AES Eki 2" xfId="159"/>
    <cellStyle name="_CAP_2007_AES Eki 3" xfId="160"/>
    <cellStyle name="_CAP_TH KMG 6m 2009" xfId="161"/>
    <cellStyle name="_CAP_TH KMG 6m 2009 2" xfId="162"/>
    <cellStyle name="_CAP_TH KMG 6m 2009 3" xfId="163"/>
    <cellStyle name="_CAP_TH KMG HO_2007_final" xfId="164"/>
    <cellStyle name="_CAP_TH KMG HO_2007_final 2" xfId="165"/>
    <cellStyle name="_CAP_TH KMG HO_2007_final 3" xfId="166"/>
    <cellStyle name="_Cash &amp; equivalents 5m 2006" xfId="167"/>
    <cellStyle name="_Cash &amp; equivalents 5m 2006 2" xfId="168"/>
    <cellStyle name="_Cash &amp; equivalents 5m 2006 3" xfId="169"/>
    <cellStyle name="_CFS (Движение денег 6мес05)" xfId="170"/>
    <cellStyle name="_CFS (Движение денег 6мес05) 2" xfId="171"/>
    <cellStyle name="_CFS (Движение денег 6мес05) 3" xfId="172"/>
    <cellStyle name="_CFS_2005 workings_last" xfId="173"/>
    <cellStyle name="_CFS_2005 workings_last 2" xfId="174"/>
    <cellStyle name="_CFS_2005 workings_last 3" xfId="175"/>
    <cellStyle name="_Copy of CFS 2005" xfId="176"/>
    <cellStyle name="_Copy of CFS 2005 2" xfId="177"/>
    <cellStyle name="_Copy of CFS 2005 3" xfId="178"/>
    <cellStyle name="_DD Site restoration 5MTD2006" xfId="179"/>
    <cellStyle name="_DD Site restoration 5MTD2006 2" xfId="180"/>
    <cellStyle name="_DD Site restoration 5MTD2006 3" xfId="181"/>
    <cellStyle name="_E&amp;P CAP 31.12.2005" xfId="182"/>
    <cellStyle name="_E&amp;P CAP 31.12.2005 2" xfId="183"/>
    <cellStyle name="_E&amp;P CAP 31.12.2005 3" xfId="184"/>
    <cellStyle name="_E&amp;P CAP 31.12.2006" xfId="185"/>
    <cellStyle name="_E&amp;P CAP 31.12.2006 2" xfId="186"/>
    <cellStyle name="_E&amp;P CAP 31.12.2006 3" xfId="187"/>
    <cellStyle name="_E&amp;P KMG reporting package 2006_client" xfId="188"/>
    <cellStyle name="_E&amp;P KMG reporting package 2006_client 2" xfId="189"/>
    <cellStyle name="_E&amp;P KMG reporting package 2006_client 3" xfId="190"/>
    <cellStyle name="_E.650" xfId="191"/>
    <cellStyle name="_E.650 2" xfId="192"/>
    <cellStyle name="_E.650 3" xfId="193"/>
    <cellStyle name="_Elimination" xfId="194"/>
    <cellStyle name="_Elimination 2" xfId="195"/>
    <cellStyle name="_Elimination 3" xfId="196"/>
    <cellStyle name="_F  Investments 6 m 2005" xfId="197"/>
    <cellStyle name="_F  Investments 6 m 2005 2" xfId="198"/>
    <cellStyle name="_F  Investments 6 m 2005 3" xfId="199"/>
    <cellStyle name="_F  Investments 6 m 2006" xfId="200"/>
    <cellStyle name="_F  Investments 6 m 2006 2" xfId="201"/>
    <cellStyle name="_F  Investments 6 m 2006 3" xfId="202"/>
    <cellStyle name="_FA" xfId="203"/>
    <cellStyle name="_Forms RAS_v3_29122008_PV" xfId="204"/>
    <cellStyle name="_Forms RAS_v4_16.01.2009" xfId="205"/>
    <cellStyle name="_Forms RAS_v7_17.02.2009" xfId="206"/>
    <cellStyle name="_FS 2005 (Сверка с оборотносальдовой)" xfId="207"/>
    <cellStyle name="_FS 2005 (Сверка с оборотносальдовой) 2" xfId="208"/>
    <cellStyle name="_FS 2005 (Сверка с оборотносальдовой) 3" xfId="209"/>
    <cellStyle name="_FS 30 June 2006" xfId="210"/>
    <cellStyle name="_FS 30 June 2006 (final version)" xfId="211"/>
    <cellStyle name="_FS 30 June 2006 (final version) 2" xfId="212"/>
    <cellStyle name="_FS 30 June 2006 (final version) 3" xfId="213"/>
    <cellStyle name="_FS 30 June 2006 10" xfId="214"/>
    <cellStyle name="_FS 30 June 2006 11" xfId="215"/>
    <cellStyle name="_FS 30 June 2006 11 2" xfId="216"/>
    <cellStyle name="_FS 30 June 2006 12" xfId="217"/>
    <cellStyle name="_FS 30 June 2006 12 2" xfId="218"/>
    <cellStyle name="_FS 30 June 2006 13" xfId="219"/>
    <cellStyle name="_FS 30 June 2006 14" xfId="220"/>
    <cellStyle name="_FS 30 June 2006 15" xfId="221"/>
    <cellStyle name="_FS 30 June 2006 16" xfId="222"/>
    <cellStyle name="_FS 30 June 2006 17" xfId="223"/>
    <cellStyle name="_FS 30 June 2006 18" xfId="224"/>
    <cellStyle name="_FS 30 June 2006 19" xfId="225"/>
    <cellStyle name="_FS 30 June 2006 2" xfId="226"/>
    <cellStyle name="_FS 30 June 2006 20" xfId="227"/>
    <cellStyle name="_FS 30 June 2006 21" xfId="228"/>
    <cellStyle name="_FS 30 June 2006 22" xfId="229"/>
    <cellStyle name="_FS 30 June 2006 23" xfId="230"/>
    <cellStyle name="_FS 30 June 2006 24" xfId="231"/>
    <cellStyle name="_FS 30 June 2006 25" xfId="232"/>
    <cellStyle name="_FS 30 June 2006 26" xfId="233"/>
    <cellStyle name="_FS 30 June 2006 27" xfId="234"/>
    <cellStyle name="_FS 30 June 2006 28" xfId="235"/>
    <cellStyle name="_FS 30 June 2006 29" xfId="236"/>
    <cellStyle name="_FS 30 June 2006 3" xfId="237"/>
    <cellStyle name="_FS 30 June 2006 30" xfId="238"/>
    <cellStyle name="_FS 30 June 2006 31" xfId="239"/>
    <cellStyle name="_FS 30 June 2006 32" xfId="240"/>
    <cellStyle name="_FS 30 June 2006 33" xfId="241"/>
    <cellStyle name="_FS 30 June 2006 34" xfId="242"/>
    <cellStyle name="_FS 30 June 2006 35" xfId="243"/>
    <cellStyle name="_FS 30 June 2006 36" xfId="244"/>
    <cellStyle name="_FS 30 June 2006 37" xfId="245"/>
    <cellStyle name="_FS 30 June 2006 38" xfId="246"/>
    <cellStyle name="_FS 30 June 2006 39" xfId="247"/>
    <cellStyle name="_FS 30 June 2006 4" xfId="248"/>
    <cellStyle name="_FS 30 June 2006 40" xfId="249"/>
    <cellStyle name="_FS 30 June 2006 41" xfId="250"/>
    <cellStyle name="_FS 30 June 2006 42" xfId="251"/>
    <cellStyle name="_FS 30 June 2006 43" xfId="252"/>
    <cellStyle name="_FS 30 June 2006 44" xfId="253"/>
    <cellStyle name="_FS 30 June 2006 45" xfId="254"/>
    <cellStyle name="_FS 30 June 2006 46" xfId="255"/>
    <cellStyle name="_FS 30 June 2006 47" xfId="256"/>
    <cellStyle name="_FS 30 June 2006 48" xfId="257"/>
    <cellStyle name="_FS 30 June 2006 49" xfId="258"/>
    <cellStyle name="_FS 30 June 2006 5" xfId="259"/>
    <cellStyle name="_FS 30 June 2006 6" xfId="260"/>
    <cellStyle name="_FS 30 June 2006 7" xfId="261"/>
    <cellStyle name="_FS 30 June 2006 8" xfId="262"/>
    <cellStyle name="_FS 30 June 2006 9" xfId="263"/>
    <cellStyle name="_FS Check List_June 2006 07_Nov_06" xfId="264"/>
    <cellStyle name="_FS Check List_June 2006 07_Nov_06 2" xfId="265"/>
    <cellStyle name="_FS Check List_June 2006 07_Nov_06 3" xfId="266"/>
    <cellStyle name="_FS forms_RAS_GPN" xfId="267"/>
    <cellStyle name="_FS_FS&amp;Notes RAS_GPN_08.12.08._AE_v2" xfId="268"/>
    <cellStyle name="_Fu.2006 Inventory Uzen " xfId="269"/>
    <cellStyle name="_Fu.2006 Inventory Uzen  2" xfId="270"/>
    <cellStyle name="_Fu.2006 Inventory Uzen  3" xfId="271"/>
    <cellStyle name="_GM on Utexam loan" xfId="272"/>
    <cellStyle name="_GM on Utexam loan 2" xfId="273"/>
    <cellStyle name="_GM on Utexam loan 3" xfId="274"/>
    <cellStyle name="_H Investment in associates 2005" xfId="275"/>
    <cellStyle name="_H Investment in associates 2005 2" xfId="276"/>
    <cellStyle name="_H Investment in associates 2005 3" xfId="277"/>
    <cellStyle name="_Interest income received (2)" xfId="278"/>
    <cellStyle name="_Interest income received (2) 2" xfId="279"/>
    <cellStyle name="_Interest income received (2) 3" xfId="280"/>
    <cellStyle name="_Intracompany Settlements" xfId="281"/>
    <cellStyle name="_Intracompany Settlements 2" xfId="282"/>
    <cellStyle name="_Intracompany Settlements 3" xfId="283"/>
    <cellStyle name="_Inventory" xfId="284"/>
    <cellStyle name="_Inventory 2" xfId="285"/>
    <cellStyle name="_Inventory 3" xfId="286"/>
    <cellStyle name="_Inventory reserve-PBC" xfId="287"/>
    <cellStyle name="_Inventory reserve-PBC 2" xfId="288"/>
    <cellStyle name="_Inventory reserve-PBC 3" xfId="289"/>
    <cellStyle name="_K Property, plant and equipment 2005_07.03.06" xfId="290"/>
    <cellStyle name="_K Property, plant and equipment 2005_07.03.06 2" xfId="291"/>
    <cellStyle name="_K Property, plant and equipment 2005_07.03.06 3" xfId="292"/>
    <cellStyle name="_K. PP&amp;E cost model_2002-2004" xfId="293"/>
    <cellStyle name="_K. PP&amp;E cost model_2002-2004 2" xfId="294"/>
    <cellStyle name="_K. PP&amp;E cost model_2002-2004 3" xfId="295"/>
    <cellStyle name="_KTG_06_2007" xfId="296"/>
    <cellStyle name="_KTG_06_2007 2" xfId="297"/>
    <cellStyle name="_KTG_06_2007 3" xfId="298"/>
    <cellStyle name="_KTG_07_2007" xfId="299"/>
    <cellStyle name="_KTG_07_2007 2" xfId="300"/>
    <cellStyle name="_KTG_07_2007 3" xfId="301"/>
    <cellStyle name="_KTG_09_2007_Consol_Fin" xfId="302"/>
    <cellStyle name="_KTG_09_2007_Consol_Fin 2" xfId="303"/>
    <cellStyle name="_KTG_09_2007_Consol_Fin 3" xfId="304"/>
    <cellStyle name="_L Intangible assets 2005" xfId="305"/>
    <cellStyle name="_L Intangible assets 2005 2" xfId="306"/>
    <cellStyle name="_L Intangible assets 2005 3" xfId="307"/>
    <cellStyle name="_Materiality matrix" xfId="308"/>
    <cellStyle name="_Materiality matrix 2" xfId="309"/>
    <cellStyle name="_Materiality matrix 3" xfId="310"/>
    <cellStyle name="_O Deferred tax ActarisMadina" xfId="311"/>
    <cellStyle name="_O Deferred tax ActarisMadina 2" xfId="312"/>
    <cellStyle name="_O Deferred tax ActarisMadina 3" xfId="313"/>
    <cellStyle name="_O. Taxes -02 Yassy" xfId="314"/>
    <cellStyle name="_O. Taxes -02 Yassy 2" xfId="315"/>
    <cellStyle name="_O. Taxes -02 Yassy 3" xfId="316"/>
    <cellStyle name="_O.Taxes" xfId="317"/>
    <cellStyle name="_O.Taxes 2" xfId="318"/>
    <cellStyle name="_O.Taxes 3" xfId="319"/>
    <cellStyle name="_O.Taxes-MT_2" xfId="320"/>
    <cellStyle name="_O.Taxes-MT_2 2" xfId="321"/>
    <cellStyle name="_O.Taxes-MT_2 3" xfId="322"/>
    <cellStyle name="_OPEX analysis" xfId="323"/>
    <cellStyle name="_OPEX analysis 2" xfId="324"/>
    <cellStyle name="_OPEX analysis 3" xfId="325"/>
    <cellStyle name="_Payroll" xfId="326"/>
    <cellStyle name="_Payroll 2" xfId="327"/>
    <cellStyle name="_Payroll 3" xfId="328"/>
    <cellStyle name="_Plug" xfId="329"/>
    <cellStyle name="_Plug_ARO_figures_2004" xfId="330"/>
    <cellStyle name="_Plug_Depletion calc 6m 2004" xfId="331"/>
    <cellStyle name="_Plug_PBC 6m 2004 Lenina mine all" xfId="332"/>
    <cellStyle name="_Plug_PBC Lenina mine support for adjs  6m 2004" xfId="333"/>
    <cellStyle name="_Plug_Transformation_Lenina mine_12m2003_NGW adj" xfId="334"/>
    <cellStyle name="_Plug_Transformation_Sibirginskiy mine_6m2004 NGW" xfId="335"/>
    <cellStyle name="_Plug_ГААП 1 полугодие от Том.раз." xfId="336"/>
    <cellStyle name="_Plug_ГААП 6 месяцев 2004г Ленина испр" xfId="337"/>
    <cellStyle name="_Plug_Дополнение к  GAAP 1 полуг 2004 г" xfId="338"/>
    <cellStyle name="_Plug_РВС ГААП 6 мес 03 Ленина" xfId="339"/>
    <cellStyle name="_Plug_РВС_ ш. Ленина_01.03.04 adj" xfId="340"/>
    <cellStyle name="_Plug_Р-з Сибиргинский 6 мес 2004 GAAP" xfId="341"/>
    <cellStyle name="_Plug_Ф3" xfId="342"/>
    <cellStyle name="_Plug_Шахта_Сибиргинская" xfId="343"/>
    <cellStyle name="_ppe recon 5mtd20061" xfId="344"/>
    <cellStyle name="_ppe recon 5mtd20061 2" xfId="345"/>
    <cellStyle name="_ppe recon 5mtd20061 3" xfId="346"/>
    <cellStyle name="_PRICE_1C" xfId="347"/>
    <cellStyle name="_PRICE_1C 2" xfId="348"/>
    <cellStyle name="_PRICE_1C 3" xfId="349"/>
    <cellStyle name="_PRICE_1C 4" xfId="350"/>
    <cellStyle name="_Q.Loans" xfId="351"/>
    <cellStyle name="_Q.Loans 2" xfId="352"/>
    <cellStyle name="_Q.Loans 3" xfId="353"/>
    <cellStyle name="_Q100 Lead" xfId="354"/>
    <cellStyle name="_Q100 Lead 2" xfId="355"/>
    <cellStyle name="_Q100 Lead 3" xfId="356"/>
    <cellStyle name="_Registers_for taxes" xfId="357"/>
    <cellStyle name="_Revised Transformation schedule_2005_04 June" xfId="358"/>
    <cellStyle name="_Revised Transformation schedule_2005_04 June 2" xfId="359"/>
    <cellStyle name="_Revised Transformation schedule_2005_04 June 3" xfId="360"/>
    <cellStyle name="_SAD" xfId="361"/>
    <cellStyle name="_SAD 2" xfId="362"/>
    <cellStyle name="_SAD 3" xfId="363"/>
    <cellStyle name="_Salary" xfId="364"/>
    <cellStyle name="_Salary 2" xfId="365"/>
    <cellStyle name="_Salary 3" xfId="366"/>
    <cellStyle name="_Salary payable Test" xfId="367"/>
    <cellStyle name="_Salary payable Test 2" xfId="368"/>
    <cellStyle name="_Salary payable Test 3" xfId="369"/>
    <cellStyle name="_Sales vouching IK" xfId="370"/>
    <cellStyle name="_Sales vouching IK 2" xfId="371"/>
    <cellStyle name="_Sales vouching IK 3" xfId="372"/>
    <cellStyle name="_Sheet1" xfId="373"/>
    <cellStyle name="_Sheet1 2" xfId="374"/>
    <cellStyle name="_Sheet1 3" xfId="375"/>
    <cellStyle name="_Sheet1_09.Cash_5months2006" xfId="376"/>
    <cellStyle name="_Sheet1_09.Cash_5months2006 2" xfId="377"/>
    <cellStyle name="_Sheet1_09.Cash_5months2006 3" xfId="378"/>
    <cellStyle name="_Sheet1_A4. TS 30 June 2006" xfId="379"/>
    <cellStyle name="_Sheet1_A4. TS 30 June 2006 2" xfId="380"/>
    <cellStyle name="_Sheet1_A4. TS 30 June 2006 3" xfId="381"/>
    <cellStyle name="_Sheet1_CAP 1" xfId="382"/>
    <cellStyle name="_Sheet1_CAP 1 2" xfId="383"/>
    <cellStyle name="_Sheet1_CAP 1 3" xfId="384"/>
    <cellStyle name="_Sheet1_Elimination entries check" xfId="385"/>
    <cellStyle name="_Sheet1_Elimination entries check 2" xfId="386"/>
    <cellStyle name="_Sheet1_Elimination entries check 3" xfId="387"/>
    <cellStyle name="_Sheet1_fin inc_exp template" xfId="388"/>
    <cellStyle name="_Sheet1_fin inc_exp template 2" xfId="389"/>
    <cellStyle name="_Sheet1_fin inc_exp template 3" xfId="390"/>
    <cellStyle name="_Sheet1_OPEX analysis" xfId="391"/>
    <cellStyle name="_Sheet1_OPEX analysis 2" xfId="392"/>
    <cellStyle name="_Sheet1_OPEX analysis 3" xfId="393"/>
    <cellStyle name="_Sheet1_U1.380" xfId="394"/>
    <cellStyle name="_Sheet1_U1.380 2" xfId="395"/>
    <cellStyle name="_Sheet1_U1.380 3" xfId="396"/>
    <cellStyle name="_Sheet1_Запрос (LLP's)" xfId="397"/>
    <cellStyle name="_Sheet1_Запрос (LLP's) 2" xfId="398"/>
    <cellStyle name="_Sheet1_Запрос (LLP's) 3" xfId="399"/>
    <cellStyle name="_Sheet2" xfId="400"/>
    <cellStyle name="_Sheet2 2" xfId="401"/>
    <cellStyle name="_Sheet2 3" xfId="402"/>
    <cellStyle name="_Sheet3" xfId="403"/>
    <cellStyle name="_Sheet3 2" xfId="404"/>
    <cellStyle name="_Sheet3 3" xfId="405"/>
    <cellStyle name="_Sheet5" xfId="406"/>
    <cellStyle name="_Sheet5 2" xfId="407"/>
    <cellStyle name="_Sheet5 3" xfId="408"/>
    <cellStyle name="_Social sphere objects Emba" xfId="409"/>
    <cellStyle name="_Social sphere objects Emba 2" xfId="410"/>
    <cellStyle name="_Social sphere objects Emba 3" xfId="411"/>
    <cellStyle name="_Sub_01_JSC KazMunaiGaz E&amp;P_2008" xfId="412"/>
    <cellStyle name="_Sub_01_JSC KazMunaiGaz E&amp;P_2008 2" xfId="413"/>
    <cellStyle name="_Sub_01_JSC KazMunaiGaz E&amp;P_2008 3" xfId="414"/>
    <cellStyle name="_support for adj" xfId="415"/>
    <cellStyle name="_support for adj 2" xfId="416"/>
    <cellStyle name="_support for adj 3" xfId="417"/>
    <cellStyle name="_TAX CAP 2006_VAT table" xfId="418"/>
    <cellStyle name="_TAX CAP 2006_VAT table 2" xfId="419"/>
    <cellStyle name="_TAX CAP 2006_VAT table 3" xfId="420"/>
    <cellStyle name="_Taxes_aktaris 06 2" xfId="421"/>
    <cellStyle name="_Taxes_aktaris 06 2 2" xfId="422"/>
    <cellStyle name="_Taxes_aktaris 06 2 3" xfId="423"/>
    <cellStyle name="_TS AJE 2004 with supporting cal'ns_FINAL" xfId="424"/>
    <cellStyle name="_TS AJE 2004 with supporting cal'ns_FINAL 2" xfId="425"/>
    <cellStyle name="_TS AJE 2004 with supporting cal'ns_FINAL 3" xfId="426"/>
    <cellStyle name="_U CWIP 5MTD2006" xfId="427"/>
    <cellStyle name="_U CWIP 5MTD2006 2" xfId="428"/>
    <cellStyle name="_U CWIP 5MTD2006 3" xfId="429"/>
    <cellStyle name="_U Fixed Assets 5MTD2006" xfId="430"/>
    <cellStyle name="_U Fixed Assets 5MTD2006 2" xfId="431"/>
    <cellStyle name="_U Fixed Assets 5MTD2006 3" xfId="432"/>
    <cellStyle name="_U Property, plant and equipment 5MTD2006" xfId="433"/>
    <cellStyle name="_U Property, plant and equipment 5MTD2006 2" xfId="434"/>
    <cellStyle name="_U Property, plant and equipment 5MTD2006 3" xfId="435"/>
    <cellStyle name="_U1.1 Revenue TH KMG YE 2006 " xfId="436"/>
    <cellStyle name="_U1.1 Revenue TH KMG YE 2006  2" xfId="437"/>
    <cellStyle name="_U1.1 Revenue TH KMG YE 2006  3" xfId="438"/>
    <cellStyle name="_U1.Revenue 2006" xfId="439"/>
    <cellStyle name="_U1.Revenue 2006 2" xfId="440"/>
    <cellStyle name="_U1.Revenue 2006 3" xfId="441"/>
    <cellStyle name="_U1.Revenues" xfId="442"/>
    <cellStyle name="_U1.Revenues 2" xfId="443"/>
    <cellStyle name="_U1.Revenues 3" xfId="444"/>
    <cellStyle name="_U2.1 Payroll" xfId="445"/>
    <cellStyle name="_U2.1 Payroll 2" xfId="446"/>
    <cellStyle name="_U2.1 Payroll 3" xfId="447"/>
    <cellStyle name="_U2.BT payroll analytics" xfId="448"/>
    <cellStyle name="_U2.BT payroll analytics 2" xfId="449"/>
    <cellStyle name="_U2.BT payroll analytics 3" xfId="450"/>
    <cellStyle name="_U2.Payroll" xfId="451"/>
    <cellStyle name="_U2.Payroll 2" xfId="452"/>
    <cellStyle name="_U2.Payroll 3" xfId="453"/>
    <cellStyle name="_Vacation Provision" xfId="454"/>
    <cellStyle name="_Vacation Provision 2" xfId="455"/>
    <cellStyle name="_Vacation Provision 3" xfId="456"/>
    <cellStyle name="_WHT" xfId="457"/>
    <cellStyle name="_WHT 2" xfId="458"/>
    <cellStyle name="_WHT 3" xfId="459"/>
    <cellStyle name="_Worksheet in Фрагмент (7)" xfId="460"/>
    <cellStyle name="_Worksheet in Фрагмент (7) 2" xfId="461"/>
    <cellStyle name="_Worksheet in Фрагмент (7) 3" xfId="462"/>
    <cellStyle name="_X Intangible assets 5MTD2005" xfId="463"/>
    <cellStyle name="_X Intangible assets 5MTD2005 2" xfId="464"/>
    <cellStyle name="_X Intangible assets 5MTD2005 3" xfId="465"/>
    <cellStyle name="_X1.1000 Reconciliation of taxes" xfId="466"/>
    <cellStyle name="_X1.1000 Reconciliation of taxes (TS 34)" xfId="467"/>
    <cellStyle name="_X1.1000 Reconciliation of taxes (TS 34) 2" xfId="468"/>
    <cellStyle name="_X1.1000 Reconciliation of taxes (TS 34) 3" xfId="469"/>
    <cellStyle name="_X1.1000 Reconciliation of taxes 10" xfId="470"/>
    <cellStyle name="_X1.1000 Reconciliation of taxes 11" xfId="471"/>
    <cellStyle name="_X1.1000 Reconciliation of taxes 11 2" xfId="472"/>
    <cellStyle name="_X1.1000 Reconciliation of taxes 12" xfId="473"/>
    <cellStyle name="_X1.1000 Reconciliation of taxes 12 2" xfId="474"/>
    <cellStyle name="_X1.1000 Reconciliation of taxes 13" xfId="475"/>
    <cellStyle name="_X1.1000 Reconciliation of taxes 14" xfId="476"/>
    <cellStyle name="_X1.1000 Reconciliation of taxes 15" xfId="477"/>
    <cellStyle name="_X1.1000 Reconciliation of taxes 16" xfId="478"/>
    <cellStyle name="_X1.1000 Reconciliation of taxes 17" xfId="479"/>
    <cellStyle name="_X1.1000 Reconciliation of taxes 18" xfId="480"/>
    <cellStyle name="_X1.1000 Reconciliation of taxes 19" xfId="481"/>
    <cellStyle name="_X1.1000 Reconciliation of taxes 2" xfId="482"/>
    <cellStyle name="_X1.1000 Reconciliation of taxes 20" xfId="483"/>
    <cellStyle name="_X1.1000 Reconciliation of taxes 21" xfId="484"/>
    <cellStyle name="_X1.1000 Reconciliation of taxes 22" xfId="485"/>
    <cellStyle name="_X1.1000 Reconciliation of taxes 23" xfId="486"/>
    <cellStyle name="_X1.1000 Reconciliation of taxes 24" xfId="487"/>
    <cellStyle name="_X1.1000 Reconciliation of taxes 25" xfId="488"/>
    <cellStyle name="_X1.1000 Reconciliation of taxes 26" xfId="489"/>
    <cellStyle name="_X1.1000 Reconciliation of taxes 27" xfId="490"/>
    <cellStyle name="_X1.1000 Reconciliation of taxes 28" xfId="491"/>
    <cellStyle name="_X1.1000 Reconciliation of taxes 29" xfId="492"/>
    <cellStyle name="_X1.1000 Reconciliation of taxes 3" xfId="493"/>
    <cellStyle name="_X1.1000 Reconciliation of taxes 30" xfId="494"/>
    <cellStyle name="_X1.1000 Reconciliation of taxes 31" xfId="495"/>
    <cellStyle name="_X1.1000 Reconciliation of taxes 32" xfId="496"/>
    <cellStyle name="_X1.1000 Reconciliation of taxes 33" xfId="497"/>
    <cellStyle name="_X1.1000 Reconciliation of taxes 34" xfId="498"/>
    <cellStyle name="_X1.1000 Reconciliation of taxes 35" xfId="499"/>
    <cellStyle name="_X1.1000 Reconciliation of taxes 36" xfId="500"/>
    <cellStyle name="_X1.1000 Reconciliation of taxes 37" xfId="501"/>
    <cellStyle name="_X1.1000 Reconciliation of taxes 38" xfId="502"/>
    <cellStyle name="_X1.1000 Reconciliation of taxes 39" xfId="503"/>
    <cellStyle name="_X1.1000 Reconciliation of taxes 4" xfId="504"/>
    <cellStyle name="_X1.1000 Reconciliation of taxes 40" xfId="505"/>
    <cellStyle name="_X1.1000 Reconciliation of taxes 41" xfId="506"/>
    <cellStyle name="_X1.1000 Reconciliation of taxes 42" xfId="507"/>
    <cellStyle name="_X1.1000 Reconciliation of taxes 43" xfId="508"/>
    <cellStyle name="_X1.1000 Reconciliation of taxes 44" xfId="509"/>
    <cellStyle name="_X1.1000 Reconciliation of taxes 45" xfId="510"/>
    <cellStyle name="_X1.1000 Reconciliation of taxes 46" xfId="511"/>
    <cellStyle name="_X1.1000 Reconciliation of taxes 47" xfId="512"/>
    <cellStyle name="_X1.1000 Reconciliation of taxes 48" xfId="513"/>
    <cellStyle name="_X1.1000 Reconciliation of taxes 49" xfId="514"/>
    <cellStyle name="_X1.1000 Reconciliation of taxes 5" xfId="515"/>
    <cellStyle name="_X1.1000 Reconciliation of taxes 6" xfId="516"/>
    <cellStyle name="_X1.1000 Reconciliation of taxes 7" xfId="517"/>
    <cellStyle name="_X1.1000 Reconciliation of taxes 8" xfId="518"/>
    <cellStyle name="_X1.1000 Reconciliation of taxes 9" xfId="519"/>
    <cellStyle name="_Z4.1.1_off-balance_YE" xfId="520"/>
    <cellStyle name="_Z4.1.1_off-balance_YE 2" xfId="521"/>
    <cellStyle name="_Z4.1.1_off-balance_YE 3" xfId="522"/>
    <cellStyle name="_А Основные средства 6 месяцев 2006 года (1)" xfId="523"/>
    <cellStyle name="_А Основные средства 6 месяцев 2006 года (1) 2" xfId="524"/>
    <cellStyle name="_А Основные средства 6 месяцев 2006 года (1) 3" xfId="525"/>
    <cellStyle name="_А Основные средства 6 месяцев 2006 года (1)1" xfId="526"/>
    <cellStyle name="_А Основные средства 6 месяцев 2006 года (1)1 2" xfId="527"/>
    <cellStyle name="_А Основные средства 6 месяцев 2006 года (1)1 3" xfId="528"/>
    <cellStyle name="_Баланс за 2005 год окончательный" xfId="529"/>
    <cellStyle name="_Баланс за 2005 год окончательный 2" xfId="530"/>
    <cellStyle name="_Баланс за 2005 год окончательный 3" xfId="531"/>
    <cellStyle name="_БИЗНЕС-ПЛАН 2004 ГОД 2 вариант" xfId="532"/>
    <cellStyle name="_БИЗНЕС-ПЛАН 2004 год 3 вар" xfId="533"/>
    <cellStyle name="_БП_КНП- 2004 по формам Сибнефти от 18.09.2003" xfId="534"/>
    <cellStyle name="_Бюдж.формы ЗАО АГ" xfId="535"/>
    <cellStyle name="_Бюдж.формы ЗАО АГ 2" xfId="536"/>
    <cellStyle name="_Бюдж.формы ЗАО АГ 3" xfId="537"/>
    <cellStyle name="_Бюджет 2,3,4,5,7,8,9, налоги, акцизы на 01_2004 от 17-25_12_03 " xfId="538"/>
    <cellStyle name="_Бюджет 2005 к защите" xfId="539"/>
    <cellStyle name="_Бюджет 2005 к защите 2" xfId="540"/>
    <cellStyle name="_Бюджет 2005 к защите 3" xfId="541"/>
    <cellStyle name="_Бюджет 2007" xfId="542"/>
    <cellStyle name="_Бюджет 2007 2" xfId="543"/>
    <cellStyle name="_Бюджет 2007 3" xfId="544"/>
    <cellStyle name="_Бюджет АМАНГЕЛЬДЫ ГАЗ на 2006 год (Заке 190705)" xfId="545"/>
    <cellStyle name="_Бюджет АМАНГЕЛЬДЫ ГАЗ на 2006 год (Заке 190705) 2" xfId="546"/>
    <cellStyle name="_Бюджет АМАНГЕЛЬДЫ ГАЗ на 2006 год (Заке 190705) 3" xfId="547"/>
    <cellStyle name="_бюджет АО АПК на 2007 2" xfId="548"/>
    <cellStyle name="_бюджет АО АПК на 2007 2 2" xfId="549"/>
    <cellStyle name="_бюджет АО АПК на 2007 2 3" xfId="550"/>
    <cellStyle name="_Бюджетная заявка СИТ  на 2008" xfId="551"/>
    <cellStyle name="_Бюджетная заявка СИТ  на 2008 2" xfId="552"/>
    <cellStyle name="_Бюджетная заявка СИТ  на 2008 3" xfId="553"/>
    <cellStyle name="_ВГО 2007 год для КТГ" xfId="554"/>
    <cellStyle name="_ВГО 2007 год для КТГ 2" xfId="555"/>
    <cellStyle name="_ВГО 2007 год для КТГ 3" xfId="556"/>
    <cellStyle name="_ВГО за 10 мес (для КТГ)" xfId="557"/>
    <cellStyle name="_ВГО за 10 мес (для КТГ) 2" xfId="558"/>
    <cellStyle name="_ВГО за 10 мес (для КТГ) 3" xfId="559"/>
    <cellStyle name="_Внутрегруповой деб. и кред за 2005г." xfId="560"/>
    <cellStyle name="_Внутрегруповой деб. и кред за 2005г. 2" xfId="561"/>
    <cellStyle name="_Внутрегруповой деб. и кред за 2005г. 3" xfId="562"/>
    <cellStyle name="_Внутригр_расш_ПР 2007 для отправки КТГ (24.08.07) " xfId="563"/>
    <cellStyle name="_Внутригр_расш_ПР 2007 для отправки КТГ (24.08.07)  2" xfId="564"/>
    <cellStyle name="_Внутригр_расш_ПР 2007 для отправки КТГ (24.08.07)  3" xfId="565"/>
    <cellStyle name="_Внутригр_расш_ПР 8-10" xfId="566"/>
    <cellStyle name="_Внутригр_расш_ПР 8-10 2" xfId="567"/>
    <cellStyle name="_Внутригр_расш_ПР 8-10 3" xfId="568"/>
    <cellStyle name="_ДИТАТ ОС АРЕНДА СВОД 2005 пром  16 06 05 для ННГ" xfId="569"/>
    <cellStyle name="_ДИТАТ ОС АРЕНДА СВОД 2005 пром. 14.06.05 для ННГ" xfId="570"/>
    <cellStyle name="_для бюджетников" xfId="571"/>
    <cellStyle name="_для бюджетников 2" xfId="572"/>
    <cellStyle name="_для бюджетников 3" xfId="573"/>
    <cellStyle name="_Дочки BS-за 2004г. и 6-м.05г MT" xfId="574"/>
    <cellStyle name="_Дочки BS-за 2004г. и 6-м.05г MT 2" xfId="575"/>
    <cellStyle name="_Дочки BS-за 2004г. и 6-м.05г MT 3" xfId="576"/>
    <cellStyle name="_Запрос (LLP's)" xfId="577"/>
    <cellStyle name="_Запрос (LLP's) 2" xfId="578"/>
    <cellStyle name="_Запрос (LLP's) 3" xfId="579"/>
    <cellStyle name="_Изменение ФГЗ форм1" xfId="580"/>
    <cellStyle name="_Изменение ФГЗ форм1 2" xfId="581"/>
    <cellStyle name="_Изменение ФГЗ форм1 3" xfId="582"/>
    <cellStyle name="_Исп КВЛ 1 кварт 07 (02.05.07)" xfId="583"/>
    <cellStyle name="_Исп КВЛ 1 кварт 07 (02.05.07) 2" xfId="584"/>
    <cellStyle name="_Исп КВЛ 1 кварт 07 (02.05.07) 3" xfId="585"/>
    <cellStyle name="_ИТАТ-2003-10 (вар.2)" xfId="586"/>
    <cellStyle name="_ИЦА 79 новая модель_c  увеличением затрат" xfId="587"/>
    <cellStyle name="_ИЦА 79 новая модель_c  увеличением затрат 2" xfId="588"/>
    <cellStyle name="_ИЦА 79 новая модель_c  увеличением затрат 3" xfId="589"/>
    <cellStyle name="_ИЦА 79 новая модель_c  увеличением затрат по МСФО" xfId="590"/>
    <cellStyle name="_ИЦА 79 новая модель_c  увеличением затрат по МСФО 2" xfId="591"/>
    <cellStyle name="_ИЦА 79 новая модель_c  увеличением затрат по МСФО 3" xfId="592"/>
    <cellStyle name="_КВЛ 2007-2011ДОГМ" xfId="593"/>
    <cellStyle name="_КВЛ 2007-2011ДОГМ 2" xfId="594"/>
    <cellStyle name="_КВЛ 2007-2011ДОГМ 3" xfId="595"/>
    <cellStyle name="_КВЛ 2007-2011ДОГМ_Свод 1 квартал 2008 для КТГ" xfId="596"/>
    <cellStyle name="_КВЛ 2007-2011ДОГМ_Свод 1 квартал 2008 для КТГ 2" xfId="597"/>
    <cellStyle name="_КВЛ 2007-2011ДОГМ_Свод 1 квартал 2008 для КТГ 3" xfId="598"/>
    <cellStyle name="_КВЛ ТЗ-07-11" xfId="599"/>
    <cellStyle name="_КВЛ ТЗ-07-11 2" xfId="600"/>
    <cellStyle name="_КВЛ ТЗ-07-11 3" xfId="601"/>
    <cellStyle name="_КВЛ ТЗ-07-11_Свод 1 квартал 2008 для КТГ" xfId="602"/>
    <cellStyle name="_КВЛ ТЗ-07-11_Свод 1 квартал 2008 для КТГ 2" xfId="603"/>
    <cellStyle name="_КВЛ ТЗ-07-11_Свод 1 квартал 2008 для КТГ 3" xfId="604"/>
    <cellStyle name="_Книга1" xfId="605"/>
    <cellStyle name="_Книга1 2" xfId="606"/>
    <cellStyle name="_Книга1 3" xfId="607"/>
    <cellStyle name="_Книга2" xfId="608"/>
    <cellStyle name="_Книга2 2" xfId="609"/>
    <cellStyle name="_Книга2 3" xfId="610"/>
    <cellStyle name="_Кодировка компаний_иерархия" xfId="611"/>
    <cellStyle name="_Кодировка компаний_иерархия 2" xfId="612"/>
    <cellStyle name="_Кодировка компаний_иерархия 3" xfId="613"/>
    <cellStyle name="_Кодировка от 17 3 2010" xfId="614"/>
    <cellStyle name="_Кодировка от 17 3 2010 2" xfId="615"/>
    <cellStyle name="_Кодировка от 17 3 2010 3" xfId="616"/>
    <cellStyle name="_Консол  фин отчет  по МСФО за 2005г с измен" xfId="617"/>
    <cellStyle name="_Консол  фин отчет  по МСФО за 2005г с измен 2" xfId="618"/>
    <cellStyle name="_Консол  фин отчет  по МСФО за 2005г с измен 3" xfId="619"/>
    <cellStyle name="_Консол  фин отчет  по МСФО за 4-месяц   2006г (2)" xfId="620"/>
    <cellStyle name="_Консол  фин отчет  по МСФО за 4-месяц   2006г (2) 2" xfId="621"/>
    <cellStyle name="_Консол  фин отчет  по МСФО за 4-месяц   2006г (2) 3" xfId="622"/>
    <cellStyle name="_Консол  фин отчет  по МСФО за 5-м  2005г " xfId="623"/>
    <cellStyle name="_Консол  фин отчет  по МСФО за 5-м  2005г  2" xfId="624"/>
    <cellStyle name="_Консол  фин отчет  по МСФО за 5-м  2005г  3" xfId="625"/>
    <cellStyle name="_Консолид Фин.Отч.РД КМГдля КМГ за 1 полугодие 2005г оконч." xfId="626"/>
    <cellStyle name="_Консолид Фин.Отч.РД КМГдля КМГ за 1 полугодие 2005г оконч. 2" xfId="627"/>
    <cellStyle name="_Консолид Фин.Отч.РД КМГдля КМГ за 1 полугодие 2005г оконч. 3" xfId="628"/>
    <cellStyle name="_Консолидация бюджетов группы 3НКдубль 2" xfId="629"/>
    <cellStyle name="_Консолидация бюджетов группы 3НКдубль 2 2" xfId="630"/>
    <cellStyle name="_Консолидация бюджетов группы 3НКдубль 2 3" xfId="631"/>
    <cellStyle name="_Копия Консол  фин отчет  по МСФО за 2005г с измен_Aliya" xfId="632"/>
    <cellStyle name="_Копия Консол  фин отчет  по МСФО за 2005г с измен_Aliya 2" xfId="633"/>
    <cellStyle name="_Копия Консол  фин отчет  по МСФО за 2005г с измен_Aliya 3" xfId="634"/>
    <cellStyle name="_Копия Копия бюджет консолид за 2007-2009(1)" xfId="635"/>
    <cellStyle name="_Копия Копия бюджет консолид за 2007-2009(1) 2" xfId="636"/>
    <cellStyle name="_Копия Копия бюджет консолид за 2007-2009(1) 3" xfId="637"/>
    <cellStyle name="_курс 117_KTG_N79_26.09.06" xfId="638"/>
    <cellStyle name="_курс 117_KTG_N79_26.09.06 2" xfId="639"/>
    <cellStyle name="_курс 117_KTG_N79_26.09.06 3" xfId="640"/>
    <cellStyle name="_курс 117_KTG_N79_26.09.06_gulnar" xfId="641"/>
    <cellStyle name="_курс 117_KTG_N79_26.09.06_gulnar 2" xfId="642"/>
    <cellStyle name="_курс 117_KTG_N79_26.09.06_gulnar 3" xfId="643"/>
    <cellStyle name="_лимит по рабочим" xfId="644"/>
    <cellStyle name="_Лист Microsoft Excel" xfId="645"/>
    <cellStyle name="_Лист Microsoft Excel 2" xfId="646"/>
    <cellStyle name="_Лист Microsoft Excel 3" xfId="647"/>
    <cellStyle name="_мебель, оборудование инвентарь1207" xfId="648"/>
    <cellStyle name="_мебель, оборудование инвентарь1207 2" xfId="649"/>
    <cellStyle name="_мебель, оборудование инвентарь1207 3" xfId="650"/>
    <cellStyle name="_мебель, оборудование инвентарь1207 4" xfId="651"/>
    <cellStyle name="_о.с. и тмз на01.06.06г." xfId="652"/>
    <cellStyle name="_о.с. и тмз на01.06.06г. 2" xfId="653"/>
    <cellStyle name="_о.с. и тмз на01.06.06г. 3" xfId="654"/>
    <cellStyle name="_Озен Елес  Информация к аудиту за  2005 г" xfId="655"/>
    <cellStyle name="_Озен Елес  Информация к аудиту за  2005 г 2" xfId="656"/>
    <cellStyle name="_Озен Елес  Информация к аудиту за  2005 г 3" xfId="657"/>
    <cellStyle name="_отдельная отчетность РД КМГ за 2005гс изм.." xfId="658"/>
    <cellStyle name="_отдельная отчетность РД КМГ за 2005гс изм.. 2" xfId="659"/>
    <cellStyle name="_отдельная отчетность РД КМГ за 2005гс изм.. 3" xfId="660"/>
    <cellStyle name="_ОТЧЕТ для ДКФ    06 04 05  (6)" xfId="661"/>
    <cellStyle name="_ОТЧЕТ для ДКФ    06 04 05  (6) 2" xfId="662"/>
    <cellStyle name="_ОТЧЕТ для ДКФ    06 04 05  (6) 3" xfId="663"/>
    <cellStyle name="_ОТЧЕТ для ДКФ    06 04 05  (6) 4" xfId="664"/>
    <cellStyle name="_ОТЧЕТ ЗА 2006г К ЗАЩИТЕ " xfId="665"/>
    <cellStyle name="_ОТЧЕТ ЗА 2006г К ЗАЩИТЕ  2" xfId="666"/>
    <cellStyle name="_ОТЧЕТ ЗА 2006г К ЗАЩИТЕ  3" xfId="667"/>
    <cellStyle name="_ОТЭ" xfId="668"/>
    <cellStyle name="_Перерасчет долевого дохода по доч ТОО" xfId="669"/>
    <cellStyle name="_Перерасчет долевого дохода по доч ТОО 2" xfId="670"/>
    <cellStyle name="_Перерасчет долевого дохода по доч ТОО 3" xfId="671"/>
    <cellStyle name="_План развития ПТС на 2005-2010 (связи станционной части)" xfId="672"/>
    <cellStyle name="_План развития ПТС на 2005-2010 (связи станционной части) 2" xfId="673"/>
    <cellStyle name="_План развития ПТС на 2005-2010 (связи станционной части) 3" xfId="674"/>
    <cellStyle name="_План развития ПТС на 2005-2010 (связи станционной части) 4" xfId="675"/>
    <cellStyle name="_Платежный бюджет БП_2006." xfId="676"/>
    <cellStyle name="_Прил 8Кратк. долг.деб.зд" xfId="677"/>
    <cellStyle name="_Прил 8Кратк. долг.деб.зд 2" xfId="678"/>
    <cellStyle name="_Прил 8Кратк. долг.деб.зд 3" xfId="679"/>
    <cellStyle name="_Прилож - ООО  ЗН" xfId="680"/>
    <cellStyle name="_Прилож 1 ОАО Сибнефть - Ноябрьскнефтегаз от 14.06" xfId="681"/>
    <cellStyle name="_Приложение 4" xfId="682"/>
    <cellStyle name="_Приложение 4 2" xfId="683"/>
    <cellStyle name="_Приложение 4 3" xfId="684"/>
    <cellStyle name="_Приложение 7Долг.деб.зад-ть" xfId="685"/>
    <cellStyle name="_Приложение 7Долг.деб.зад-ть 2" xfId="686"/>
    <cellStyle name="_Приложение 7Долг.деб.зад-ть 3" xfId="687"/>
    <cellStyle name="_Приложения к формам отчетов" xfId="688"/>
    <cellStyle name="_Приложения к формам отчетов 2" xfId="689"/>
    <cellStyle name="_Приложения к формам отчетов 3" xfId="690"/>
    <cellStyle name="_Приложения к формам отчетов за июнь 2006г" xfId="691"/>
    <cellStyle name="_Приложения к формам отчетов за июнь 2006г 2" xfId="692"/>
    <cellStyle name="_Приложения к формам отчетов за июнь 2006г 3" xfId="693"/>
    <cellStyle name="_Приложения к формам отчетов за май 2006г (свод)" xfId="694"/>
    <cellStyle name="_Приложения к формам отчетов за май 2006г (свод) 2" xfId="695"/>
    <cellStyle name="_Приложения к формам отчетов за май 2006г (свод) 3" xfId="696"/>
    <cellStyle name="_Программа на 2005г по направлениям -  от 10 06 05" xfId="697"/>
    <cellStyle name="_произв.цели - приложение к СНР_айгерим_09.11" xfId="698"/>
    <cellStyle name="_произв.цели - приложение к СНР_айгерим_09.11 2" xfId="699"/>
    <cellStyle name="_произв.цели - приложение к СНР_айгерим_09.11 3" xfId="700"/>
    <cellStyle name="_произв.цели - приложение к СНР_айгерим_09.11 4" xfId="701"/>
    <cellStyle name="_Расчет себестоимости Аманегльдинского газа" xfId="702"/>
    <cellStyle name="_Расчет себестоимости Аманегльдинского газа 2" xfId="703"/>
    <cellStyle name="_Расчет себестоимости Аманегльдинского газа 3" xfId="704"/>
    <cellStyle name="_Расширенные приложения c кодировкой от 15032010 по форме 1, 3, 4" xfId="705"/>
    <cellStyle name="_Расширенные приложения c кодировкой от 15032010 по форме 1, 3, 4 2" xfId="706"/>
    <cellStyle name="_Расширенные приложения c кодировкой от 15032010 по форме 1, 3, 4 3" xfId="707"/>
    <cellStyle name="_Регистрация договоров 2003" xfId="708"/>
    <cellStyle name="_Регистрация договоров 2003 2" xfId="709"/>
    <cellStyle name="_Регистрация договоров 2003 3" xfId="710"/>
    <cellStyle name="_САС-БП 2004 г (2вариант)" xfId="711"/>
    <cellStyle name="_САС-БП 2004 г (2вариант) ЮКОС" xfId="712"/>
    <cellStyle name="_СВЕРКА ФАКТ 2006 с Ф.2Бух" xfId="713"/>
    <cellStyle name="_СВЕРКА ФАКТ 2006 с Ф.2Бух 2" xfId="714"/>
    <cellStyle name="_СВЕРКА ФАКТ 2006 с Ф.2Бух 3" xfId="715"/>
    <cellStyle name="_Себестоимость" xfId="716"/>
    <cellStyle name="_Себестоимость 2" xfId="717"/>
    <cellStyle name="_Себестоимость 3" xfId="718"/>
    <cellStyle name="_сентябрь -посл. вариант ЖГРЭС 2007" xfId="719"/>
    <cellStyle name="_сентябрь -посл. вариант ЖГРЭС 2007 2" xfId="720"/>
    <cellStyle name="_сентябрь -посл. вариант ЖГРЭС 2007 3" xfId="721"/>
    <cellStyle name="_Спецификация к договору Актобе" xfId="722"/>
    <cellStyle name="_Спецификация к договору Актобе 2" xfId="723"/>
    <cellStyle name="_Спецификация к договору Актобе 3" xfId="724"/>
    <cellStyle name="_СУО" xfId="725"/>
    <cellStyle name="_СУО 2" xfId="726"/>
    <cellStyle name="_СУО 3" xfId="727"/>
    <cellStyle name="_ТОО Эмбаэнергомунай -2005г" xfId="728"/>
    <cellStyle name="_ТОО Эмбаэнергомунай -2005г 2" xfId="729"/>
    <cellStyle name="_ТОО Эмбаэнергомунай -2005г 3" xfId="730"/>
    <cellStyle name="_Транспорт. расходы в Актау и по городу" xfId="731"/>
    <cellStyle name="_Транспорт. расходы в Актау и по городу 2" xfId="732"/>
    <cellStyle name="_Транспорт. расходы в Актау и по городу 3" xfId="733"/>
    <cellStyle name="_Утв СД Бюджет расшиф 29 12 05" xfId="734"/>
    <cellStyle name="_Утв СД Бюджет расшиф 29 12 05 2" xfId="735"/>
    <cellStyle name="_Утв СД Бюджет расшиф 29 12 05 3" xfId="736"/>
    <cellStyle name="_Утв СД Бюджет расшиф 29 12 05 4" xfId="737"/>
    <cellStyle name="_Факт КТГ за 1-кв.2007г+." xfId="738"/>
    <cellStyle name="_Факт КТГ за 1-кв.2007г+. 2" xfId="739"/>
    <cellStyle name="_Факт КТГ за 1-кв.2007г+. 3" xfId="740"/>
    <cellStyle name="_Финотчет аудированный на 29.02.08" xfId="741"/>
    <cellStyle name="_Финотчет аудированный на 29.02.08 2" xfId="742"/>
    <cellStyle name="_Финотчет аудированный на 29.02.08 3" xfId="743"/>
    <cellStyle name="_Финотчет за 1 квартал" xfId="744"/>
    <cellStyle name="_Финотчет за 1 квартал 2" xfId="745"/>
    <cellStyle name="_Финотчет за 1 квартал 3" xfId="746"/>
    <cellStyle name="_Форма ввода для гибкой загрузки КМГ 12.2008" xfId="747"/>
    <cellStyle name="_Форма ввода для гибкой загрузки КМГ 12.2008 2" xfId="748"/>
    <cellStyle name="_Форма ввода для гибкой загрузки КМГ 12.2008 3" xfId="749"/>
    <cellStyle name="_Форма ввода для гибкой загрузки КМГ Долевой 06.2009" xfId="750"/>
    <cellStyle name="_Форма ввода для гибкой загрузки КМГ Долевой 06.2009 2" xfId="751"/>
    <cellStyle name="_Форма ввода для гибкой загрузки КМГ Долевой 06.2009 3" xfId="752"/>
    <cellStyle name="_Форма дуль 2" xfId="753"/>
    <cellStyle name="_Форма дуль 2 2" xfId="754"/>
    <cellStyle name="_Форма дуль 2 3" xfId="755"/>
    <cellStyle name="_Формы БП_ Юкос (послед)" xfId="756"/>
    <cellStyle name="_Формы за 6-м.2006г. (1,2,3)" xfId="757"/>
    <cellStyle name="_Формы за 6-м.2006г. (1,2,3) 2" xfId="758"/>
    <cellStyle name="_Формы за 6-м.2006г. (1,2,3) 3" xfId="759"/>
    <cellStyle name="_Формы МСФО- для ДЧП КМГ-Финотчет-1 кв.2007 г." xfId="760"/>
    <cellStyle name="_Формы МСФО- для ДЧП КМГ-Финотчет-1 кв.2007 г. 2" xfId="761"/>
    <cellStyle name="_Формы МСФО- для ДЧП КМГ-Финотчет-1 кв.2007 г. 3" xfId="762"/>
    <cellStyle name="_Формы МСФО доработ.14 12 05 ЗА 12 МЕСЯЦЕВ" xfId="763"/>
    <cellStyle name="_Формы МСФО доработ.14 12 05 ЗА 12 МЕСЯЦЕВ 2" xfId="764"/>
    <cellStyle name="_Формы МСФО доработ.14 12 05 ЗА 12 МЕСЯЦЕВ 3" xfId="765"/>
    <cellStyle name="_Формы Отчета за 9-месяцев 2007 г для КТГ 301007" xfId="766"/>
    <cellStyle name="_Формы Отчета за 9-месяцев 2007 г для КТГ 301007 2" xfId="767"/>
    <cellStyle name="_Формы Отчета за 9-месяцев 2007 г для КТГ 301007 3" xfId="768"/>
    <cellStyle name="_Формы ФО с раскрытиями_реальный сектор" xfId="769"/>
    <cellStyle name="_Формы ФО с раскрытиями_реальный сектор 2" xfId="770"/>
    <cellStyle name="_Формы ФО с раскрытиями_реальный сектор 3" xfId="771"/>
    <cellStyle name="_шаблон к письму нк 03-8777" xfId="772"/>
    <cellStyle name="_Элиминирование в форме №2" xfId="773"/>
    <cellStyle name="_Элиминирование в форме №2 2" xfId="774"/>
    <cellStyle name="_Элиминирование в форме №2 3" xfId="775"/>
    <cellStyle name="_январь-май 2007" xfId="776"/>
    <cellStyle name="_январь-май 2007 2" xfId="777"/>
    <cellStyle name="_январь-май 2007 3" xfId="778"/>
    <cellStyle name="”€?ђ?‘?‚›?" xfId="779"/>
    <cellStyle name="”€ЌЂЌ‘Ћ‚›‰" xfId="780"/>
    <cellStyle name="”€ЌЂЌ‘Ћ‚›‰ 2" xfId="781"/>
    <cellStyle name="”€ЌЂЌ‘Ћ‚›‰ 3" xfId="782"/>
    <cellStyle name="”€қђқ‘һ‚›ү" xfId="783"/>
    <cellStyle name="”€љ‘€ђ?‚ђ??›?" xfId="784"/>
    <cellStyle name="”€Љ‘€ђҺ‚ЂҚҚ›ү" xfId="785"/>
    <cellStyle name="”€Љ‘€ђҺ‚ЂҚҚ›ү 2" xfId="786"/>
    <cellStyle name="”€Љ‘€ђҺ‚ЂҚҚ›ү 3" xfId="787"/>
    <cellStyle name="”€Љ‘€ђЋ‚ЂЌЌ›‰" xfId="788"/>
    <cellStyle name="”€Љ‘€ђЋ‚ЂЌЌ›‰ 2" xfId="789"/>
    <cellStyle name="”€Љ‘€ђЋ‚ЂЌЌ›‰ 3" xfId="790"/>
    <cellStyle name="”ќђќ‘ћ‚›‰" xfId="791"/>
    <cellStyle name="”ќђќ‘ћ‚›‰ 2" xfId="792"/>
    <cellStyle name="”љ‘ђћ‚ђќќ›‰" xfId="793"/>
    <cellStyle name="”љ‘ђћ‚ђќќ›‰ 2" xfId="794"/>
    <cellStyle name="„…?…†?›?" xfId="795"/>
    <cellStyle name="„…ќ…†ќ›‰" xfId="796"/>
    <cellStyle name="„…ќ…†ќ›‰ 2" xfId="797"/>
    <cellStyle name="„…қ…†қ›ү" xfId="798"/>
    <cellStyle name="€’???‚›?" xfId="799"/>
    <cellStyle name="€’???‚›? 2" xfId="800"/>
    <cellStyle name="€’???‚›? 3" xfId="801"/>
    <cellStyle name="€’һғһ‚›ү" xfId="802"/>
    <cellStyle name="€’һғһ‚›ү 2" xfId="803"/>
    <cellStyle name="€’һғһ‚›ү 3" xfId="804"/>
    <cellStyle name="€’ЋѓЋ‚›‰" xfId="805"/>
    <cellStyle name="€’ЋѓЋ‚›‰ 2" xfId="806"/>
    <cellStyle name="€’ЋѓЋ‚›‰ 3" xfId="807"/>
    <cellStyle name="‡ђѓћ‹ћ‚ћљ1" xfId="808"/>
    <cellStyle name="‡ђѓћ‹ћ‚ћљ1 2" xfId="809"/>
    <cellStyle name="‡ђѓћ‹ћ‚ћљ1 3" xfId="810"/>
    <cellStyle name="‡ђѓћ‹ћ‚ћљ1 4" xfId="811"/>
    <cellStyle name="‡ђѓћ‹ћ‚ћљ2" xfId="812"/>
    <cellStyle name="‡ђѓћ‹ћ‚ћљ2 2" xfId="813"/>
    <cellStyle name="‡ђѓћ‹ћ‚ћљ2 3" xfId="814"/>
    <cellStyle name="‡ђѓћ‹ћ‚ћљ2 4" xfId="815"/>
    <cellStyle name="•WЏЂ_ЉO‰?—a‹?" xfId="816"/>
    <cellStyle name="’ћѓћ‚›‰" xfId="817"/>
    <cellStyle name="’ћѓћ‚›‰ 2" xfId="818"/>
    <cellStyle name="’ћѓћ‚›‰ 3" xfId="819"/>
    <cellStyle name="’ћѓћ‚›‰ 4" xfId="820"/>
    <cellStyle name="" xfId="821"/>
    <cellStyle name="" xfId="822"/>
    <cellStyle name=" 10" xfId="823"/>
    <cellStyle name=" 10" xfId="824"/>
    <cellStyle name=" 11" xfId="825"/>
    <cellStyle name=" 11" xfId="826"/>
    <cellStyle name=" 11 2" xfId="827"/>
    <cellStyle name=" 11 2" xfId="828"/>
    <cellStyle name=" 11 3" xfId="829"/>
    <cellStyle name=" 11 3" xfId="830"/>
    <cellStyle name=" 11 4" xfId="831"/>
    <cellStyle name=" 11 4" xfId="832"/>
    <cellStyle name=" 11 5" xfId="833"/>
    <cellStyle name=" 11 5" xfId="834"/>
    <cellStyle name=" 11 6" xfId="835"/>
    <cellStyle name=" 11 6" xfId="836"/>
    <cellStyle name=" 12" xfId="837"/>
    <cellStyle name=" 12" xfId="838"/>
    <cellStyle name=" 12 2" xfId="839"/>
    <cellStyle name=" 12 2" xfId="840"/>
    <cellStyle name=" 12 3" xfId="841"/>
    <cellStyle name=" 12 3" xfId="842"/>
    <cellStyle name=" 12 4" xfId="843"/>
    <cellStyle name=" 12 4" xfId="844"/>
    <cellStyle name=" 12 5" xfId="845"/>
    <cellStyle name=" 12 5" xfId="846"/>
    <cellStyle name=" 13" xfId="847"/>
    <cellStyle name=" 13" xfId="848"/>
    <cellStyle name=" 14" xfId="849"/>
    <cellStyle name=" 14" xfId="850"/>
    <cellStyle name=" 15" xfId="851"/>
    <cellStyle name=" 15" xfId="852"/>
    <cellStyle name=" 16" xfId="853"/>
    <cellStyle name=" 16" xfId="854"/>
    <cellStyle name=" 17" xfId="855"/>
    <cellStyle name=" 17" xfId="856"/>
    <cellStyle name=" 18" xfId="857"/>
    <cellStyle name=" 18" xfId="858"/>
    <cellStyle name=" 19" xfId="859"/>
    <cellStyle name=" 19" xfId="860"/>
    <cellStyle name=" 2" xfId="861"/>
    <cellStyle name=" 2" xfId="862"/>
    <cellStyle name=" 20" xfId="863"/>
    <cellStyle name=" 20" xfId="864"/>
    <cellStyle name=" 21" xfId="865"/>
    <cellStyle name=" 21" xfId="866"/>
    <cellStyle name=" 22" xfId="867"/>
    <cellStyle name=" 22" xfId="868"/>
    <cellStyle name=" 23" xfId="869"/>
    <cellStyle name=" 23" xfId="870"/>
    <cellStyle name=" 24" xfId="871"/>
    <cellStyle name=" 24" xfId="872"/>
    <cellStyle name=" 25" xfId="873"/>
    <cellStyle name=" 25" xfId="874"/>
    <cellStyle name=" 26" xfId="875"/>
    <cellStyle name=" 26" xfId="876"/>
    <cellStyle name=" 27" xfId="877"/>
    <cellStyle name=" 27" xfId="878"/>
    <cellStyle name=" 28" xfId="879"/>
    <cellStyle name=" 28" xfId="880"/>
    <cellStyle name=" 29" xfId="881"/>
    <cellStyle name=" 29" xfId="882"/>
    <cellStyle name=" 3" xfId="883"/>
    <cellStyle name=" 3" xfId="884"/>
    <cellStyle name=" 30" xfId="885"/>
    <cellStyle name=" 30" xfId="886"/>
    <cellStyle name=" 31" xfId="887"/>
    <cellStyle name=" 31" xfId="888"/>
    <cellStyle name=" 32" xfId="889"/>
    <cellStyle name=" 32" xfId="890"/>
    <cellStyle name=" 33" xfId="891"/>
    <cellStyle name=" 33" xfId="892"/>
    <cellStyle name=" 34" xfId="893"/>
    <cellStyle name=" 34" xfId="894"/>
    <cellStyle name=" 35" xfId="895"/>
    <cellStyle name=" 35" xfId="896"/>
    <cellStyle name=" 36" xfId="897"/>
    <cellStyle name=" 36" xfId="898"/>
    <cellStyle name=" 37" xfId="899"/>
    <cellStyle name=" 37" xfId="900"/>
    <cellStyle name=" 38" xfId="901"/>
    <cellStyle name=" 38" xfId="902"/>
    <cellStyle name=" 39" xfId="903"/>
    <cellStyle name=" 39" xfId="904"/>
    <cellStyle name=" 4" xfId="905"/>
    <cellStyle name=" 4" xfId="906"/>
    <cellStyle name=" 40" xfId="907"/>
    <cellStyle name=" 40" xfId="908"/>
    <cellStyle name=" 41" xfId="909"/>
    <cellStyle name=" 41" xfId="910"/>
    <cellStyle name=" 42" xfId="911"/>
    <cellStyle name=" 42" xfId="912"/>
    <cellStyle name=" 43" xfId="913"/>
    <cellStyle name=" 43" xfId="914"/>
    <cellStyle name=" 44" xfId="915"/>
    <cellStyle name=" 44" xfId="916"/>
    <cellStyle name=" 45" xfId="917"/>
    <cellStyle name=" 45" xfId="918"/>
    <cellStyle name=" 46" xfId="919"/>
    <cellStyle name=" 46" xfId="920"/>
    <cellStyle name=" 47" xfId="921"/>
    <cellStyle name=" 47" xfId="922"/>
    <cellStyle name=" 48" xfId="923"/>
    <cellStyle name=" 48" xfId="924"/>
    <cellStyle name=" 49" xfId="925"/>
    <cellStyle name=" 49" xfId="926"/>
    <cellStyle name=" 5" xfId="927"/>
    <cellStyle name=" 5" xfId="928"/>
    <cellStyle name=" 6" xfId="929"/>
    <cellStyle name=" 6" xfId="930"/>
    <cellStyle name=" 7" xfId="931"/>
    <cellStyle name=" 7" xfId="932"/>
    <cellStyle name=" 8" xfId="933"/>
    <cellStyle name=" 8" xfId="934"/>
    <cellStyle name=" 9" xfId="935"/>
    <cellStyle name=" 9" xfId="936"/>
    <cellStyle name="_071130 Январь-ноябрь 2007г " xfId="937"/>
    <cellStyle name="_071130 Январь-ноябрь 2007г " xfId="938"/>
    <cellStyle name="_071130 Январь-ноябрь 2007г  10" xfId="939"/>
    <cellStyle name="_071130 Январь-ноябрь 2007г  10" xfId="940"/>
    <cellStyle name="_071130 Январь-ноябрь 2007г  11" xfId="941"/>
    <cellStyle name="_071130 Январь-ноябрь 2007г  11" xfId="942"/>
    <cellStyle name="_071130 Январь-ноябрь 2007г  11 2" xfId="943"/>
    <cellStyle name="_071130 Январь-ноябрь 2007г  11 2" xfId="944"/>
    <cellStyle name="_071130 Январь-ноябрь 2007г  11 3" xfId="945"/>
    <cellStyle name="_071130 Январь-ноябрь 2007г  11 3" xfId="946"/>
    <cellStyle name="_071130 Январь-ноябрь 2007г  11 4" xfId="947"/>
    <cellStyle name="_071130 Январь-ноябрь 2007г  11 4" xfId="948"/>
    <cellStyle name="_071130 Январь-ноябрь 2007г  11 5" xfId="949"/>
    <cellStyle name="_071130 Январь-ноябрь 2007г  11 5" xfId="950"/>
    <cellStyle name="_071130 Январь-ноябрь 2007г  11 6" xfId="951"/>
    <cellStyle name="_071130 Январь-ноябрь 2007г  11 6" xfId="952"/>
    <cellStyle name="_071130 Январь-ноябрь 2007г  12" xfId="953"/>
    <cellStyle name="_071130 Январь-ноябрь 2007г  12" xfId="954"/>
    <cellStyle name="_071130 Январь-ноябрь 2007г  12 2" xfId="955"/>
    <cellStyle name="_071130 Январь-ноябрь 2007г  12 2" xfId="956"/>
    <cellStyle name="_071130 Январь-ноябрь 2007г  12 3" xfId="957"/>
    <cellStyle name="_071130 Январь-ноябрь 2007г  12 3" xfId="958"/>
    <cellStyle name="_071130 Январь-ноябрь 2007г  12 4" xfId="959"/>
    <cellStyle name="_071130 Январь-ноябрь 2007г  12 4" xfId="960"/>
    <cellStyle name="_071130 Январь-ноябрь 2007г  12 5" xfId="961"/>
    <cellStyle name="_071130 Январь-ноябрь 2007г  12 5" xfId="962"/>
    <cellStyle name="_071130 Январь-ноябрь 2007г  13" xfId="963"/>
    <cellStyle name="_071130 Январь-ноябрь 2007г  13" xfId="964"/>
    <cellStyle name="_071130 Январь-ноябрь 2007г  14" xfId="965"/>
    <cellStyle name="_071130 Январь-ноябрь 2007г  14" xfId="966"/>
    <cellStyle name="_071130 Январь-ноябрь 2007г  15" xfId="967"/>
    <cellStyle name="_071130 Январь-ноябрь 2007г  15" xfId="968"/>
    <cellStyle name="_071130 Январь-ноябрь 2007г  16" xfId="969"/>
    <cellStyle name="_071130 Январь-ноябрь 2007г  16" xfId="970"/>
    <cellStyle name="_071130 Январь-ноябрь 2007г  17" xfId="971"/>
    <cellStyle name="_071130 Январь-ноябрь 2007г  17" xfId="972"/>
    <cellStyle name="_071130 Январь-ноябрь 2007г  18" xfId="973"/>
    <cellStyle name="_071130 Январь-ноябрь 2007г  18" xfId="974"/>
    <cellStyle name="_071130 Январь-ноябрь 2007г  19" xfId="975"/>
    <cellStyle name="_071130 Январь-ноябрь 2007г  19" xfId="976"/>
    <cellStyle name="_071130 Январь-ноябрь 2007г  2" xfId="977"/>
    <cellStyle name="_071130 Январь-ноябрь 2007г  2" xfId="978"/>
    <cellStyle name="_071130 Январь-ноябрь 2007г  20" xfId="979"/>
    <cellStyle name="_071130 Январь-ноябрь 2007г  20" xfId="980"/>
    <cellStyle name="_071130 Январь-ноябрь 2007г  21" xfId="981"/>
    <cellStyle name="_071130 Январь-ноябрь 2007г  21" xfId="982"/>
    <cellStyle name="_071130 Январь-ноябрь 2007г  22" xfId="983"/>
    <cellStyle name="_071130 Январь-ноябрь 2007г  22" xfId="984"/>
    <cellStyle name="_071130 Январь-ноябрь 2007г  23" xfId="985"/>
    <cellStyle name="_071130 Январь-ноябрь 2007г  23" xfId="986"/>
    <cellStyle name="_071130 Январь-ноябрь 2007г  24" xfId="987"/>
    <cellStyle name="_071130 Январь-ноябрь 2007г  24" xfId="988"/>
    <cellStyle name="_071130 Январь-ноябрь 2007г  25" xfId="989"/>
    <cellStyle name="_071130 Январь-ноябрь 2007г  25" xfId="990"/>
    <cellStyle name="_071130 Январь-ноябрь 2007г  26" xfId="991"/>
    <cellStyle name="_071130 Январь-ноябрь 2007г  26" xfId="992"/>
    <cellStyle name="_071130 Январь-ноябрь 2007г  27" xfId="993"/>
    <cellStyle name="_071130 Январь-ноябрь 2007г  27" xfId="994"/>
    <cellStyle name="_071130 Январь-ноябрь 2007г  28" xfId="995"/>
    <cellStyle name="_071130 Январь-ноябрь 2007г  28" xfId="996"/>
    <cellStyle name="_071130 Январь-ноябрь 2007г  29" xfId="997"/>
    <cellStyle name="_071130 Январь-ноябрь 2007г  29" xfId="998"/>
    <cellStyle name="_071130 Январь-ноябрь 2007г  3" xfId="999"/>
    <cellStyle name="_071130 Январь-ноябрь 2007г  3" xfId="1000"/>
    <cellStyle name="_071130 Январь-ноябрь 2007г  30" xfId="1001"/>
    <cellStyle name="_071130 Январь-ноябрь 2007г  30" xfId="1002"/>
    <cellStyle name="_071130 Январь-ноябрь 2007г  31" xfId="1003"/>
    <cellStyle name="_071130 Январь-ноябрь 2007г  31" xfId="1004"/>
    <cellStyle name="_071130 Январь-ноябрь 2007г  32" xfId="1005"/>
    <cellStyle name="_071130 Январь-ноябрь 2007г  32" xfId="1006"/>
    <cellStyle name="_071130 Январь-ноябрь 2007г  33" xfId="1007"/>
    <cellStyle name="_071130 Январь-ноябрь 2007г  33" xfId="1008"/>
    <cellStyle name="_071130 Январь-ноябрь 2007г  34" xfId="1009"/>
    <cellStyle name="_071130 Январь-ноябрь 2007г  34" xfId="1010"/>
    <cellStyle name="_071130 Январь-ноябрь 2007г  35" xfId="1011"/>
    <cellStyle name="_071130 Январь-ноябрь 2007г  35" xfId="1012"/>
    <cellStyle name="_071130 Январь-ноябрь 2007г  36" xfId="1013"/>
    <cellStyle name="_071130 Январь-ноябрь 2007г  36" xfId="1014"/>
    <cellStyle name="_071130 Январь-ноябрь 2007г  37" xfId="1015"/>
    <cellStyle name="_071130 Январь-ноябрь 2007г  37" xfId="1016"/>
    <cellStyle name="_071130 Январь-ноябрь 2007г  38" xfId="1017"/>
    <cellStyle name="_071130 Январь-ноябрь 2007г  38" xfId="1018"/>
    <cellStyle name="_071130 Январь-ноябрь 2007г  39" xfId="1019"/>
    <cellStyle name="_071130 Январь-ноябрь 2007г  39" xfId="1020"/>
    <cellStyle name="_071130 Январь-ноябрь 2007г  4" xfId="1021"/>
    <cellStyle name="_071130 Январь-ноябрь 2007г  4" xfId="1022"/>
    <cellStyle name="_071130 Январь-ноябрь 2007г  40" xfId="1023"/>
    <cellStyle name="_071130 Январь-ноябрь 2007г  40" xfId="1024"/>
    <cellStyle name="_071130 Январь-ноябрь 2007г  41" xfId="1025"/>
    <cellStyle name="_071130 Январь-ноябрь 2007г  41" xfId="1026"/>
    <cellStyle name="_071130 Январь-ноябрь 2007г  42" xfId="1027"/>
    <cellStyle name="_071130 Январь-ноябрь 2007г  42" xfId="1028"/>
    <cellStyle name="_071130 Январь-ноябрь 2007г  43" xfId="1029"/>
    <cellStyle name="_071130 Январь-ноябрь 2007г  43" xfId="1030"/>
    <cellStyle name="_071130 Январь-ноябрь 2007г  44" xfId="1031"/>
    <cellStyle name="_071130 Январь-ноябрь 2007г  44" xfId="1032"/>
    <cellStyle name="_071130 Январь-ноябрь 2007г  45" xfId="1033"/>
    <cellStyle name="_071130 Январь-ноябрь 2007г  45" xfId="1034"/>
    <cellStyle name="_071130 Январь-ноябрь 2007г  46" xfId="1035"/>
    <cellStyle name="_071130 Январь-ноябрь 2007г  46" xfId="1036"/>
    <cellStyle name="_071130 Январь-ноябрь 2007г  47" xfId="1037"/>
    <cellStyle name="_071130 Январь-ноябрь 2007г  47" xfId="1038"/>
    <cellStyle name="_071130 Январь-ноябрь 2007г  48" xfId="1039"/>
    <cellStyle name="_071130 Январь-ноябрь 2007г  48" xfId="1040"/>
    <cellStyle name="_071130 Январь-ноябрь 2007г  49" xfId="1041"/>
    <cellStyle name="_071130 Январь-ноябрь 2007г  49" xfId="1042"/>
    <cellStyle name="_071130 Январь-ноябрь 2007г  5" xfId="1043"/>
    <cellStyle name="_071130 Январь-ноябрь 2007г  5" xfId="1044"/>
    <cellStyle name="_071130 Январь-ноябрь 2007г  6" xfId="1045"/>
    <cellStyle name="_071130 Январь-ноябрь 2007г  6" xfId="1046"/>
    <cellStyle name="_071130 Январь-ноябрь 2007г  7" xfId="1047"/>
    <cellStyle name="_071130 Январь-ноябрь 2007г  7" xfId="1048"/>
    <cellStyle name="_071130 Январь-ноябрь 2007г  8" xfId="1049"/>
    <cellStyle name="_071130 Январь-ноябрь 2007г  8" xfId="1050"/>
    <cellStyle name="_071130 Январь-ноябрь 2007г  9" xfId="1051"/>
    <cellStyle name="_071130 Январь-ноябрь 2007г  9" xfId="1052"/>
    <cellStyle name="_071130 Январь-ноябрь 2007г _Квартальный отчет" xfId="1053"/>
    <cellStyle name="_071130 Январь-ноябрь 2007г _Квартальный отчет" xfId="1054"/>
    <cellStyle name="_071130 Январь-ноябрь 2007г _Квартальный отчет 10" xfId="1055"/>
    <cellStyle name="_071130 Январь-ноябрь 2007г _Квартальный отчет 10" xfId="1056"/>
    <cellStyle name="_071130 Январь-ноябрь 2007г _Квартальный отчет 11" xfId="1057"/>
    <cellStyle name="_071130 Январь-ноябрь 2007г _Квартальный отчет 11" xfId="1058"/>
    <cellStyle name="_071130 Январь-ноябрь 2007г _Квартальный отчет 11 2" xfId="1059"/>
    <cellStyle name="_071130 Январь-ноябрь 2007г _Квартальный отчет 11 2" xfId="1060"/>
    <cellStyle name="_071130 Январь-ноябрь 2007г _Квартальный отчет 11 3" xfId="1061"/>
    <cellStyle name="_071130 Январь-ноябрь 2007г _Квартальный отчет 11 3" xfId="1062"/>
    <cellStyle name="_071130 Январь-ноябрь 2007г _Квартальный отчет 11 4" xfId="1063"/>
    <cellStyle name="_071130 Январь-ноябрь 2007г _Квартальный отчет 11 4" xfId="1064"/>
    <cellStyle name="_071130 Январь-ноябрь 2007г _Квартальный отчет 11 5" xfId="1065"/>
    <cellStyle name="_071130 Январь-ноябрь 2007г _Квартальный отчет 11 5" xfId="1066"/>
    <cellStyle name="_071130 Январь-ноябрь 2007г _Квартальный отчет 11 6" xfId="1067"/>
    <cellStyle name="_071130 Январь-ноябрь 2007г _Квартальный отчет 11 6" xfId="1068"/>
    <cellStyle name="_071130 Январь-ноябрь 2007г _Квартальный отчет 12" xfId="1069"/>
    <cellStyle name="_071130 Январь-ноябрь 2007г _Квартальный отчет 12" xfId="1070"/>
    <cellStyle name="_071130 Январь-ноябрь 2007г _Квартальный отчет 12 2" xfId="1071"/>
    <cellStyle name="_071130 Январь-ноябрь 2007г _Квартальный отчет 12 2" xfId="1072"/>
    <cellStyle name="_071130 Январь-ноябрь 2007г _Квартальный отчет 12 3" xfId="1073"/>
    <cellStyle name="_071130 Январь-ноябрь 2007г _Квартальный отчет 12 3" xfId="1074"/>
    <cellStyle name="_071130 Январь-ноябрь 2007г _Квартальный отчет 12 4" xfId="1075"/>
    <cellStyle name="_071130 Январь-ноябрь 2007г _Квартальный отчет 12 4" xfId="1076"/>
    <cellStyle name="_071130 Январь-ноябрь 2007г _Квартальный отчет 12 5" xfId="1077"/>
    <cellStyle name="_071130 Январь-ноябрь 2007г _Квартальный отчет 12 5" xfId="1078"/>
    <cellStyle name="_071130 Январь-ноябрь 2007г _Квартальный отчет 13" xfId="1079"/>
    <cellStyle name="_071130 Январь-ноябрь 2007г _Квартальный отчет 13" xfId="1080"/>
    <cellStyle name="_071130 Январь-ноябрь 2007г _Квартальный отчет 14" xfId="1081"/>
    <cellStyle name="_071130 Январь-ноябрь 2007г _Квартальный отчет 14" xfId="1082"/>
    <cellStyle name="_071130 Январь-ноябрь 2007г _Квартальный отчет 15" xfId="1083"/>
    <cellStyle name="_071130 Январь-ноябрь 2007г _Квартальный отчет 15" xfId="1084"/>
    <cellStyle name="_071130 Январь-ноябрь 2007г _Квартальный отчет 16" xfId="1085"/>
    <cellStyle name="_071130 Январь-ноябрь 2007г _Квартальный отчет 16" xfId="1086"/>
    <cellStyle name="_071130 Январь-ноябрь 2007г _Квартальный отчет 17" xfId="1087"/>
    <cellStyle name="_071130 Январь-ноябрь 2007г _Квартальный отчет 17" xfId="1088"/>
    <cellStyle name="_071130 Январь-ноябрь 2007г _Квартальный отчет 18" xfId="1089"/>
    <cellStyle name="_071130 Январь-ноябрь 2007г _Квартальный отчет 18" xfId="1090"/>
    <cellStyle name="_071130 Январь-ноябрь 2007г _Квартальный отчет 19" xfId="1091"/>
    <cellStyle name="_071130 Январь-ноябрь 2007г _Квартальный отчет 19" xfId="1092"/>
    <cellStyle name="_071130 Январь-ноябрь 2007г _Квартальный отчет 2" xfId="1093"/>
    <cellStyle name="_071130 Январь-ноябрь 2007г _Квартальный отчет 2" xfId="1094"/>
    <cellStyle name="_071130 Январь-ноябрь 2007г _Квартальный отчет 20" xfId="1095"/>
    <cellStyle name="_071130 Январь-ноябрь 2007г _Квартальный отчет 20" xfId="1096"/>
    <cellStyle name="_071130 Январь-ноябрь 2007г _Квартальный отчет 21" xfId="1097"/>
    <cellStyle name="_071130 Январь-ноябрь 2007г _Квартальный отчет 21" xfId="1098"/>
    <cellStyle name="_071130 Январь-ноябрь 2007г _Квартальный отчет 22" xfId="1099"/>
    <cellStyle name="_071130 Январь-ноябрь 2007г _Квартальный отчет 22" xfId="1100"/>
    <cellStyle name="_071130 Январь-ноябрь 2007г _Квартальный отчет 23" xfId="1101"/>
    <cellStyle name="_071130 Январь-ноябрь 2007г _Квартальный отчет 23" xfId="1102"/>
    <cellStyle name="_071130 Январь-ноябрь 2007г _Квартальный отчет 24" xfId="1103"/>
    <cellStyle name="_071130 Январь-ноябрь 2007г _Квартальный отчет 24" xfId="1104"/>
    <cellStyle name="_071130 Январь-ноябрь 2007г _Квартальный отчет 25" xfId="1105"/>
    <cellStyle name="_071130 Январь-ноябрь 2007г _Квартальный отчет 25" xfId="1106"/>
    <cellStyle name="_071130 Январь-ноябрь 2007г _Квартальный отчет 26" xfId="1107"/>
    <cellStyle name="_071130 Январь-ноябрь 2007г _Квартальный отчет 26" xfId="1108"/>
    <cellStyle name="_071130 Январь-ноябрь 2007г _Квартальный отчет 27" xfId="1109"/>
    <cellStyle name="_071130 Январь-ноябрь 2007г _Квартальный отчет 27" xfId="1110"/>
    <cellStyle name="_071130 Январь-ноябрь 2007г _Квартальный отчет 28" xfId="1111"/>
    <cellStyle name="_071130 Январь-ноябрь 2007г _Квартальный отчет 28" xfId="1112"/>
    <cellStyle name="_071130 Январь-ноябрь 2007г _Квартальный отчет 29" xfId="1113"/>
    <cellStyle name="_071130 Январь-ноябрь 2007г _Квартальный отчет 29" xfId="1114"/>
    <cellStyle name="_071130 Январь-ноябрь 2007г _Квартальный отчет 3" xfId="1115"/>
    <cellStyle name="_071130 Январь-ноябрь 2007г _Квартальный отчет 3" xfId="1116"/>
    <cellStyle name="_071130 Январь-ноябрь 2007г _Квартальный отчет 30" xfId="1117"/>
    <cellStyle name="_071130 Январь-ноябрь 2007г _Квартальный отчет 30" xfId="1118"/>
    <cellStyle name="_071130 Январь-ноябрь 2007г _Квартальный отчет 31" xfId="1119"/>
    <cellStyle name="_071130 Январь-ноябрь 2007г _Квартальный отчет 31" xfId="1120"/>
    <cellStyle name="_071130 Январь-ноябрь 2007г _Квартальный отчет 32" xfId="1121"/>
    <cellStyle name="_071130 Январь-ноябрь 2007г _Квартальный отчет 32" xfId="1122"/>
    <cellStyle name="_071130 Январь-ноябрь 2007г _Квартальный отчет 33" xfId="1123"/>
    <cellStyle name="_071130 Январь-ноябрь 2007г _Квартальный отчет 33" xfId="1124"/>
    <cellStyle name="_071130 Январь-ноябрь 2007г _Квартальный отчет 34" xfId="1125"/>
    <cellStyle name="_071130 Январь-ноябрь 2007г _Квартальный отчет 34" xfId="1126"/>
    <cellStyle name="_071130 Январь-ноябрь 2007г _Квартальный отчет 35" xfId="1127"/>
    <cellStyle name="_071130 Январь-ноябрь 2007г _Квартальный отчет 35" xfId="1128"/>
    <cellStyle name="_071130 Январь-ноябрь 2007г _Квартальный отчет 36" xfId="1129"/>
    <cellStyle name="_071130 Январь-ноябрь 2007г _Квартальный отчет 36" xfId="1130"/>
    <cellStyle name="_071130 Январь-ноябрь 2007г _Квартальный отчет 37" xfId="1131"/>
    <cellStyle name="_071130 Январь-ноябрь 2007г _Квартальный отчет 37" xfId="1132"/>
    <cellStyle name="_071130 Январь-ноябрь 2007г _Квартальный отчет 38" xfId="1133"/>
    <cellStyle name="_071130 Январь-ноябрь 2007г _Квартальный отчет 38" xfId="1134"/>
    <cellStyle name="_071130 Январь-ноябрь 2007г _Квартальный отчет 39" xfId="1135"/>
    <cellStyle name="_071130 Январь-ноябрь 2007г _Квартальный отчет 39" xfId="1136"/>
    <cellStyle name="_071130 Январь-ноябрь 2007г _Квартальный отчет 4" xfId="1137"/>
    <cellStyle name="_071130 Январь-ноябрь 2007г _Квартальный отчет 4" xfId="1138"/>
    <cellStyle name="_071130 Январь-ноябрь 2007г _Квартальный отчет 40" xfId="1139"/>
    <cellStyle name="_071130 Январь-ноябрь 2007г _Квартальный отчет 40" xfId="1140"/>
    <cellStyle name="_071130 Январь-ноябрь 2007г _Квартальный отчет 41" xfId="1141"/>
    <cellStyle name="_071130 Январь-ноябрь 2007г _Квартальный отчет 41" xfId="1142"/>
    <cellStyle name="_071130 Январь-ноябрь 2007г _Квартальный отчет 42" xfId="1143"/>
    <cellStyle name="_071130 Январь-ноябрь 2007г _Квартальный отчет 42" xfId="1144"/>
    <cellStyle name="_071130 Январь-ноябрь 2007г _Квартальный отчет 43" xfId="1145"/>
    <cellStyle name="_071130 Январь-ноябрь 2007г _Квартальный отчет 43" xfId="1146"/>
    <cellStyle name="_071130 Январь-ноябрь 2007г _Квартальный отчет 44" xfId="1147"/>
    <cellStyle name="_071130 Январь-ноябрь 2007г _Квартальный отчет 44" xfId="1148"/>
    <cellStyle name="_071130 Январь-ноябрь 2007г _Квартальный отчет 45" xfId="1149"/>
    <cellStyle name="_071130 Январь-ноябрь 2007г _Квартальный отчет 45" xfId="1150"/>
    <cellStyle name="_071130 Январь-ноябрь 2007г _Квартальный отчет 46" xfId="1151"/>
    <cellStyle name="_071130 Январь-ноябрь 2007г _Квартальный отчет 46" xfId="1152"/>
    <cellStyle name="_071130 Январь-ноябрь 2007г _Квартальный отчет 47" xfId="1153"/>
    <cellStyle name="_071130 Январь-ноябрь 2007г _Квартальный отчет 47" xfId="1154"/>
    <cellStyle name="_071130 Январь-ноябрь 2007г _Квартальный отчет 48" xfId="1155"/>
    <cellStyle name="_071130 Январь-ноябрь 2007г _Квартальный отчет 48" xfId="1156"/>
    <cellStyle name="_071130 Январь-ноябрь 2007г _Квартальный отчет 49" xfId="1157"/>
    <cellStyle name="_071130 Январь-ноябрь 2007г _Квартальный отчет 49" xfId="1158"/>
    <cellStyle name="_071130 Январь-ноябрь 2007г _Квартальный отчет 5" xfId="1159"/>
    <cellStyle name="_071130 Январь-ноябрь 2007г _Квартальный отчет 5" xfId="1160"/>
    <cellStyle name="_071130 Январь-ноябрь 2007г _Квартальный отчет 6" xfId="1161"/>
    <cellStyle name="_071130 Январь-ноябрь 2007г _Квартальный отчет 6" xfId="1162"/>
    <cellStyle name="_071130 Январь-ноябрь 2007г _Квартальный отчет 7" xfId="1163"/>
    <cellStyle name="_071130 Январь-ноябрь 2007г _Квартальный отчет 7" xfId="1164"/>
    <cellStyle name="_071130 Январь-ноябрь 2007г _Квартальный отчет 8" xfId="1165"/>
    <cellStyle name="_071130 Январь-ноябрь 2007г _Квартальный отчет 8" xfId="1166"/>
    <cellStyle name="_071130 Январь-ноябрь 2007г _Квартальный отчет 9" xfId="1167"/>
    <cellStyle name="_071130 Январь-ноябрь 2007г _Квартальный отчет 9" xfId="1168"/>
    <cellStyle name="_attachment2" xfId="1169"/>
    <cellStyle name="_attachment2" xfId="1170"/>
    <cellStyle name="_attachment2 10" xfId="1171"/>
    <cellStyle name="_attachment2 10" xfId="1172"/>
    <cellStyle name="_attachment2 11" xfId="1173"/>
    <cellStyle name="_attachment2 11" xfId="1174"/>
    <cellStyle name="_attachment2 11 2" xfId="1175"/>
    <cellStyle name="_attachment2 11 2" xfId="1176"/>
    <cellStyle name="_attachment2 11 3" xfId="1177"/>
    <cellStyle name="_attachment2 11 3" xfId="1178"/>
    <cellStyle name="_attachment2 11 4" xfId="1179"/>
    <cellStyle name="_attachment2 11 4" xfId="1180"/>
    <cellStyle name="_attachment2 11 5" xfId="1181"/>
    <cellStyle name="_attachment2 11 5" xfId="1182"/>
    <cellStyle name="_attachment2 11 6" xfId="1183"/>
    <cellStyle name="_attachment2 11 6" xfId="1184"/>
    <cellStyle name="_attachment2 12" xfId="1185"/>
    <cellStyle name="_attachment2 12" xfId="1186"/>
    <cellStyle name="_attachment2 12 2" xfId="1187"/>
    <cellStyle name="_attachment2 12 2" xfId="1188"/>
    <cellStyle name="_attachment2 12 3" xfId="1189"/>
    <cellStyle name="_attachment2 12 3" xfId="1190"/>
    <cellStyle name="_attachment2 12 4" xfId="1191"/>
    <cellStyle name="_attachment2 12 4" xfId="1192"/>
    <cellStyle name="_attachment2 12 5" xfId="1193"/>
    <cellStyle name="_attachment2 12 5" xfId="1194"/>
    <cellStyle name="_attachment2 13" xfId="1195"/>
    <cellStyle name="_attachment2 13" xfId="1196"/>
    <cellStyle name="_attachment2 14" xfId="1197"/>
    <cellStyle name="_attachment2 14" xfId="1198"/>
    <cellStyle name="_attachment2 15" xfId="1199"/>
    <cellStyle name="_attachment2 15" xfId="1200"/>
    <cellStyle name="_attachment2 16" xfId="1201"/>
    <cellStyle name="_attachment2 16" xfId="1202"/>
    <cellStyle name="_attachment2 17" xfId="1203"/>
    <cellStyle name="_attachment2 17" xfId="1204"/>
    <cellStyle name="_attachment2 18" xfId="1205"/>
    <cellStyle name="_attachment2 18" xfId="1206"/>
    <cellStyle name="_attachment2 19" xfId="1207"/>
    <cellStyle name="_attachment2 19" xfId="1208"/>
    <cellStyle name="_attachment2 2" xfId="1209"/>
    <cellStyle name="_attachment2 2" xfId="1210"/>
    <cellStyle name="_attachment2 20" xfId="1211"/>
    <cellStyle name="_attachment2 20" xfId="1212"/>
    <cellStyle name="_attachment2 21" xfId="1213"/>
    <cellStyle name="_attachment2 21" xfId="1214"/>
    <cellStyle name="_attachment2 22" xfId="1215"/>
    <cellStyle name="_attachment2 22" xfId="1216"/>
    <cellStyle name="_attachment2 23" xfId="1217"/>
    <cellStyle name="_attachment2 23" xfId="1218"/>
    <cellStyle name="_attachment2 24" xfId="1219"/>
    <cellStyle name="_attachment2 24" xfId="1220"/>
    <cellStyle name="_attachment2 25" xfId="1221"/>
    <cellStyle name="_attachment2 25" xfId="1222"/>
    <cellStyle name="_attachment2 26" xfId="1223"/>
    <cellStyle name="_attachment2 26" xfId="1224"/>
    <cellStyle name="_attachment2 27" xfId="1225"/>
    <cellStyle name="_attachment2 27" xfId="1226"/>
    <cellStyle name="_attachment2 28" xfId="1227"/>
    <cellStyle name="_attachment2 28" xfId="1228"/>
    <cellStyle name="_attachment2 29" xfId="1229"/>
    <cellStyle name="_attachment2 29" xfId="1230"/>
    <cellStyle name="_attachment2 3" xfId="1231"/>
    <cellStyle name="_attachment2 3" xfId="1232"/>
    <cellStyle name="_attachment2 30" xfId="1233"/>
    <cellStyle name="_attachment2 30" xfId="1234"/>
    <cellStyle name="_attachment2 31" xfId="1235"/>
    <cellStyle name="_attachment2 31" xfId="1236"/>
    <cellStyle name="_attachment2 32" xfId="1237"/>
    <cellStyle name="_attachment2 32" xfId="1238"/>
    <cellStyle name="_attachment2 33" xfId="1239"/>
    <cellStyle name="_attachment2 33" xfId="1240"/>
    <cellStyle name="_attachment2 34" xfId="1241"/>
    <cellStyle name="_attachment2 34" xfId="1242"/>
    <cellStyle name="_attachment2 35" xfId="1243"/>
    <cellStyle name="_attachment2 35" xfId="1244"/>
    <cellStyle name="_attachment2 36" xfId="1245"/>
    <cellStyle name="_attachment2 36" xfId="1246"/>
    <cellStyle name="_attachment2 37" xfId="1247"/>
    <cellStyle name="_attachment2 37" xfId="1248"/>
    <cellStyle name="_attachment2 38" xfId="1249"/>
    <cellStyle name="_attachment2 38" xfId="1250"/>
    <cellStyle name="_attachment2 39" xfId="1251"/>
    <cellStyle name="_attachment2 39" xfId="1252"/>
    <cellStyle name="_attachment2 4" xfId="1253"/>
    <cellStyle name="_attachment2 4" xfId="1254"/>
    <cellStyle name="_attachment2 40" xfId="1255"/>
    <cellStyle name="_attachment2 40" xfId="1256"/>
    <cellStyle name="_attachment2 41" xfId="1257"/>
    <cellStyle name="_attachment2 41" xfId="1258"/>
    <cellStyle name="_attachment2 42" xfId="1259"/>
    <cellStyle name="_attachment2 42" xfId="1260"/>
    <cellStyle name="_attachment2 43" xfId="1261"/>
    <cellStyle name="_attachment2 43" xfId="1262"/>
    <cellStyle name="_attachment2 44" xfId="1263"/>
    <cellStyle name="_attachment2 44" xfId="1264"/>
    <cellStyle name="_attachment2 45" xfId="1265"/>
    <cellStyle name="_attachment2 45" xfId="1266"/>
    <cellStyle name="_attachment2 46" xfId="1267"/>
    <cellStyle name="_attachment2 46" xfId="1268"/>
    <cellStyle name="_attachment2 47" xfId="1269"/>
    <cellStyle name="_attachment2 47" xfId="1270"/>
    <cellStyle name="_attachment2 48" xfId="1271"/>
    <cellStyle name="_attachment2 48" xfId="1272"/>
    <cellStyle name="_attachment2 49" xfId="1273"/>
    <cellStyle name="_attachment2 49" xfId="1274"/>
    <cellStyle name="_attachment2 5" xfId="1275"/>
    <cellStyle name="_attachment2 5" xfId="1276"/>
    <cellStyle name="_attachment2 6" xfId="1277"/>
    <cellStyle name="_attachment2 6" xfId="1278"/>
    <cellStyle name="_attachment2 7" xfId="1279"/>
    <cellStyle name="_attachment2 7" xfId="1280"/>
    <cellStyle name="_attachment2 8" xfId="1281"/>
    <cellStyle name="_attachment2 8" xfId="1282"/>
    <cellStyle name="_attachment2 9" xfId="1283"/>
    <cellStyle name="_attachment2 9" xfId="1284"/>
    <cellStyle name="_Квартальный отчет" xfId="1285"/>
    <cellStyle name="_Квартальный отчет" xfId="1286"/>
    <cellStyle name="_Квартальный отчет 10" xfId="1287"/>
    <cellStyle name="_Квартальный отчет 10" xfId="1288"/>
    <cellStyle name="_Квартальный отчет 11" xfId="1289"/>
    <cellStyle name="_Квартальный отчет 11" xfId="1290"/>
    <cellStyle name="_Квартальный отчет 11 2" xfId="1291"/>
    <cellStyle name="_Квартальный отчет 11 2" xfId="1292"/>
    <cellStyle name="_Квартальный отчет 11 3" xfId="1293"/>
    <cellStyle name="_Квартальный отчет 11 3" xfId="1294"/>
    <cellStyle name="_Квартальный отчет 11 4" xfId="1295"/>
    <cellStyle name="_Квартальный отчет 11 4" xfId="1296"/>
    <cellStyle name="_Квартальный отчет 11 5" xfId="1297"/>
    <cellStyle name="_Квартальный отчет 11 5" xfId="1298"/>
    <cellStyle name="_Квартальный отчет 11 6" xfId="1299"/>
    <cellStyle name="_Квартальный отчет 11 6" xfId="1300"/>
    <cellStyle name="_Квартальный отчет 12" xfId="1301"/>
    <cellStyle name="_Квартальный отчет 12" xfId="1302"/>
    <cellStyle name="_Квартальный отчет 12 2" xfId="1303"/>
    <cellStyle name="_Квартальный отчет 12 2" xfId="1304"/>
    <cellStyle name="_Квартальный отчет 12 3" xfId="1305"/>
    <cellStyle name="_Квартальный отчет 12 3" xfId="1306"/>
    <cellStyle name="_Квартальный отчет 12 4" xfId="1307"/>
    <cellStyle name="_Квартальный отчет 12 4" xfId="1308"/>
    <cellStyle name="_Квартальный отчет 12 5" xfId="1309"/>
    <cellStyle name="_Квартальный отчет 12 5" xfId="1310"/>
    <cellStyle name="_Квартальный отчет 13" xfId="1311"/>
    <cellStyle name="_Квартальный отчет 13" xfId="1312"/>
    <cellStyle name="_Квартальный отчет 14" xfId="1313"/>
    <cellStyle name="_Квартальный отчет 14" xfId="1314"/>
    <cellStyle name="_Квартальный отчет 15" xfId="1315"/>
    <cellStyle name="_Квартальный отчет 15" xfId="1316"/>
    <cellStyle name="_Квартальный отчет 16" xfId="1317"/>
    <cellStyle name="_Квартальный отчет 16" xfId="1318"/>
    <cellStyle name="_Квартальный отчет 17" xfId="1319"/>
    <cellStyle name="_Квартальный отчет 17" xfId="1320"/>
    <cellStyle name="_Квартальный отчет 18" xfId="1321"/>
    <cellStyle name="_Квартальный отчет 18" xfId="1322"/>
    <cellStyle name="_Квартальный отчет 19" xfId="1323"/>
    <cellStyle name="_Квартальный отчет 19" xfId="1324"/>
    <cellStyle name="_Квартальный отчет 2" xfId="1325"/>
    <cellStyle name="_Квартальный отчет 2" xfId="1326"/>
    <cellStyle name="_Квартальный отчет 20" xfId="1327"/>
    <cellStyle name="_Квартальный отчет 20" xfId="1328"/>
    <cellStyle name="_Квартальный отчет 21" xfId="1329"/>
    <cellStyle name="_Квартальный отчет 21" xfId="1330"/>
    <cellStyle name="_Квартальный отчет 22" xfId="1331"/>
    <cellStyle name="_Квартальный отчет 22" xfId="1332"/>
    <cellStyle name="_Квартальный отчет 23" xfId="1333"/>
    <cellStyle name="_Квартальный отчет 23" xfId="1334"/>
    <cellStyle name="_Квартальный отчет 24" xfId="1335"/>
    <cellStyle name="_Квартальный отчет 24" xfId="1336"/>
    <cellStyle name="_Квартальный отчет 25" xfId="1337"/>
    <cellStyle name="_Квартальный отчет 25" xfId="1338"/>
    <cellStyle name="_Квартальный отчет 26" xfId="1339"/>
    <cellStyle name="_Квартальный отчет 26" xfId="1340"/>
    <cellStyle name="_Квартальный отчет 27" xfId="1341"/>
    <cellStyle name="_Квартальный отчет 27" xfId="1342"/>
    <cellStyle name="_Квартальный отчет 28" xfId="1343"/>
    <cellStyle name="_Квартальный отчет 28" xfId="1344"/>
    <cellStyle name="_Квартальный отчет 29" xfId="1345"/>
    <cellStyle name="_Квартальный отчет 29" xfId="1346"/>
    <cellStyle name="_Квартальный отчет 3" xfId="1347"/>
    <cellStyle name="_Квартальный отчет 3" xfId="1348"/>
    <cellStyle name="_Квартальный отчет 30" xfId="1349"/>
    <cellStyle name="_Квартальный отчет 30" xfId="1350"/>
    <cellStyle name="_Квартальный отчет 31" xfId="1351"/>
    <cellStyle name="_Квартальный отчет 31" xfId="1352"/>
    <cellStyle name="_Квартальный отчет 32" xfId="1353"/>
    <cellStyle name="_Квартальный отчет 32" xfId="1354"/>
    <cellStyle name="_Квартальный отчет 33" xfId="1355"/>
    <cellStyle name="_Квартальный отчет 33" xfId="1356"/>
    <cellStyle name="_Квартальный отчет 34" xfId="1357"/>
    <cellStyle name="_Квартальный отчет 34" xfId="1358"/>
    <cellStyle name="_Квартальный отчет 35" xfId="1359"/>
    <cellStyle name="_Квартальный отчет 35" xfId="1360"/>
    <cellStyle name="_Квартальный отчет 36" xfId="1361"/>
    <cellStyle name="_Квартальный отчет 36" xfId="1362"/>
    <cellStyle name="_Квартальный отчет 37" xfId="1363"/>
    <cellStyle name="_Квартальный отчет 37" xfId="1364"/>
    <cellStyle name="_Квартальный отчет 38" xfId="1365"/>
    <cellStyle name="_Квартальный отчет 38" xfId="1366"/>
    <cellStyle name="_Квартальный отчет 39" xfId="1367"/>
    <cellStyle name="_Квартальный отчет 39" xfId="1368"/>
    <cellStyle name="_Квартальный отчет 4" xfId="1369"/>
    <cellStyle name="_Квартальный отчет 4" xfId="1370"/>
    <cellStyle name="_Квартальный отчет 40" xfId="1371"/>
    <cellStyle name="_Квартальный отчет 40" xfId="1372"/>
    <cellStyle name="_Квартальный отчет 41" xfId="1373"/>
    <cellStyle name="_Квартальный отчет 41" xfId="1374"/>
    <cellStyle name="_Квартальный отчет 42" xfId="1375"/>
    <cellStyle name="_Квартальный отчет 42" xfId="1376"/>
    <cellStyle name="_Квартальный отчет 43" xfId="1377"/>
    <cellStyle name="_Квартальный отчет 43" xfId="1378"/>
    <cellStyle name="_Квартальный отчет 44" xfId="1379"/>
    <cellStyle name="_Квартальный отчет 44" xfId="1380"/>
    <cellStyle name="_Квартальный отчет 45" xfId="1381"/>
    <cellStyle name="_Квартальный отчет 45" xfId="1382"/>
    <cellStyle name="_Квартальный отчет 46" xfId="1383"/>
    <cellStyle name="_Квартальный отчет 46" xfId="1384"/>
    <cellStyle name="_Квартальный отчет 47" xfId="1385"/>
    <cellStyle name="_Квартальный отчет 47" xfId="1386"/>
    <cellStyle name="_Квартальный отчет 48" xfId="1387"/>
    <cellStyle name="_Квартальный отчет 48" xfId="1388"/>
    <cellStyle name="_Квартальный отчет 49" xfId="1389"/>
    <cellStyle name="_Квартальный отчет 49" xfId="1390"/>
    <cellStyle name="_Квартальный отчет 5" xfId="1391"/>
    <cellStyle name="_Квартальный отчет 5" xfId="1392"/>
    <cellStyle name="_Квартальный отчет 6" xfId="1393"/>
    <cellStyle name="_Квартальный отчет 6" xfId="1394"/>
    <cellStyle name="_Квартальный отчет 7" xfId="1395"/>
    <cellStyle name="_Квартальный отчет 7" xfId="1396"/>
    <cellStyle name="_Квартальный отчет 8" xfId="1397"/>
    <cellStyle name="_Квартальный отчет 8" xfId="1398"/>
    <cellStyle name="_Квартальный отчет 9" xfId="1399"/>
    <cellStyle name="_Квартальный отчет 9" xfId="1400"/>
    <cellStyle name="_Мониторинг янв-декабрь 2007" xfId="1401"/>
    <cellStyle name="_Мониторинг янв-декабрь 2007" xfId="1402"/>
    <cellStyle name="_Мониторинг янв-декабрь 2007 10" xfId="1403"/>
    <cellStyle name="_Мониторинг янв-декабрь 2007 10" xfId="1404"/>
    <cellStyle name="_Мониторинг янв-декабрь 2007 11" xfId="1405"/>
    <cellStyle name="_Мониторинг янв-декабрь 2007 11" xfId="1406"/>
    <cellStyle name="_Мониторинг янв-декабрь 2007 11 2" xfId="1407"/>
    <cellStyle name="_Мониторинг янв-декабрь 2007 11 2" xfId="1408"/>
    <cellStyle name="_Мониторинг янв-декабрь 2007 11 3" xfId="1409"/>
    <cellStyle name="_Мониторинг янв-декабрь 2007 11 3" xfId="1410"/>
    <cellStyle name="_Мониторинг янв-декабрь 2007 11 4" xfId="1411"/>
    <cellStyle name="_Мониторинг янв-декабрь 2007 11 4" xfId="1412"/>
    <cellStyle name="_Мониторинг янв-декабрь 2007 11 5" xfId="1413"/>
    <cellStyle name="_Мониторинг янв-декабрь 2007 11 5" xfId="1414"/>
    <cellStyle name="_Мониторинг янв-декабрь 2007 11 6" xfId="1415"/>
    <cellStyle name="_Мониторинг янв-декабрь 2007 11 6" xfId="1416"/>
    <cellStyle name="_Мониторинг янв-декабрь 2007 12" xfId="1417"/>
    <cellStyle name="_Мониторинг янв-декабрь 2007 12" xfId="1418"/>
    <cellStyle name="_Мониторинг янв-декабрь 2007 12 2" xfId="1419"/>
    <cellStyle name="_Мониторинг янв-декабрь 2007 12 2" xfId="1420"/>
    <cellStyle name="_Мониторинг янв-декабрь 2007 12 3" xfId="1421"/>
    <cellStyle name="_Мониторинг янв-декабрь 2007 12 3" xfId="1422"/>
    <cellStyle name="_Мониторинг янв-декабрь 2007 12 4" xfId="1423"/>
    <cellStyle name="_Мониторинг янв-декабрь 2007 12 4" xfId="1424"/>
    <cellStyle name="_Мониторинг янв-декабрь 2007 12 5" xfId="1425"/>
    <cellStyle name="_Мониторинг янв-декабрь 2007 12 5" xfId="1426"/>
    <cellStyle name="_Мониторинг янв-декабрь 2007 13" xfId="1427"/>
    <cellStyle name="_Мониторинг янв-декабрь 2007 13" xfId="1428"/>
    <cellStyle name="_Мониторинг янв-декабрь 2007 14" xfId="1429"/>
    <cellStyle name="_Мониторинг янв-декабрь 2007 14" xfId="1430"/>
    <cellStyle name="_Мониторинг янв-декабрь 2007 15" xfId="1431"/>
    <cellStyle name="_Мониторинг янв-декабрь 2007 15" xfId="1432"/>
    <cellStyle name="_Мониторинг янв-декабрь 2007 16" xfId="1433"/>
    <cellStyle name="_Мониторинг янв-декабрь 2007 16" xfId="1434"/>
    <cellStyle name="_Мониторинг янв-декабрь 2007 17" xfId="1435"/>
    <cellStyle name="_Мониторинг янв-декабрь 2007 17" xfId="1436"/>
    <cellStyle name="_Мониторинг янв-декабрь 2007 18" xfId="1437"/>
    <cellStyle name="_Мониторинг янв-декабрь 2007 18" xfId="1438"/>
    <cellStyle name="_Мониторинг янв-декабрь 2007 19" xfId="1439"/>
    <cellStyle name="_Мониторинг янв-декабрь 2007 19" xfId="1440"/>
    <cellStyle name="_Мониторинг янв-декабрь 2007 2" xfId="1441"/>
    <cellStyle name="_Мониторинг янв-декабрь 2007 2" xfId="1442"/>
    <cellStyle name="_Мониторинг янв-декабрь 2007 20" xfId="1443"/>
    <cellStyle name="_Мониторинг янв-декабрь 2007 20" xfId="1444"/>
    <cellStyle name="_Мониторинг янв-декабрь 2007 21" xfId="1445"/>
    <cellStyle name="_Мониторинг янв-декабрь 2007 21" xfId="1446"/>
    <cellStyle name="_Мониторинг янв-декабрь 2007 22" xfId="1447"/>
    <cellStyle name="_Мониторинг янв-декабрь 2007 22" xfId="1448"/>
    <cellStyle name="_Мониторинг янв-декабрь 2007 23" xfId="1449"/>
    <cellStyle name="_Мониторинг янв-декабрь 2007 23" xfId="1450"/>
    <cellStyle name="_Мониторинг янв-декабрь 2007 24" xfId="1451"/>
    <cellStyle name="_Мониторинг янв-декабрь 2007 24" xfId="1452"/>
    <cellStyle name="_Мониторинг янв-декабрь 2007 25" xfId="1453"/>
    <cellStyle name="_Мониторинг янв-декабрь 2007 25" xfId="1454"/>
    <cellStyle name="_Мониторинг янв-декабрь 2007 26" xfId="1455"/>
    <cellStyle name="_Мониторинг янв-декабрь 2007 26" xfId="1456"/>
    <cellStyle name="_Мониторинг янв-декабрь 2007 27" xfId="1457"/>
    <cellStyle name="_Мониторинг янв-декабрь 2007 27" xfId="1458"/>
    <cellStyle name="_Мониторинг янв-декабрь 2007 28" xfId="1459"/>
    <cellStyle name="_Мониторинг янв-декабрь 2007 28" xfId="1460"/>
    <cellStyle name="_Мониторинг янв-декабрь 2007 29" xfId="1461"/>
    <cellStyle name="_Мониторинг янв-декабрь 2007 29" xfId="1462"/>
    <cellStyle name="_Мониторинг янв-декабрь 2007 3" xfId="1463"/>
    <cellStyle name="_Мониторинг янв-декабрь 2007 3" xfId="1464"/>
    <cellStyle name="_Мониторинг янв-декабрь 2007 30" xfId="1465"/>
    <cellStyle name="_Мониторинг янв-декабрь 2007 30" xfId="1466"/>
    <cellStyle name="_Мониторинг янв-декабрь 2007 31" xfId="1467"/>
    <cellStyle name="_Мониторинг янв-декабрь 2007 31" xfId="1468"/>
    <cellStyle name="_Мониторинг янв-декабрь 2007 32" xfId="1469"/>
    <cellStyle name="_Мониторинг янв-декабрь 2007 32" xfId="1470"/>
    <cellStyle name="_Мониторинг янв-декабрь 2007 33" xfId="1471"/>
    <cellStyle name="_Мониторинг янв-декабрь 2007 33" xfId="1472"/>
    <cellStyle name="_Мониторинг янв-декабрь 2007 34" xfId="1473"/>
    <cellStyle name="_Мониторинг янв-декабрь 2007 34" xfId="1474"/>
    <cellStyle name="_Мониторинг янв-декабрь 2007 35" xfId="1475"/>
    <cellStyle name="_Мониторинг янв-декабрь 2007 35" xfId="1476"/>
    <cellStyle name="_Мониторинг янв-декабрь 2007 36" xfId="1477"/>
    <cellStyle name="_Мониторинг янв-декабрь 2007 36" xfId="1478"/>
    <cellStyle name="_Мониторинг янв-декабрь 2007 37" xfId="1479"/>
    <cellStyle name="_Мониторинг янв-декабрь 2007 37" xfId="1480"/>
    <cellStyle name="_Мониторинг янв-декабрь 2007 38" xfId="1481"/>
    <cellStyle name="_Мониторинг янв-декабрь 2007 38" xfId="1482"/>
    <cellStyle name="_Мониторинг янв-декабрь 2007 39" xfId="1483"/>
    <cellStyle name="_Мониторинг янв-декабрь 2007 39" xfId="1484"/>
    <cellStyle name="_Мониторинг янв-декабрь 2007 4" xfId="1485"/>
    <cellStyle name="_Мониторинг янв-декабрь 2007 4" xfId="1486"/>
    <cellStyle name="_Мониторинг янв-декабрь 2007 40" xfId="1487"/>
    <cellStyle name="_Мониторинг янв-декабрь 2007 40" xfId="1488"/>
    <cellStyle name="_Мониторинг янв-декабрь 2007 41" xfId="1489"/>
    <cellStyle name="_Мониторинг янв-декабрь 2007 41" xfId="1490"/>
    <cellStyle name="_Мониторинг янв-декабрь 2007 42" xfId="1491"/>
    <cellStyle name="_Мониторинг янв-декабрь 2007 42" xfId="1492"/>
    <cellStyle name="_Мониторинг янв-декабрь 2007 43" xfId="1493"/>
    <cellStyle name="_Мониторинг янв-декабрь 2007 43" xfId="1494"/>
    <cellStyle name="_Мониторинг янв-декабрь 2007 44" xfId="1495"/>
    <cellStyle name="_Мониторинг янв-декабрь 2007 44" xfId="1496"/>
    <cellStyle name="_Мониторинг янв-декабрь 2007 45" xfId="1497"/>
    <cellStyle name="_Мониторинг янв-декабрь 2007 45" xfId="1498"/>
    <cellStyle name="_Мониторинг янв-декабрь 2007 46" xfId="1499"/>
    <cellStyle name="_Мониторинг янв-декабрь 2007 46" xfId="1500"/>
    <cellStyle name="_Мониторинг янв-декабрь 2007 47" xfId="1501"/>
    <cellStyle name="_Мониторинг янв-декабрь 2007 47" xfId="1502"/>
    <cellStyle name="_Мониторинг янв-декабрь 2007 48" xfId="1503"/>
    <cellStyle name="_Мониторинг янв-декабрь 2007 48" xfId="1504"/>
    <cellStyle name="_Мониторинг янв-декабрь 2007 49" xfId="1505"/>
    <cellStyle name="_Мониторинг янв-декабрь 2007 49" xfId="1506"/>
    <cellStyle name="_Мониторинг янв-декабрь 2007 5" xfId="1507"/>
    <cellStyle name="_Мониторинг янв-декабрь 2007 5" xfId="1508"/>
    <cellStyle name="_Мониторинг янв-декабрь 2007 6" xfId="1509"/>
    <cellStyle name="_Мониторинг янв-декабрь 2007 6" xfId="1510"/>
    <cellStyle name="_Мониторинг янв-декабрь 2007 7" xfId="1511"/>
    <cellStyle name="_Мониторинг янв-декабрь 2007 7" xfId="1512"/>
    <cellStyle name="_Мониторинг янв-декабрь 2007 8" xfId="1513"/>
    <cellStyle name="_Мониторинг янв-декабрь 2007 8" xfId="1514"/>
    <cellStyle name="_Мониторинг янв-декабрь 2007 9" xfId="1515"/>
    <cellStyle name="_Мониторинг янв-декабрь 2007 9" xfId="1516"/>
    <cellStyle name="_фин_отчет_1 квартал_2008" xfId="1517"/>
    <cellStyle name="_фин_отчет_1 квартал_2008" xfId="1518"/>
    <cellStyle name="_фин_отчет_1 квартал_2008 10" xfId="1519"/>
    <cellStyle name="_фин_отчет_1 квартал_2008 10" xfId="1520"/>
    <cellStyle name="_фин_отчет_1 квартал_2008 11" xfId="1521"/>
    <cellStyle name="_фин_отчет_1 квартал_2008 11" xfId="1522"/>
    <cellStyle name="_фин_отчет_1 квартал_2008 11 2" xfId="1523"/>
    <cellStyle name="_фин_отчет_1 квартал_2008 11 2" xfId="1524"/>
    <cellStyle name="_фин_отчет_1 квартал_2008 11 3" xfId="1525"/>
    <cellStyle name="_фин_отчет_1 квартал_2008 11 3" xfId="1526"/>
    <cellStyle name="_фин_отчет_1 квартал_2008 11 4" xfId="1527"/>
    <cellStyle name="_фин_отчет_1 квартал_2008 11 4" xfId="1528"/>
    <cellStyle name="_фин_отчет_1 квартал_2008 11 5" xfId="1529"/>
    <cellStyle name="_фин_отчет_1 квартал_2008 11 5" xfId="1530"/>
    <cellStyle name="_фин_отчет_1 квартал_2008 11 6" xfId="1531"/>
    <cellStyle name="_фин_отчет_1 квартал_2008 11 6" xfId="1532"/>
    <cellStyle name="_фин_отчет_1 квартал_2008 12" xfId="1533"/>
    <cellStyle name="_фин_отчет_1 квартал_2008 12" xfId="1534"/>
    <cellStyle name="_фин_отчет_1 квартал_2008 12 2" xfId="1535"/>
    <cellStyle name="_фин_отчет_1 квартал_2008 12 2" xfId="1536"/>
    <cellStyle name="_фин_отчет_1 квартал_2008 12 3" xfId="1537"/>
    <cellStyle name="_фин_отчет_1 квартал_2008 12 3" xfId="1538"/>
    <cellStyle name="_фин_отчет_1 квартал_2008 12 4" xfId="1539"/>
    <cellStyle name="_фин_отчет_1 квартал_2008 12 4" xfId="1540"/>
    <cellStyle name="_фин_отчет_1 квартал_2008 12 5" xfId="1541"/>
    <cellStyle name="_фин_отчет_1 квартал_2008 12 5" xfId="1542"/>
    <cellStyle name="_фин_отчет_1 квартал_2008 13" xfId="1543"/>
    <cellStyle name="_фин_отчет_1 квартал_2008 13" xfId="1544"/>
    <cellStyle name="_фин_отчет_1 квартал_2008 14" xfId="1545"/>
    <cellStyle name="_фин_отчет_1 квартал_2008 14" xfId="1546"/>
    <cellStyle name="_фин_отчет_1 квартал_2008 15" xfId="1547"/>
    <cellStyle name="_фин_отчет_1 квартал_2008 15" xfId="1548"/>
    <cellStyle name="_фин_отчет_1 квартал_2008 16" xfId="1549"/>
    <cellStyle name="_фин_отчет_1 квартал_2008 16" xfId="1550"/>
    <cellStyle name="_фин_отчет_1 квартал_2008 17" xfId="1551"/>
    <cellStyle name="_фин_отчет_1 квартал_2008 17" xfId="1552"/>
    <cellStyle name="_фин_отчет_1 квартал_2008 18" xfId="1553"/>
    <cellStyle name="_фин_отчет_1 квартал_2008 18" xfId="1554"/>
    <cellStyle name="_фин_отчет_1 квартал_2008 19" xfId="1555"/>
    <cellStyle name="_фин_отчет_1 квартал_2008 19" xfId="1556"/>
    <cellStyle name="_фин_отчет_1 квартал_2008 2" xfId="1557"/>
    <cellStyle name="_фин_отчет_1 квартал_2008 2" xfId="1558"/>
    <cellStyle name="_фин_отчет_1 квартал_2008 20" xfId="1559"/>
    <cellStyle name="_фин_отчет_1 квартал_2008 20" xfId="1560"/>
    <cellStyle name="_фин_отчет_1 квартал_2008 21" xfId="1561"/>
    <cellStyle name="_фин_отчет_1 квартал_2008 21" xfId="1562"/>
    <cellStyle name="_фин_отчет_1 квартал_2008 22" xfId="1563"/>
    <cellStyle name="_фин_отчет_1 квартал_2008 22" xfId="1564"/>
    <cellStyle name="_фин_отчет_1 квартал_2008 23" xfId="1565"/>
    <cellStyle name="_фин_отчет_1 квартал_2008 23" xfId="1566"/>
    <cellStyle name="_фин_отчет_1 квартал_2008 24" xfId="1567"/>
    <cellStyle name="_фин_отчет_1 квартал_2008 24" xfId="1568"/>
    <cellStyle name="_фин_отчет_1 квартал_2008 25" xfId="1569"/>
    <cellStyle name="_фин_отчет_1 квартал_2008 25" xfId="1570"/>
    <cellStyle name="_фин_отчет_1 квартал_2008 26" xfId="1571"/>
    <cellStyle name="_фин_отчет_1 квартал_2008 26" xfId="1572"/>
    <cellStyle name="_фин_отчет_1 квартал_2008 27" xfId="1573"/>
    <cellStyle name="_фин_отчет_1 квартал_2008 27" xfId="1574"/>
    <cellStyle name="_фин_отчет_1 квартал_2008 28" xfId="1575"/>
    <cellStyle name="_фин_отчет_1 квартал_2008 28" xfId="1576"/>
    <cellStyle name="_фин_отчет_1 квартал_2008 29" xfId="1577"/>
    <cellStyle name="_фин_отчет_1 квартал_2008 29" xfId="1578"/>
    <cellStyle name="_фин_отчет_1 квартал_2008 3" xfId="1579"/>
    <cellStyle name="_фин_отчет_1 квартал_2008 3" xfId="1580"/>
    <cellStyle name="_фин_отчет_1 квартал_2008 30" xfId="1581"/>
    <cellStyle name="_фин_отчет_1 квартал_2008 30" xfId="1582"/>
    <cellStyle name="_фин_отчет_1 квартал_2008 31" xfId="1583"/>
    <cellStyle name="_фин_отчет_1 квартал_2008 31" xfId="1584"/>
    <cellStyle name="_фин_отчет_1 квартал_2008 32" xfId="1585"/>
    <cellStyle name="_фин_отчет_1 квартал_2008 32" xfId="1586"/>
    <cellStyle name="_фин_отчет_1 квартал_2008 33" xfId="1587"/>
    <cellStyle name="_фин_отчет_1 квартал_2008 33" xfId="1588"/>
    <cellStyle name="_фин_отчет_1 квартал_2008 34" xfId="1589"/>
    <cellStyle name="_фин_отчет_1 квартал_2008 34" xfId="1590"/>
    <cellStyle name="_фин_отчет_1 квартал_2008 35" xfId="1591"/>
    <cellStyle name="_фин_отчет_1 квартал_2008 35" xfId="1592"/>
    <cellStyle name="_фин_отчет_1 квартал_2008 36" xfId="1593"/>
    <cellStyle name="_фин_отчет_1 квартал_2008 36" xfId="1594"/>
    <cellStyle name="_фин_отчет_1 квартал_2008 37" xfId="1595"/>
    <cellStyle name="_фин_отчет_1 квартал_2008 37" xfId="1596"/>
    <cellStyle name="_фин_отчет_1 квартал_2008 38" xfId="1597"/>
    <cellStyle name="_фин_отчет_1 квартал_2008 38" xfId="1598"/>
    <cellStyle name="_фин_отчет_1 квартал_2008 39" xfId="1599"/>
    <cellStyle name="_фин_отчет_1 квартал_2008 39" xfId="1600"/>
    <cellStyle name="_фин_отчет_1 квартал_2008 4" xfId="1601"/>
    <cellStyle name="_фин_отчет_1 квартал_2008 4" xfId="1602"/>
    <cellStyle name="_фин_отчет_1 квартал_2008 40" xfId="1603"/>
    <cellStyle name="_фин_отчет_1 квартал_2008 40" xfId="1604"/>
    <cellStyle name="_фин_отчет_1 квартал_2008 41" xfId="1605"/>
    <cellStyle name="_фин_отчет_1 квартал_2008 41" xfId="1606"/>
    <cellStyle name="_фин_отчет_1 квартал_2008 42" xfId="1607"/>
    <cellStyle name="_фин_отчет_1 квартал_2008 42" xfId="1608"/>
    <cellStyle name="_фин_отчет_1 квартал_2008 43" xfId="1609"/>
    <cellStyle name="_фин_отчет_1 квартал_2008 43" xfId="1610"/>
    <cellStyle name="_фин_отчет_1 квартал_2008 44" xfId="1611"/>
    <cellStyle name="_фин_отчет_1 квартал_2008 44" xfId="1612"/>
    <cellStyle name="_фин_отчет_1 квартал_2008 45" xfId="1613"/>
    <cellStyle name="_фин_отчет_1 квартал_2008 45" xfId="1614"/>
    <cellStyle name="_фин_отчет_1 квартал_2008 46" xfId="1615"/>
    <cellStyle name="_фин_отчет_1 квартал_2008 46" xfId="1616"/>
    <cellStyle name="_фин_отчет_1 квартал_2008 47" xfId="1617"/>
    <cellStyle name="_фин_отчет_1 квартал_2008 47" xfId="1618"/>
    <cellStyle name="_фин_отчет_1 квартал_2008 48" xfId="1619"/>
    <cellStyle name="_фин_отчет_1 квартал_2008 48" xfId="1620"/>
    <cellStyle name="_фин_отчет_1 квартал_2008 49" xfId="1621"/>
    <cellStyle name="_фин_отчет_1 квартал_2008 49" xfId="1622"/>
    <cellStyle name="_фин_отчет_1 квартал_2008 5" xfId="1623"/>
    <cellStyle name="_фин_отчет_1 квартал_2008 5" xfId="1624"/>
    <cellStyle name="_фин_отчет_1 квартал_2008 6" xfId="1625"/>
    <cellStyle name="_фин_отчет_1 квартал_2008 6" xfId="1626"/>
    <cellStyle name="_фин_отчет_1 квартал_2008 7" xfId="1627"/>
    <cellStyle name="_фин_отчет_1 квартал_2008 7" xfId="1628"/>
    <cellStyle name="_фин_отчет_1 квартал_2008 8" xfId="1629"/>
    <cellStyle name="_фин_отчет_1 квартал_2008 8" xfId="1630"/>
    <cellStyle name="_фин_отчет_1 квартал_2008 9" xfId="1631"/>
    <cellStyle name="_фин_отчет_1 квартал_2008 9" xfId="1632"/>
    <cellStyle name="_Холдинг Отчет за 1 кв 2007г (для КТГ)" xfId="1633"/>
    <cellStyle name="_Холдинг Отчет за 1 кв 2007г (для КТГ)" xfId="1634"/>
    <cellStyle name="_Холдинг Отчет за 1 кв 2007г (для КТГ) 10" xfId="1635"/>
    <cellStyle name="_Холдинг Отчет за 1 кв 2007г (для КТГ) 10" xfId="1636"/>
    <cellStyle name="_Холдинг Отчет за 1 кв 2007г (для КТГ) 11" xfId="1637"/>
    <cellStyle name="_Холдинг Отчет за 1 кв 2007г (для КТГ) 11" xfId="1638"/>
    <cellStyle name="_Холдинг Отчет за 1 кв 2007г (для КТГ) 11 2" xfId="1639"/>
    <cellStyle name="_Холдинг Отчет за 1 кв 2007г (для КТГ) 11 2" xfId="1640"/>
    <cellStyle name="_Холдинг Отчет за 1 кв 2007г (для КТГ) 11 3" xfId="1641"/>
    <cellStyle name="_Холдинг Отчет за 1 кв 2007г (для КТГ) 11 3" xfId="1642"/>
    <cellStyle name="_Холдинг Отчет за 1 кв 2007г (для КТГ) 11 4" xfId="1643"/>
    <cellStyle name="_Холдинг Отчет за 1 кв 2007г (для КТГ) 11 4" xfId="1644"/>
    <cellStyle name="_Холдинг Отчет за 1 кв 2007г (для КТГ) 11 5" xfId="1645"/>
    <cellStyle name="_Холдинг Отчет за 1 кв 2007г (для КТГ) 11 5" xfId="1646"/>
    <cellStyle name="_Холдинг Отчет за 1 кв 2007г (для КТГ) 11 6" xfId="1647"/>
    <cellStyle name="_Холдинг Отчет за 1 кв 2007г (для КТГ) 11 6" xfId="1648"/>
    <cellStyle name="_Холдинг Отчет за 1 кв 2007г (для КТГ) 12" xfId="1649"/>
    <cellStyle name="_Холдинг Отчет за 1 кв 2007г (для КТГ) 12" xfId="1650"/>
    <cellStyle name="_Холдинг Отчет за 1 кв 2007г (для КТГ) 12 2" xfId="1651"/>
    <cellStyle name="_Холдинг Отчет за 1 кв 2007г (для КТГ) 12 2" xfId="1652"/>
    <cellStyle name="_Холдинг Отчет за 1 кв 2007г (для КТГ) 12 3" xfId="1653"/>
    <cellStyle name="_Холдинг Отчет за 1 кв 2007г (для КТГ) 12 3" xfId="1654"/>
    <cellStyle name="_Холдинг Отчет за 1 кв 2007г (для КТГ) 12 4" xfId="1655"/>
    <cellStyle name="_Холдинг Отчет за 1 кв 2007г (для КТГ) 12 4" xfId="1656"/>
    <cellStyle name="_Холдинг Отчет за 1 кв 2007г (для КТГ) 12 5" xfId="1657"/>
    <cellStyle name="_Холдинг Отчет за 1 кв 2007г (для КТГ) 12 5" xfId="1658"/>
    <cellStyle name="_Холдинг Отчет за 1 кв 2007г (для КТГ) 13" xfId="1659"/>
    <cellStyle name="_Холдинг Отчет за 1 кв 2007г (для КТГ) 13" xfId="1660"/>
    <cellStyle name="_Холдинг Отчет за 1 кв 2007г (для КТГ) 14" xfId="1661"/>
    <cellStyle name="_Холдинг Отчет за 1 кв 2007г (для КТГ) 14" xfId="1662"/>
    <cellStyle name="_Холдинг Отчет за 1 кв 2007г (для КТГ) 15" xfId="1663"/>
    <cellStyle name="_Холдинг Отчет за 1 кв 2007г (для КТГ) 15" xfId="1664"/>
    <cellStyle name="_Холдинг Отчет за 1 кв 2007г (для КТГ) 16" xfId="1665"/>
    <cellStyle name="_Холдинг Отчет за 1 кв 2007г (для КТГ) 16" xfId="1666"/>
    <cellStyle name="_Холдинг Отчет за 1 кв 2007г (для КТГ) 17" xfId="1667"/>
    <cellStyle name="_Холдинг Отчет за 1 кв 2007г (для КТГ) 17" xfId="1668"/>
    <cellStyle name="_Холдинг Отчет за 1 кв 2007г (для КТГ) 18" xfId="1669"/>
    <cellStyle name="_Холдинг Отчет за 1 кв 2007г (для КТГ) 18" xfId="1670"/>
    <cellStyle name="_Холдинг Отчет за 1 кв 2007г (для КТГ) 19" xfId="1671"/>
    <cellStyle name="_Холдинг Отчет за 1 кв 2007г (для КТГ) 19" xfId="1672"/>
    <cellStyle name="_Холдинг Отчет за 1 кв 2007г (для КТГ) 2" xfId="1673"/>
    <cellStyle name="_Холдинг Отчет за 1 кв 2007г (для КТГ) 2" xfId="1674"/>
    <cellStyle name="_Холдинг Отчет за 1 кв 2007г (для КТГ) 20" xfId="1675"/>
    <cellStyle name="_Холдинг Отчет за 1 кв 2007г (для КТГ) 20" xfId="1676"/>
    <cellStyle name="_Холдинг Отчет за 1 кв 2007г (для КТГ) 21" xfId="1677"/>
    <cellStyle name="_Холдинг Отчет за 1 кв 2007г (для КТГ) 21" xfId="1678"/>
    <cellStyle name="_Холдинг Отчет за 1 кв 2007г (для КТГ) 22" xfId="1679"/>
    <cellStyle name="_Холдинг Отчет за 1 кв 2007г (для КТГ) 22" xfId="1680"/>
    <cellStyle name="_Холдинг Отчет за 1 кв 2007г (для КТГ) 23" xfId="1681"/>
    <cellStyle name="_Холдинг Отчет за 1 кв 2007г (для КТГ) 23" xfId="1682"/>
    <cellStyle name="_Холдинг Отчет за 1 кв 2007г (для КТГ) 24" xfId="1683"/>
    <cellStyle name="_Холдинг Отчет за 1 кв 2007г (для КТГ) 24" xfId="1684"/>
    <cellStyle name="_Холдинг Отчет за 1 кв 2007г (для КТГ) 25" xfId="1685"/>
    <cellStyle name="_Холдинг Отчет за 1 кв 2007г (для КТГ) 25" xfId="1686"/>
    <cellStyle name="_Холдинг Отчет за 1 кв 2007г (для КТГ) 26" xfId="1687"/>
    <cellStyle name="_Холдинг Отчет за 1 кв 2007г (для КТГ) 26" xfId="1688"/>
    <cellStyle name="_Холдинг Отчет за 1 кв 2007г (для КТГ) 27" xfId="1689"/>
    <cellStyle name="_Холдинг Отчет за 1 кв 2007г (для КТГ) 27" xfId="1690"/>
    <cellStyle name="_Холдинг Отчет за 1 кв 2007г (для КТГ) 28" xfId="1691"/>
    <cellStyle name="_Холдинг Отчет за 1 кв 2007г (для КТГ) 28" xfId="1692"/>
    <cellStyle name="_Холдинг Отчет за 1 кв 2007г (для КТГ) 29" xfId="1693"/>
    <cellStyle name="_Холдинг Отчет за 1 кв 2007г (для КТГ) 29" xfId="1694"/>
    <cellStyle name="_Холдинг Отчет за 1 кв 2007г (для КТГ) 3" xfId="1695"/>
    <cellStyle name="_Холдинг Отчет за 1 кв 2007г (для КТГ) 3" xfId="1696"/>
    <cellStyle name="_Холдинг Отчет за 1 кв 2007г (для КТГ) 30" xfId="1697"/>
    <cellStyle name="_Холдинг Отчет за 1 кв 2007г (для КТГ) 30" xfId="1698"/>
    <cellStyle name="_Холдинг Отчет за 1 кв 2007г (для КТГ) 31" xfId="1699"/>
    <cellStyle name="_Холдинг Отчет за 1 кв 2007г (для КТГ) 31" xfId="1700"/>
    <cellStyle name="_Холдинг Отчет за 1 кв 2007г (для КТГ) 32" xfId="1701"/>
    <cellStyle name="_Холдинг Отчет за 1 кв 2007г (для КТГ) 32" xfId="1702"/>
    <cellStyle name="_Холдинг Отчет за 1 кв 2007г (для КТГ) 33" xfId="1703"/>
    <cellStyle name="_Холдинг Отчет за 1 кв 2007г (для КТГ) 33" xfId="1704"/>
    <cellStyle name="_Холдинг Отчет за 1 кв 2007г (для КТГ) 34" xfId="1705"/>
    <cellStyle name="_Холдинг Отчет за 1 кв 2007г (для КТГ) 34" xfId="1706"/>
    <cellStyle name="_Холдинг Отчет за 1 кв 2007г (для КТГ) 35" xfId="1707"/>
    <cellStyle name="_Холдинг Отчет за 1 кв 2007г (для КТГ) 35" xfId="1708"/>
    <cellStyle name="_Холдинг Отчет за 1 кв 2007г (для КТГ) 36" xfId="1709"/>
    <cellStyle name="_Холдинг Отчет за 1 кв 2007г (для КТГ) 36" xfId="1710"/>
    <cellStyle name="_Холдинг Отчет за 1 кв 2007г (для КТГ) 37" xfId="1711"/>
    <cellStyle name="_Холдинг Отчет за 1 кв 2007г (для КТГ) 37" xfId="1712"/>
    <cellStyle name="_Холдинг Отчет за 1 кв 2007г (для КТГ) 38" xfId="1713"/>
    <cellStyle name="_Холдинг Отчет за 1 кв 2007г (для КТГ) 38" xfId="1714"/>
    <cellStyle name="_Холдинг Отчет за 1 кв 2007г (для КТГ) 39" xfId="1715"/>
    <cellStyle name="_Холдинг Отчет за 1 кв 2007г (для КТГ) 39" xfId="1716"/>
    <cellStyle name="_Холдинг Отчет за 1 кв 2007г (для КТГ) 4" xfId="1717"/>
    <cellStyle name="_Холдинг Отчет за 1 кв 2007г (для КТГ) 4" xfId="1718"/>
    <cellStyle name="_Холдинг Отчет за 1 кв 2007г (для КТГ) 40" xfId="1719"/>
    <cellStyle name="_Холдинг Отчет за 1 кв 2007г (для КТГ) 40" xfId="1720"/>
    <cellStyle name="_Холдинг Отчет за 1 кв 2007г (для КТГ) 41" xfId="1721"/>
    <cellStyle name="_Холдинг Отчет за 1 кв 2007г (для КТГ) 41" xfId="1722"/>
    <cellStyle name="_Холдинг Отчет за 1 кв 2007г (для КТГ) 42" xfId="1723"/>
    <cellStyle name="_Холдинг Отчет за 1 кв 2007г (для КТГ) 42" xfId="1724"/>
    <cellStyle name="_Холдинг Отчет за 1 кв 2007г (для КТГ) 43" xfId="1725"/>
    <cellStyle name="_Холдинг Отчет за 1 кв 2007г (для КТГ) 43" xfId="1726"/>
    <cellStyle name="_Холдинг Отчет за 1 кв 2007г (для КТГ) 44" xfId="1727"/>
    <cellStyle name="_Холдинг Отчет за 1 кв 2007г (для КТГ) 44" xfId="1728"/>
    <cellStyle name="_Холдинг Отчет за 1 кв 2007г (для КТГ) 45" xfId="1729"/>
    <cellStyle name="_Холдинг Отчет за 1 кв 2007г (для КТГ) 45" xfId="1730"/>
    <cellStyle name="_Холдинг Отчет за 1 кв 2007г (для КТГ) 46" xfId="1731"/>
    <cellStyle name="_Холдинг Отчет за 1 кв 2007г (для КТГ) 46" xfId="1732"/>
    <cellStyle name="_Холдинг Отчет за 1 кв 2007г (для КТГ) 47" xfId="1733"/>
    <cellStyle name="_Холдинг Отчет за 1 кв 2007г (для КТГ) 47" xfId="1734"/>
    <cellStyle name="_Холдинг Отчет за 1 кв 2007г (для КТГ) 48" xfId="1735"/>
    <cellStyle name="_Холдинг Отчет за 1 кв 2007г (для КТГ) 48" xfId="1736"/>
    <cellStyle name="_Холдинг Отчет за 1 кв 2007г (для КТГ) 49" xfId="1737"/>
    <cellStyle name="_Холдинг Отчет за 1 кв 2007г (для КТГ) 49" xfId="1738"/>
    <cellStyle name="_Холдинг Отчет за 1 кв 2007г (для КТГ) 5" xfId="1739"/>
    <cellStyle name="_Холдинг Отчет за 1 кв 2007г (для КТГ) 5" xfId="1740"/>
    <cellStyle name="_Холдинг Отчет за 1 кв 2007г (для КТГ) 6" xfId="1741"/>
    <cellStyle name="_Холдинг Отчет за 1 кв 2007г (для КТГ) 6" xfId="1742"/>
    <cellStyle name="_Холдинг Отчет за 1 кв 2007г (для КТГ) 7" xfId="1743"/>
    <cellStyle name="_Холдинг Отчет за 1 кв 2007г (для КТГ) 7" xfId="1744"/>
    <cellStyle name="_Холдинг Отчет за 1 кв 2007г (для КТГ) 8" xfId="1745"/>
    <cellStyle name="_Холдинг Отчет за 1 кв 2007г (для КТГ) 8" xfId="1746"/>
    <cellStyle name="_Холдинг Отчет за 1 кв 2007г (для КТГ) 9" xfId="1747"/>
    <cellStyle name="_Холдинг Отчет за 1 кв 2007г (для КТГ) 9" xfId="1748"/>
    <cellStyle name="_янв-дек_ 2007" xfId="1749"/>
    <cellStyle name="_янв-дек_ 2007" xfId="1750"/>
    <cellStyle name="_янв-дек_ 2007 10" xfId="1751"/>
    <cellStyle name="_янв-дек_ 2007 10" xfId="1752"/>
    <cellStyle name="_янв-дек_ 2007 11" xfId="1753"/>
    <cellStyle name="_янв-дек_ 2007 11" xfId="1754"/>
    <cellStyle name="_янв-дек_ 2007 11 2" xfId="1755"/>
    <cellStyle name="_янв-дек_ 2007 11 2" xfId="1756"/>
    <cellStyle name="_янв-дек_ 2007 11 3" xfId="1757"/>
    <cellStyle name="_янв-дек_ 2007 11 3" xfId="1758"/>
    <cellStyle name="_янв-дек_ 2007 11 4" xfId="1759"/>
    <cellStyle name="_янв-дек_ 2007 11 4" xfId="1760"/>
    <cellStyle name="_янв-дек_ 2007 11 5" xfId="1761"/>
    <cellStyle name="_янв-дек_ 2007 11 5" xfId="1762"/>
    <cellStyle name="_янв-дек_ 2007 11 6" xfId="1763"/>
    <cellStyle name="_янв-дек_ 2007 11 6" xfId="1764"/>
    <cellStyle name="_янв-дек_ 2007 12" xfId="1765"/>
    <cellStyle name="_янв-дек_ 2007 12" xfId="1766"/>
    <cellStyle name="_янв-дек_ 2007 12 2" xfId="1767"/>
    <cellStyle name="_янв-дек_ 2007 12 2" xfId="1768"/>
    <cellStyle name="_янв-дек_ 2007 12 3" xfId="1769"/>
    <cellStyle name="_янв-дек_ 2007 12 3" xfId="1770"/>
    <cellStyle name="_янв-дек_ 2007 12 4" xfId="1771"/>
    <cellStyle name="_янв-дек_ 2007 12 4" xfId="1772"/>
    <cellStyle name="_янв-дек_ 2007 12 5" xfId="1773"/>
    <cellStyle name="_янв-дек_ 2007 12 5" xfId="1774"/>
    <cellStyle name="_янв-дек_ 2007 13" xfId="1775"/>
    <cellStyle name="_янв-дек_ 2007 13" xfId="1776"/>
    <cellStyle name="_янв-дек_ 2007 14" xfId="1777"/>
    <cellStyle name="_янв-дек_ 2007 14" xfId="1778"/>
    <cellStyle name="_янв-дек_ 2007 15" xfId="1779"/>
    <cellStyle name="_янв-дек_ 2007 15" xfId="1780"/>
    <cellStyle name="_янв-дек_ 2007 16" xfId="1781"/>
    <cellStyle name="_янв-дек_ 2007 16" xfId="1782"/>
    <cellStyle name="_янв-дек_ 2007 17" xfId="1783"/>
    <cellStyle name="_янв-дек_ 2007 17" xfId="1784"/>
    <cellStyle name="_янв-дек_ 2007 18" xfId="1785"/>
    <cellStyle name="_янв-дек_ 2007 18" xfId="1786"/>
    <cellStyle name="_янв-дек_ 2007 19" xfId="1787"/>
    <cellStyle name="_янв-дек_ 2007 19" xfId="1788"/>
    <cellStyle name="_янв-дек_ 2007 2" xfId="1789"/>
    <cellStyle name="_янв-дек_ 2007 2" xfId="1790"/>
    <cellStyle name="_янв-дек_ 2007 20" xfId="1791"/>
    <cellStyle name="_янв-дек_ 2007 20" xfId="1792"/>
    <cellStyle name="_янв-дек_ 2007 21" xfId="1793"/>
    <cellStyle name="_янв-дек_ 2007 21" xfId="1794"/>
    <cellStyle name="_янв-дек_ 2007 22" xfId="1795"/>
    <cellStyle name="_янв-дек_ 2007 22" xfId="1796"/>
    <cellStyle name="_янв-дек_ 2007 23" xfId="1797"/>
    <cellStyle name="_янв-дек_ 2007 23" xfId="1798"/>
    <cellStyle name="_янв-дек_ 2007 24" xfId="1799"/>
    <cellStyle name="_янв-дек_ 2007 24" xfId="1800"/>
    <cellStyle name="_янв-дек_ 2007 25" xfId="1801"/>
    <cellStyle name="_янв-дек_ 2007 25" xfId="1802"/>
    <cellStyle name="_янв-дек_ 2007 26" xfId="1803"/>
    <cellStyle name="_янв-дек_ 2007 26" xfId="1804"/>
    <cellStyle name="_янв-дек_ 2007 27" xfId="1805"/>
    <cellStyle name="_янв-дек_ 2007 27" xfId="1806"/>
    <cellStyle name="_янв-дек_ 2007 28" xfId="1807"/>
    <cellStyle name="_янв-дек_ 2007 28" xfId="1808"/>
    <cellStyle name="_янв-дек_ 2007 29" xfId="1809"/>
    <cellStyle name="_янв-дек_ 2007 29" xfId="1810"/>
    <cellStyle name="_янв-дек_ 2007 3" xfId="1811"/>
    <cellStyle name="_янв-дек_ 2007 3" xfId="1812"/>
    <cellStyle name="_янв-дек_ 2007 30" xfId="1813"/>
    <cellStyle name="_янв-дек_ 2007 30" xfId="1814"/>
    <cellStyle name="_янв-дек_ 2007 31" xfId="1815"/>
    <cellStyle name="_янв-дек_ 2007 31" xfId="1816"/>
    <cellStyle name="_янв-дек_ 2007 32" xfId="1817"/>
    <cellStyle name="_янв-дек_ 2007 32" xfId="1818"/>
    <cellStyle name="_янв-дек_ 2007 33" xfId="1819"/>
    <cellStyle name="_янв-дек_ 2007 33" xfId="1820"/>
    <cellStyle name="_янв-дек_ 2007 34" xfId="1821"/>
    <cellStyle name="_янв-дек_ 2007 34" xfId="1822"/>
    <cellStyle name="_янв-дек_ 2007 35" xfId="1823"/>
    <cellStyle name="_янв-дек_ 2007 35" xfId="1824"/>
    <cellStyle name="_янв-дек_ 2007 36" xfId="1825"/>
    <cellStyle name="_янв-дек_ 2007 36" xfId="1826"/>
    <cellStyle name="_янв-дек_ 2007 37" xfId="1827"/>
    <cellStyle name="_янв-дек_ 2007 37" xfId="1828"/>
    <cellStyle name="_янв-дек_ 2007 38" xfId="1829"/>
    <cellStyle name="_янв-дек_ 2007 38" xfId="1830"/>
    <cellStyle name="_янв-дек_ 2007 39" xfId="1831"/>
    <cellStyle name="_янв-дек_ 2007 39" xfId="1832"/>
    <cellStyle name="_янв-дек_ 2007 4" xfId="1833"/>
    <cellStyle name="_янв-дек_ 2007 4" xfId="1834"/>
    <cellStyle name="_янв-дек_ 2007 40" xfId="1835"/>
    <cellStyle name="_янв-дек_ 2007 40" xfId="1836"/>
    <cellStyle name="_янв-дек_ 2007 41" xfId="1837"/>
    <cellStyle name="_янв-дек_ 2007 41" xfId="1838"/>
    <cellStyle name="_янв-дек_ 2007 42" xfId="1839"/>
    <cellStyle name="_янв-дек_ 2007 42" xfId="1840"/>
    <cellStyle name="_янв-дек_ 2007 43" xfId="1841"/>
    <cellStyle name="_янв-дек_ 2007 43" xfId="1842"/>
    <cellStyle name="_янв-дек_ 2007 44" xfId="1843"/>
    <cellStyle name="_янв-дек_ 2007 44" xfId="1844"/>
    <cellStyle name="_янв-дек_ 2007 45" xfId="1845"/>
    <cellStyle name="_янв-дек_ 2007 45" xfId="1846"/>
    <cellStyle name="_янв-дек_ 2007 46" xfId="1847"/>
    <cellStyle name="_янв-дек_ 2007 46" xfId="1848"/>
    <cellStyle name="_янв-дек_ 2007 47" xfId="1849"/>
    <cellStyle name="_янв-дек_ 2007 47" xfId="1850"/>
    <cellStyle name="_янв-дек_ 2007 48" xfId="1851"/>
    <cellStyle name="_янв-дек_ 2007 48" xfId="1852"/>
    <cellStyle name="_янв-дек_ 2007 49" xfId="1853"/>
    <cellStyle name="_янв-дек_ 2007 49" xfId="1854"/>
    <cellStyle name="_янв-дек_ 2007 5" xfId="1855"/>
    <cellStyle name="_янв-дек_ 2007 5" xfId="1856"/>
    <cellStyle name="_янв-дек_ 2007 6" xfId="1857"/>
    <cellStyle name="_янв-дек_ 2007 6" xfId="1858"/>
    <cellStyle name="_янв-дек_ 2007 7" xfId="1859"/>
    <cellStyle name="_янв-дек_ 2007 7" xfId="1860"/>
    <cellStyle name="_янв-дек_ 2007 8" xfId="1861"/>
    <cellStyle name="_янв-дек_ 2007 8" xfId="1862"/>
    <cellStyle name="_янв-дек_ 2007 9" xfId="1863"/>
    <cellStyle name="_янв-дек_ 2007 9" xfId="1864"/>
    <cellStyle name="" xfId="1865"/>
    <cellStyle name="" xfId="1866"/>
    <cellStyle name=" 10" xfId="1867"/>
    <cellStyle name=" 10" xfId="1868"/>
    <cellStyle name=" 11" xfId="1869"/>
    <cellStyle name=" 11" xfId="1870"/>
    <cellStyle name=" 11 2" xfId="1871"/>
    <cellStyle name=" 11 2" xfId="1872"/>
    <cellStyle name=" 11 3" xfId="1873"/>
    <cellStyle name=" 11 3" xfId="1874"/>
    <cellStyle name=" 11 4" xfId="1875"/>
    <cellStyle name=" 11 4" xfId="1876"/>
    <cellStyle name=" 11 5" xfId="1877"/>
    <cellStyle name=" 11 5" xfId="1878"/>
    <cellStyle name=" 11 6" xfId="1879"/>
    <cellStyle name=" 11 6" xfId="1880"/>
    <cellStyle name=" 12" xfId="1881"/>
    <cellStyle name=" 12" xfId="1882"/>
    <cellStyle name=" 12 2" xfId="1883"/>
    <cellStyle name=" 12 2" xfId="1884"/>
    <cellStyle name=" 12 3" xfId="1885"/>
    <cellStyle name=" 12 3" xfId="1886"/>
    <cellStyle name=" 12 4" xfId="1887"/>
    <cellStyle name=" 12 4" xfId="1888"/>
    <cellStyle name=" 12 5" xfId="1889"/>
    <cellStyle name=" 12 5" xfId="1890"/>
    <cellStyle name=" 13" xfId="1891"/>
    <cellStyle name=" 13" xfId="1892"/>
    <cellStyle name=" 14" xfId="1893"/>
    <cellStyle name=" 14" xfId="1894"/>
    <cellStyle name=" 15" xfId="1895"/>
    <cellStyle name=" 15" xfId="1896"/>
    <cellStyle name=" 16" xfId="1897"/>
    <cellStyle name=" 16" xfId="1898"/>
    <cellStyle name=" 17" xfId="1899"/>
    <cellStyle name=" 17" xfId="1900"/>
    <cellStyle name=" 18" xfId="1901"/>
    <cellStyle name=" 18" xfId="1902"/>
    <cellStyle name=" 19" xfId="1903"/>
    <cellStyle name=" 19" xfId="1904"/>
    <cellStyle name=" 2" xfId="1905"/>
    <cellStyle name=" 2" xfId="1906"/>
    <cellStyle name=" 20" xfId="1907"/>
    <cellStyle name=" 20" xfId="1908"/>
    <cellStyle name=" 21" xfId="1909"/>
    <cellStyle name=" 21" xfId="1910"/>
    <cellStyle name=" 22" xfId="1911"/>
    <cellStyle name=" 22" xfId="1912"/>
    <cellStyle name=" 23" xfId="1913"/>
    <cellStyle name=" 23" xfId="1914"/>
    <cellStyle name=" 24" xfId="1915"/>
    <cellStyle name=" 24" xfId="1916"/>
    <cellStyle name=" 25" xfId="1917"/>
    <cellStyle name=" 25" xfId="1918"/>
    <cellStyle name=" 26" xfId="1919"/>
    <cellStyle name=" 26" xfId="1920"/>
    <cellStyle name=" 27" xfId="1921"/>
    <cellStyle name=" 27" xfId="1922"/>
    <cellStyle name=" 28" xfId="1923"/>
    <cellStyle name=" 28" xfId="1924"/>
    <cellStyle name=" 29" xfId="1925"/>
    <cellStyle name=" 29" xfId="1926"/>
    <cellStyle name=" 3" xfId="1927"/>
    <cellStyle name=" 3" xfId="1928"/>
    <cellStyle name=" 30" xfId="1929"/>
    <cellStyle name=" 30" xfId="1930"/>
    <cellStyle name=" 31" xfId="1931"/>
    <cellStyle name=" 31" xfId="1932"/>
    <cellStyle name=" 32" xfId="1933"/>
    <cellStyle name=" 32" xfId="1934"/>
    <cellStyle name=" 33" xfId="1935"/>
    <cellStyle name=" 33" xfId="1936"/>
    <cellStyle name=" 34" xfId="1937"/>
    <cellStyle name=" 34" xfId="1938"/>
    <cellStyle name=" 35" xfId="1939"/>
    <cellStyle name=" 35" xfId="1940"/>
    <cellStyle name=" 36" xfId="1941"/>
    <cellStyle name=" 36" xfId="1942"/>
    <cellStyle name=" 37" xfId="1943"/>
    <cellStyle name=" 37" xfId="1944"/>
    <cellStyle name=" 38" xfId="1945"/>
    <cellStyle name=" 38" xfId="1946"/>
    <cellStyle name=" 39" xfId="1947"/>
    <cellStyle name=" 39" xfId="1948"/>
    <cellStyle name=" 4" xfId="1949"/>
    <cellStyle name=" 4" xfId="1950"/>
    <cellStyle name=" 40" xfId="1951"/>
    <cellStyle name=" 40" xfId="1952"/>
    <cellStyle name=" 41" xfId="1953"/>
    <cellStyle name=" 41" xfId="1954"/>
    <cellStyle name=" 42" xfId="1955"/>
    <cellStyle name=" 42" xfId="1956"/>
    <cellStyle name=" 43" xfId="1957"/>
    <cellStyle name=" 43" xfId="1958"/>
    <cellStyle name=" 44" xfId="1959"/>
    <cellStyle name=" 44" xfId="1960"/>
    <cellStyle name=" 45" xfId="1961"/>
    <cellStyle name=" 45" xfId="1962"/>
    <cellStyle name=" 46" xfId="1963"/>
    <cellStyle name=" 46" xfId="1964"/>
    <cellStyle name=" 47" xfId="1965"/>
    <cellStyle name=" 47" xfId="1966"/>
    <cellStyle name=" 48" xfId="1967"/>
    <cellStyle name=" 48" xfId="1968"/>
    <cellStyle name=" 49" xfId="1969"/>
    <cellStyle name=" 49" xfId="1970"/>
    <cellStyle name=" 5" xfId="1971"/>
    <cellStyle name=" 5" xfId="1972"/>
    <cellStyle name=" 6" xfId="1973"/>
    <cellStyle name=" 6" xfId="1974"/>
    <cellStyle name=" 7" xfId="1975"/>
    <cellStyle name=" 7" xfId="1976"/>
    <cellStyle name=" 8" xfId="1977"/>
    <cellStyle name=" 8" xfId="1978"/>
    <cellStyle name=" 9" xfId="1979"/>
    <cellStyle name=" 9" xfId="1980"/>
    <cellStyle name="_071130 Январь-ноябрь 2007г " xfId="1981"/>
    <cellStyle name="_071130 Январь-ноябрь 2007г " xfId="1982"/>
    <cellStyle name="_071130 Январь-ноябрь 2007г  10" xfId="1983"/>
    <cellStyle name="_071130 Январь-ноябрь 2007г  10" xfId="1984"/>
    <cellStyle name="_071130 Январь-ноябрь 2007г  11" xfId="1985"/>
    <cellStyle name="_071130 Январь-ноябрь 2007г  11" xfId="1986"/>
    <cellStyle name="_071130 Январь-ноябрь 2007г  11 2" xfId="1987"/>
    <cellStyle name="_071130 Январь-ноябрь 2007г  11 2" xfId="1988"/>
    <cellStyle name="_071130 Январь-ноябрь 2007г  11 3" xfId="1989"/>
    <cellStyle name="_071130 Январь-ноябрь 2007г  11 3" xfId="1990"/>
    <cellStyle name="_071130 Январь-ноябрь 2007г  11 4" xfId="1991"/>
    <cellStyle name="_071130 Январь-ноябрь 2007г  11 4" xfId="1992"/>
    <cellStyle name="_071130 Январь-ноябрь 2007г  11 5" xfId="1993"/>
    <cellStyle name="_071130 Январь-ноябрь 2007г  11 5" xfId="1994"/>
    <cellStyle name="_071130 Январь-ноябрь 2007г  11 6" xfId="1995"/>
    <cellStyle name="_071130 Январь-ноябрь 2007г  11 6" xfId="1996"/>
    <cellStyle name="_071130 Январь-ноябрь 2007г  12" xfId="1997"/>
    <cellStyle name="_071130 Январь-ноябрь 2007г  12" xfId="1998"/>
    <cellStyle name="_071130 Январь-ноябрь 2007г  12 2" xfId="1999"/>
    <cellStyle name="_071130 Январь-ноябрь 2007г  12 2" xfId="2000"/>
    <cellStyle name="_071130 Январь-ноябрь 2007г  12 3" xfId="2001"/>
    <cellStyle name="_071130 Январь-ноябрь 2007г  12 3" xfId="2002"/>
    <cellStyle name="_071130 Январь-ноябрь 2007г  12 4" xfId="2003"/>
    <cellStyle name="_071130 Январь-ноябрь 2007г  12 4" xfId="2004"/>
    <cellStyle name="_071130 Январь-ноябрь 2007г  12 5" xfId="2005"/>
    <cellStyle name="_071130 Январь-ноябрь 2007г  12 5" xfId="2006"/>
    <cellStyle name="_071130 Январь-ноябрь 2007г  13" xfId="2007"/>
    <cellStyle name="_071130 Январь-ноябрь 2007г  13" xfId="2008"/>
    <cellStyle name="_071130 Январь-ноябрь 2007г  14" xfId="2009"/>
    <cellStyle name="_071130 Январь-ноябрь 2007г  14" xfId="2010"/>
    <cellStyle name="_071130 Январь-ноябрь 2007г  15" xfId="2011"/>
    <cellStyle name="_071130 Январь-ноябрь 2007г  15" xfId="2012"/>
    <cellStyle name="_071130 Январь-ноябрь 2007г  16" xfId="2013"/>
    <cellStyle name="_071130 Январь-ноябрь 2007г  16" xfId="2014"/>
    <cellStyle name="_071130 Январь-ноябрь 2007г  17" xfId="2015"/>
    <cellStyle name="_071130 Январь-ноябрь 2007г  17" xfId="2016"/>
    <cellStyle name="_071130 Январь-ноябрь 2007г  18" xfId="2017"/>
    <cellStyle name="_071130 Январь-ноябрь 2007г  18" xfId="2018"/>
    <cellStyle name="_071130 Январь-ноябрь 2007г  19" xfId="2019"/>
    <cellStyle name="_071130 Январь-ноябрь 2007г  19" xfId="2020"/>
    <cellStyle name="_071130 Январь-ноябрь 2007г  2" xfId="2021"/>
    <cellStyle name="_071130 Январь-ноябрь 2007г  2" xfId="2022"/>
    <cellStyle name="_071130 Январь-ноябрь 2007г  20" xfId="2023"/>
    <cellStyle name="_071130 Январь-ноябрь 2007г  20" xfId="2024"/>
    <cellStyle name="_071130 Январь-ноябрь 2007г  21" xfId="2025"/>
    <cellStyle name="_071130 Январь-ноябрь 2007г  21" xfId="2026"/>
    <cellStyle name="_071130 Январь-ноябрь 2007г  22" xfId="2027"/>
    <cellStyle name="_071130 Январь-ноябрь 2007г  22" xfId="2028"/>
    <cellStyle name="_071130 Январь-ноябрь 2007г  23" xfId="2029"/>
    <cellStyle name="_071130 Январь-ноябрь 2007г  23" xfId="2030"/>
    <cellStyle name="_071130 Январь-ноябрь 2007г  24" xfId="2031"/>
    <cellStyle name="_071130 Январь-ноябрь 2007г  24" xfId="2032"/>
    <cellStyle name="_071130 Январь-ноябрь 2007г  25" xfId="2033"/>
    <cellStyle name="_071130 Январь-ноябрь 2007г  25" xfId="2034"/>
    <cellStyle name="_071130 Январь-ноябрь 2007г  26" xfId="2035"/>
    <cellStyle name="_071130 Январь-ноябрь 2007г  26" xfId="2036"/>
    <cellStyle name="_071130 Январь-ноябрь 2007г  27" xfId="2037"/>
    <cellStyle name="_071130 Январь-ноябрь 2007г  27" xfId="2038"/>
    <cellStyle name="_071130 Январь-ноябрь 2007г  28" xfId="2039"/>
    <cellStyle name="_071130 Январь-ноябрь 2007г  28" xfId="2040"/>
    <cellStyle name="_071130 Январь-ноябрь 2007г  29" xfId="2041"/>
    <cellStyle name="_071130 Январь-ноябрь 2007г  29" xfId="2042"/>
    <cellStyle name="_071130 Январь-ноябрь 2007г  3" xfId="2043"/>
    <cellStyle name="_071130 Январь-ноябрь 2007г  3" xfId="2044"/>
    <cellStyle name="_071130 Январь-ноябрь 2007г  30" xfId="2045"/>
    <cellStyle name="_071130 Январь-ноябрь 2007г  30" xfId="2046"/>
    <cellStyle name="_071130 Январь-ноябрь 2007г  31" xfId="2047"/>
    <cellStyle name="_071130 Январь-ноябрь 2007г  31" xfId="2048"/>
    <cellStyle name="_071130 Январь-ноябрь 2007г  32" xfId="2049"/>
    <cellStyle name="_071130 Январь-ноябрь 2007г  32" xfId="2050"/>
    <cellStyle name="_071130 Январь-ноябрь 2007г  33" xfId="2051"/>
    <cellStyle name="_071130 Январь-ноябрь 2007г  33" xfId="2052"/>
    <cellStyle name="_071130 Январь-ноябрь 2007г  34" xfId="2053"/>
    <cellStyle name="_071130 Январь-ноябрь 2007г  34" xfId="2054"/>
    <cellStyle name="_071130 Январь-ноябрь 2007г  35" xfId="2055"/>
    <cellStyle name="_071130 Январь-ноябрь 2007г  35" xfId="2056"/>
    <cellStyle name="_071130 Январь-ноябрь 2007г  36" xfId="2057"/>
    <cellStyle name="_071130 Январь-ноябрь 2007г  36" xfId="2058"/>
    <cellStyle name="_071130 Январь-ноябрь 2007г  37" xfId="2059"/>
    <cellStyle name="_071130 Январь-ноябрь 2007г  37" xfId="2060"/>
    <cellStyle name="_071130 Январь-ноябрь 2007г  38" xfId="2061"/>
    <cellStyle name="_071130 Январь-ноябрь 2007г  38" xfId="2062"/>
    <cellStyle name="_071130 Январь-ноябрь 2007г  39" xfId="2063"/>
    <cellStyle name="_071130 Январь-ноябрь 2007г  39" xfId="2064"/>
    <cellStyle name="_071130 Январь-ноябрь 2007г  4" xfId="2065"/>
    <cellStyle name="_071130 Январь-ноябрь 2007г  4" xfId="2066"/>
    <cellStyle name="_071130 Январь-ноябрь 2007г  40" xfId="2067"/>
    <cellStyle name="_071130 Январь-ноябрь 2007г  40" xfId="2068"/>
    <cellStyle name="_071130 Январь-ноябрь 2007г  41" xfId="2069"/>
    <cellStyle name="_071130 Январь-ноябрь 2007г  41" xfId="2070"/>
    <cellStyle name="_071130 Январь-ноябрь 2007г  42" xfId="2071"/>
    <cellStyle name="_071130 Январь-ноябрь 2007г  42" xfId="2072"/>
    <cellStyle name="_071130 Январь-ноябрь 2007г  43" xfId="2073"/>
    <cellStyle name="_071130 Январь-ноябрь 2007г  43" xfId="2074"/>
    <cellStyle name="_071130 Январь-ноябрь 2007г  44" xfId="2075"/>
    <cellStyle name="_071130 Январь-ноябрь 2007г  44" xfId="2076"/>
    <cellStyle name="_071130 Январь-ноябрь 2007г  45" xfId="2077"/>
    <cellStyle name="_071130 Январь-ноябрь 2007г  45" xfId="2078"/>
    <cellStyle name="_071130 Январь-ноябрь 2007г  46" xfId="2079"/>
    <cellStyle name="_071130 Январь-ноябрь 2007г  46" xfId="2080"/>
    <cellStyle name="_071130 Январь-ноябрь 2007г  47" xfId="2081"/>
    <cellStyle name="_071130 Январь-ноябрь 2007г  47" xfId="2082"/>
    <cellStyle name="_071130 Январь-ноябрь 2007г  48" xfId="2083"/>
    <cellStyle name="_071130 Январь-ноябрь 2007г  48" xfId="2084"/>
    <cellStyle name="_071130 Январь-ноябрь 2007г  49" xfId="2085"/>
    <cellStyle name="_071130 Январь-ноябрь 2007г  49" xfId="2086"/>
    <cellStyle name="_071130 Январь-ноябрь 2007г  5" xfId="2087"/>
    <cellStyle name="_071130 Январь-ноябрь 2007г  5" xfId="2088"/>
    <cellStyle name="_071130 Январь-ноябрь 2007г  6" xfId="2089"/>
    <cellStyle name="_071130 Январь-ноябрь 2007г  6" xfId="2090"/>
    <cellStyle name="_071130 Январь-ноябрь 2007г  7" xfId="2091"/>
    <cellStyle name="_071130 Январь-ноябрь 2007г  7" xfId="2092"/>
    <cellStyle name="_071130 Январь-ноябрь 2007г  8" xfId="2093"/>
    <cellStyle name="_071130 Январь-ноябрь 2007г  8" xfId="2094"/>
    <cellStyle name="_071130 Январь-ноябрь 2007г  9" xfId="2095"/>
    <cellStyle name="_071130 Январь-ноябрь 2007г  9" xfId="2096"/>
    <cellStyle name="_071130 Январь-ноябрь 2007г _Квартальный отчет" xfId="2097"/>
    <cellStyle name="_071130 Январь-ноябрь 2007г _Квартальный отчет" xfId="2098"/>
    <cellStyle name="_071130 Январь-ноябрь 2007г _Квартальный отчет 10" xfId="2099"/>
    <cellStyle name="_071130 Январь-ноябрь 2007г _Квартальный отчет 10" xfId="2100"/>
    <cellStyle name="_071130 Январь-ноябрь 2007г _Квартальный отчет 11" xfId="2101"/>
    <cellStyle name="_071130 Январь-ноябрь 2007г _Квартальный отчет 11" xfId="2102"/>
    <cellStyle name="_071130 Январь-ноябрь 2007г _Квартальный отчет 11 2" xfId="2103"/>
    <cellStyle name="_071130 Январь-ноябрь 2007г _Квартальный отчет 11 2" xfId="2104"/>
    <cellStyle name="_071130 Январь-ноябрь 2007г _Квартальный отчет 11 3" xfId="2105"/>
    <cellStyle name="_071130 Январь-ноябрь 2007г _Квартальный отчет 11 3" xfId="2106"/>
    <cellStyle name="_071130 Январь-ноябрь 2007г _Квартальный отчет 11 4" xfId="2107"/>
    <cellStyle name="_071130 Январь-ноябрь 2007г _Квартальный отчет 11 4" xfId="2108"/>
    <cellStyle name="_071130 Январь-ноябрь 2007г _Квартальный отчет 11 5" xfId="2109"/>
    <cellStyle name="_071130 Январь-ноябрь 2007г _Квартальный отчет 11 5" xfId="2110"/>
    <cellStyle name="_071130 Январь-ноябрь 2007г _Квартальный отчет 11 6" xfId="2111"/>
    <cellStyle name="_071130 Январь-ноябрь 2007г _Квартальный отчет 11 6" xfId="2112"/>
    <cellStyle name="_071130 Январь-ноябрь 2007г _Квартальный отчет 12" xfId="2113"/>
    <cellStyle name="_071130 Январь-ноябрь 2007г _Квартальный отчет 12" xfId="2114"/>
    <cellStyle name="_071130 Январь-ноябрь 2007г _Квартальный отчет 12 2" xfId="2115"/>
    <cellStyle name="_071130 Январь-ноябрь 2007г _Квартальный отчет 12 2" xfId="2116"/>
    <cellStyle name="_071130 Январь-ноябрь 2007г _Квартальный отчет 12 3" xfId="2117"/>
    <cellStyle name="_071130 Январь-ноябрь 2007г _Квартальный отчет 12 3" xfId="2118"/>
    <cellStyle name="_071130 Январь-ноябрь 2007г _Квартальный отчет 12 4" xfId="2119"/>
    <cellStyle name="_071130 Январь-ноябрь 2007г _Квартальный отчет 12 4" xfId="2120"/>
    <cellStyle name="_071130 Январь-ноябрь 2007г _Квартальный отчет 12 5" xfId="2121"/>
    <cellStyle name="_071130 Январь-ноябрь 2007г _Квартальный отчет 12 5" xfId="2122"/>
    <cellStyle name="_071130 Январь-ноябрь 2007г _Квартальный отчет 13" xfId="2123"/>
    <cellStyle name="_071130 Январь-ноябрь 2007г _Квартальный отчет 13" xfId="2124"/>
    <cellStyle name="_071130 Январь-ноябрь 2007г _Квартальный отчет 14" xfId="2125"/>
    <cellStyle name="_071130 Январь-ноябрь 2007г _Квартальный отчет 14" xfId="2126"/>
    <cellStyle name="_071130 Январь-ноябрь 2007г _Квартальный отчет 15" xfId="2127"/>
    <cellStyle name="_071130 Январь-ноябрь 2007г _Квартальный отчет 15" xfId="2128"/>
    <cellStyle name="_071130 Январь-ноябрь 2007г _Квартальный отчет 16" xfId="2129"/>
    <cellStyle name="_071130 Январь-ноябрь 2007г _Квартальный отчет 16" xfId="2130"/>
    <cellStyle name="_071130 Январь-ноябрь 2007г _Квартальный отчет 17" xfId="2131"/>
    <cellStyle name="_071130 Январь-ноябрь 2007г _Квартальный отчет 17" xfId="2132"/>
    <cellStyle name="_071130 Январь-ноябрь 2007г _Квартальный отчет 18" xfId="2133"/>
    <cellStyle name="_071130 Январь-ноябрь 2007г _Квартальный отчет 18" xfId="2134"/>
    <cellStyle name="_071130 Январь-ноябрь 2007г _Квартальный отчет 19" xfId="2135"/>
    <cellStyle name="_071130 Январь-ноябрь 2007г _Квартальный отчет 19" xfId="2136"/>
    <cellStyle name="_071130 Январь-ноябрь 2007г _Квартальный отчет 2" xfId="2137"/>
    <cellStyle name="_071130 Январь-ноябрь 2007г _Квартальный отчет 2" xfId="2138"/>
    <cellStyle name="_071130 Январь-ноябрь 2007г _Квартальный отчет 20" xfId="2139"/>
    <cellStyle name="_071130 Январь-ноябрь 2007г _Квартальный отчет 20" xfId="2140"/>
    <cellStyle name="_071130 Январь-ноябрь 2007г _Квартальный отчет 21" xfId="2141"/>
    <cellStyle name="_071130 Январь-ноябрь 2007г _Квартальный отчет 21" xfId="2142"/>
    <cellStyle name="_071130 Январь-ноябрь 2007г _Квартальный отчет 22" xfId="2143"/>
    <cellStyle name="_071130 Январь-ноябрь 2007г _Квартальный отчет 22" xfId="2144"/>
    <cellStyle name="_071130 Январь-ноябрь 2007г _Квартальный отчет 23" xfId="2145"/>
    <cellStyle name="_071130 Январь-ноябрь 2007г _Квартальный отчет 23" xfId="2146"/>
    <cellStyle name="_071130 Январь-ноябрь 2007г _Квартальный отчет 24" xfId="2147"/>
    <cellStyle name="_071130 Январь-ноябрь 2007г _Квартальный отчет 24" xfId="2148"/>
    <cellStyle name="_071130 Январь-ноябрь 2007г _Квартальный отчет 25" xfId="2149"/>
    <cellStyle name="_071130 Январь-ноябрь 2007г _Квартальный отчет 25" xfId="2150"/>
    <cellStyle name="_071130 Январь-ноябрь 2007г _Квартальный отчет 26" xfId="2151"/>
    <cellStyle name="_071130 Январь-ноябрь 2007г _Квартальный отчет 26" xfId="2152"/>
    <cellStyle name="_071130 Январь-ноябрь 2007г _Квартальный отчет 27" xfId="2153"/>
    <cellStyle name="_071130 Январь-ноябрь 2007г _Квартальный отчет 27" xfId="2154"/>
    <cellStyle name="_071130 Январь-ноябрь 2007г _Квартальный отчет 28" xfId="2155"/>
    <cellStyle name="_071130 Январь-ноябрь 2007г _Квартальный отчет 28" xfId="2156"/>
    <cellStyle name="_071130 Январь-ноябрь 2007г _Квартальный отчет 29" xfId="2157"/>
    <cellStyle name="_071130 Январь-ноябрь 2007г _Квартальный отчет 29" xfId="2158"/>
    <cellStyle name="_071130 Январь-ноябрь 2007г _Квартальный отчет 3" xfId="2159"/>
    <cellStyle name="_071130 Январь-ноябрь 2007г _Квартальный отчет 3" xfId="2160"/>
    <cellStyle name="_071130 Январь-ноябрь 2007г _Квартальный отчет 30" xfId="2161"/>
    <cellStyle name="_071130 Январь-ноябрь 2007г _Квартальный отчет 30" xfId="2162"/>
    <cellStyle name="_071130 Январь-ноябрь 2007г _Квартальный отчет 31" xfId="2163"/>
    <cellStyle name="_071130 Январь-ноябрь 2007г _Квартальный отчет 31" xfId="2164"/>
    <cellStyle name="_071130 Январь-ноябрь 2007г _Квартальный отчет 32" xfId="2165"/>
    <cellStyle name="_071130 Январь-ноябрь 2007г _Квартальный отчет 32" xfId="2166"/>
    <cellStyle name="_071130 Январь-ноябрь 2007г _Квартальный отчет 33" xfId="2167"/>
    <cellStyle name="_071130 Январь-ноябрь 2007г _Квартальный отчет 33" xfId="2168"/>
    <cellStyle name="_071130 Январь-ноябрь 2007г _Квартальный отчет 34" xfId="2169"/>
    <cellStyle name="_071130 Январь-ноябрь 2007г _Квартальный отчет 34" xfId="2170"/>
    <cellStyle name="_071130 Январь-ноябрь 2007г _Квартальный отчет 35" xfId="2171"/>
    <cellStyle name="_071130 Январь-ноябрь 2007г _Квартальный отчет 35" xfId="2172"/>
    <cellStyle name="_071130 Январь-ноябрь 2007г _Квартальный отчет 36" xfId="2173"/>
    <cellStyle name="_071130 Январь-ноябрь 2007г _Квартальный отчет 36" xfId="2174"/>
    <cellStyle name="_071130 Январь-ноябрь 2007г _Квартальный отчет 37" xfId="2175"/>
    <cellStyle name="_071130 Январь-ноябрь 2007г _Квартальный отчет 37" xfId="2176"/>
    <cellStyle name="_071130 Январь-ноябрь 2007г _Квартальный отчет 38" xfId="2177"/>
    <cellStyle name="_071130 Январь-ноябрь 2007г _Квартальный отчет 38" xfId="2178"/>
    <cellStyle name="_071130 Январь-ноябрь 2007г _Квартальный отчет 39" xfId="2179"/>
    <cellStyle name="_071130 Январь-ноябрь 2007г _Квартальный отчет 39" xfId="2180"/>
    <cellStyle name="_071130 Январь-ноябрь 2007г _Квартальный отчет 4" xfId="2181"/>
    <cellStyle name="_071130 Январь-ноябрь 2007г _Квартальный отчет 4" xfId="2182"/>
    <cellStyle name="_071130 Январь-ноябрь 2007г _Квартальный отчет 40" xfId="2183"/>
    <cellStyle name="_071130 Январь-ноябрь 2007г _Квартальный отчет 40" xfId="2184"/>
    <cellStyle name="_071130 Январь-ноябрь 2007г _Квартальный отчет 41" xfId="2185"/>
    <cellStyle name="_071130 Январь-ноябрь 2007г _Квартальный отчет 41" xfId="2186"/>
    <cellStyle name="_071130 Январь-ноябрь 2007г _Квартальный отчет 42" xfId="2187"/>
    <cellStyle name="_071130 Январь-ноябрь 2007г _Квартальный отчет 42" xfId="2188"/>
    <cellStyle name="_071130 Январь-ноябрь 2007г _Квартальный отчет 43" xfId="2189"/>
    <cellStyle name="_071130 Январь-ноябрь 2007г _Квартальный отчет 43" xfId="2190"/>
    <cellStyle name="_071130 Январь-ноябрь 2007г _Квартальный отчет 44" xfId="2191"/>
    <cellStyle name="_071130 Январь-ноябрь 2007г _Квартальный отчет 44" xfId="2192"/>
    <cellStyle name="_071130 Январь-ноябрь 2007г _Квартальный отчет 45" xfId="2193"/>
    <cellStyle name="_071130 Январь-ноябрь 2007г _Квартальный отчет 45" xfId="2194"/>
    <cellStyle name="_071130 Январь-ноябрь 2007г _Квартальный отчет 46" xfId="2195"/>
    <cellStyle name="_071130 Январь-ноябрь 2007г _Квартальный отчет 46" xfId="2196"/>
    <cellStyle name="_071130 Январь-ноябрь 2007г _Квартальный отчет 47" xfId="2197"/>
    <cellStyle name="_071130 Январь-ноябрь 2007г _Квартальный отчет 47" xfId="2198"/>
    <cellStyle name="_071130 Январь-ноябрь 2007г _Квартальный отчет 48" xfId="2199"/>
    <cellStyle name="_071130 Январь-ноябрь 2007г _Квартальный отчет 48" xfId="2200"/>
    <cellStyle name="_071130 Январь-ноябрь 2007г _Квартальный отчет 49" xfId="2201"/>
    <cellStyle name="_071130 Январь-ноябрь 2007г _Квартальный отчет 49" xfId="2202"/>
    <cellStyle name="_071130 Январь-ноябрь 2007г _Квартальный отчет 5" xfId="2203"/>
    <cellStyle name="_071130 Январь-ноябрь 2007г _Квартальный отчет 5" xfId="2204"/>
    <cellStyle name="_071130 Январь-ноябрь 2007г _Квартальный отчет 6" xfId="2205"/>
    <cellStyle name="_071130 Январь-ноябрь 2007г _Квартальный отчет 6" xfId="2206"/>
    <cellStyle name="_071130 Январь-ноябрь 2007г _Квартальный отчет 7" xfId="2207"/>
    <cellStyle name="_071130 Январь-ноябрь 2007г _Квартальный отчет 7" xfId="2208"/>
    <cellStyle name="_071130 Январь-ноябрь 2007г _Квартальный отчет 8" xfId="2209"/>
    <cellStyle name="_071130 Январь-ноябрь 2007г _Квартальный отчет 8" xfId="2210"/>
    <cellStyle name="_071130 Январь-ноябрь 2007г _Квартальный отчет 9" xfId="2211"/>
    <cellStyle name="_071130 Январь-ноябрь 2007г _Квартальный отчет 9" xfId="2212"/>
    <cellStyle name="_attachment2" xfId="2213"/>
    <cellStyle name="_attachment2" xfId="2214"/>
    <cellStyle name="_attachment2 10" xfId="2215"/>
    <cellStyle name="_attachment2 10" xfId="2216"/>
    <cellStyle name="_attachment2 11" xfId="2217"/>
    <cellStyle name="_attachment2 11" xfId="2218"/>
    <cellStyle name="_attachment2 11 2" xfId="2219"/>
    <cellStyle name="_attachment2 11 2" xfId="2220"/>
    <cellStyle name="_attachment2 11 3" xfId="2221"/>
    <cellStyle name="_attachment2 11 3" xfId="2222"/>
    <cellStyle name="_attachment2 11 4" xfId="2223"/>
    <cellStyle name="_attachment2 11 4" xfId="2224"/>
    <cellStyle name="_attachment2 11 5" xfId="2225"/>
    <cellStyle name="_attachment2 11 5" xfId="2226"/>
    <cellStyle name="_attachment2 11 6" xfId="2227"/>
    <cellStyle name="_attachment2 11 6" xfId="2228"/>
    <cellStyle name="_attachment2 12" xfId="2229"/>
    <cellStyle name="_attachment2 12" xfId="2230"/>
    <cellStyle name="_attachment2 12 2" xfId="2231"/>
    <cellStyle name="_attachment2 12 2" xfId="2232"/>
    <cellStyle name="_attachment2 12 3" xfId="2233"/>
    <cellStyle name="_attachment2 12 3" xfId="2234"/>
    <cellStyle name="_attachment2 12 4" xfId="2235"/>
    <cellStyle name="_attachment2 12 4" xfId="2236"/>
    <cellStyle name="_attachment2 12 5" xfId="2237"/>
    <cellStyle name="_attachment2 12 5" xfId="2238"/>
    <cellStyle name="_attachment2 13" xfId="2239"/>
    <cellStyle name="_attachment2 13" xfId="2240"/>
    <cellStyle name="_attachment2 14" xfId="2241"/>
    <cellStyle name="_attachment2 14" xfId="2242"/>
    <cellStyle name="_attachment2 15" xfId="2243"/>
    <cellStyle name="_attachment2 15" xfId="2244"/>
    <cellStyle name="_attachment2 16" xfId="2245"/>
    <cellStyle name="_attachment2 16" xfId="2246"/>
    <cellStyle name="_attachment2 17" xfId="2247"/>
    <cellStyle name="_attachment2 17" xfId="2248"/>
    <cellStyle name="_attachment2 18" xfId="2249"/>
    <cellStyle name="_attachment2 18" xfId="2250"/>
    <cellStyle name="_attachment2 19" xfId="2251"/>
    <cellStyle name="_attachment2 19" xfId="2252"/>
    <cellStyle name="_attachment2 2" xfId="2253"/>
    <cellStyle name="_attachment2 2" xfId="2254"/>
    <cellStyle name="_attachment2 20" xfId="2255"/>
    <cellStyle name="_attachment2 20" xfId="2256"/>
    <cellStyle name="_attachment2 21" xfId="2257"/>
    <cellStyle name="_attachment2 21" xfId="2258"/>
    <cellStyle name="_attachment2 22" xfId="2259"/>
    <cellStyle name="_attachment2 22" xfId="2260"/>
    <cellStyle name="_attachment2 23" xfId="2261"/>
    <cellStyle name="_attachment2 23" xfId="2262"/>
    <cellStyle name="_attachment2 24" xfId="2263"/>
    <cellStyle name="_attachment2 24" xfId="2264"/>
    <cellStyle name="_attachment2 25" xfId="2265"/>
    <cellStyle name="_attachment2 25" xfId="2266"/>
    <cellStyle name="_attachment2 26" xfId="2267"/>
    <cellStyle name="_attachment2 26" xfId="2268"/>
    <cellStyle name="_attachment2 27" xfId="2269"/>
    <cellStyle name="_attachment2 27" xfId="2270"/>
    <cellStyle name="_attachment2 28" xfId="2271"/>
    <cellStyle name="_attachment2 28" xfId="2272"/>
    <cellStyle name="_attachment2 29" xfId="2273"/>
    <cellStyle name="_attachment2 29" xfId="2274"/>
    <cellStyle name="_attachment2 3" xfId="2275"/>
    <cellStyle name="_attachment2 3" xfId="2276"/>
    <cellStyle name="_attachment2 30" xfId="2277"/>
    <cellStyle name="_attachment2 30" xfId="2278"/>
    <cellStyle name="_attachment2 31" xfId="2279"/>
    <cellStyle name="_attachment2 31" xfId="2280"/>
    <cellStyle name="_attachment2 32" xfId="2281"/>
    <cellStyle name="_attachment2 32" xfId="2282"/>
    <cellStyle name="_attachment2 33" xfId="2283"/>
    <cellStyle name="_attachment2 33" xfId="2284"/>
    <cellStyle name="_attachment2 34" xfId="2285"/>
    <cellStyle name="_attachment2 34" xfId="2286"/>
    <cellStyle name="_attachment2 35" xfId="2287"/>
    <cellStyle name="_attachment2 35" xfId="2288"/>
    <cellStyle name="_attachment2 36" xfId="2289"/>
    <cellStyle name="_attachment2 36" xfId="2290"/>
    <cellStyle name="_attachment2 37" xfId="2291"/>
    <cellStyle name="_attachment2 37" xfId="2292"/>
    <cellStyle name="_attachment2 38" xfId="2293"/>
    <cellStyle name="_attachment2 38" xfId="2294"/>
    <cellStyle name="_attachment2 39" xfId="2295"/>
    <cellStyle name="_attachment2 39" xfId="2296"/>
    <cellStyle name="_attachment2 4" xfId="2297"/>
    <cellStyle name="_attachment2 4" xfId="2298"/>
    <cellStyle name="_attachment2 40" xfId="2299"/>
    <cellStyle name="_attachment2 40" xfId="2300"/>
    <cellStyle name="_attachment2 41" xfId="2301"/>
    <cellStyle name="_attachment2 41" xfId="2302"/>
    <cellStyle name="_attachment2 42" xfId="2303"/>
    <cellStyle name="_attachment2 42" xfId="2304"/>
    <cellStyle name="_attachment2 43" xfId="2305"/>
    <cellStyle name="_attachment2 43" xfId="2306"/>
    <cellStyle name="_attachment2 44" xfId="2307"/>
    <cellStyle name="_attachment2 44" xfId="2308"/>
    <cellStyle name="_attachment2 45" xfId="2309"/>
    <cellStyle name="_attachment2 45" xfId="2310"/>
    <cellStyle name="_attachment2 46" xfId="2311"/>
    <cellStyle name="_attachment2 46" xfId="2312"/>
    <cellStyle name="_attachment2 47" xfId="2313"/>
    <cellStyle name="_attachment2 47" xfId="2314"/>
    <cellStyle name="_attachment2 48" xfId="2315"/>
    <cellStyle name="_attachment2 48" xfId="2316"/>
    <cellStyle name="_attachment2 49" xfId="2317"/>
    <cellStyle name="_attachment2 49" xfId="2318"/>
    <cellStyle name="_attachment2 5" xfId="2319"/>
    <cellStyle name="_attachment2 5" xfId="2320"/>
    <cellStyle name="_attachment2 6" xfId="2321"/>
    <cellStyle name="_attachment2 6" xfId="2322"/>
    <cellStyle name="_attachment2 7" xfId="2323"/>
    <cellStyle name="_attachment2 7" xfId="2324"/>
    <cellStyle name="_attachment2 8" xfId="2325"/>
    <cellStyle name="_attachment2 8" xfId="2326"/>
    <cellStyle name="_attachment2 9" xfId="2327"/>
    <cellStyle name="_attachment2 9" xfId="2328"/>
    <cellStyle name="_Квартальный отчет" xfId="2329"/>
    <cellStyle name="_Квартальный отчет" xfId="2330"/>
    <cellStyle name="_Квартальный отчет 10" xfId="2331"/>
    <cellStyle name="_Квартальный отчет 10" xfId="2332"/>
    <cellStyle name="_Квартальный отчет 11" xfId="2333"/>
    <cellStyle name="_Квартальный отчет 11" xfId="2334"/>
    <cellStyle name="_Квартальный отчет 11 2" xfId="2335"/>
    <cellStyle name="_Квартальный отчет 11 2" xfId="2336"/>
    <cellStyle name="_Квартальный отчет 11 3" xfId="2337"/>
    <cellStyle name="_Квартальный отчет 11 3" xfId="2338"/>
    <cellStyle name="_Квартальный отчет 11 4" xfId="2339"/>
    <cellStyle name="_Квартальный отчет 11 4" xfId="2340"/>
    <cellStyle name="_Квартальный отчет 11 5" xfId="2341"/>
    <cellStyle name="_Квартальный отчет 11 5" xfId="2342"/>
    <cellStyle name="_Квартальный отчет 11 6" xfId="2343"/>
    <cellStyle name="_Квартальный отчет 11 6" xfId="2344"/>
    <cellStyle name="_Квартальный отчет 12" xfId="2345"/>
    <cellStyle name="_Квартальный отчет 12" xfId="2346"/>
    <cellStyle name="_Квартальный отчет 12 2" xfId="2347"/>
    <cellStyle name="_Квартальный отчет 12 2" xfId="2348"/>
    <cellStyle name="_Квартальный отчет 12 3" xfId="2349"/>
    <cellStyle name="_Квартальный отчет 12 3" xfId="2350"/>
    <cellStyle name="_Квартальный отчет 12 4" xfId="2351"/>
    <cellStyle name="_Квартальный отчет 12 4" xfId="2352"/>
    <cellStyle name="_Квартальный отчет 12 5" xfId="2353"/>
    <cellStyle name="_Квартальный отчет 12 5" xfId="2354"/>
    <cellStyle name="_Квартальный отчет 13" xfId="2355"/>
    <cellStyle name="_Квартальный отчет 13" xfId="2356"/>
    <cellStyle name="_Квартальный отчет 14" xfId="2357"/>
    <cellStyle name="_Квартальный отчет 14" xfId="2358"/>
    <cellStyle name="_Квартальный отчет 15" xfId="2359"/>
    <cellStyle name="_Квартальный отчет 15" xfId="2360"/>
    <cellStyle name="_Квартальный отчет 16" xfId="2361"/>
    <cellStyle name="_Квартальный отчет 16" xfId="2362"/>
    <cellStyle name="_Квартальный отчет 17" xfId="2363"/>
    <cellStyle name="_Квартальный отчет 17" xfId="2364"/>
    <cellStyle name="_Квартальный отчет 18" xfId="2365"/>
    <cellStyle name="_Квартальный отчет 18" xfId="2366"/>
    <cellStyle name="_Квартальный отчет 19" xfId="2367"/>
    <cellStyle name="_Квартальный отчет 19" xfId="2368"/>
    <cellStyle name="_Квартальный отчет 2" xfId="2369"/>
    <cellStyle name="_Квартальный отчет 2" xfId="2370"/>
    <cellStyle name="_Квартальный отчет 20" xfId="2371"/>
    <cellStyle name="_Квартальный отчет 20" xfId="2372"/>
    <cellStyle name="_Квартальный отчет 21" xfId="2373"/>
    <cellStyle name="_Квартальный отчет 21" xfId="2374"/>
    <cellStyle name="_Квартальный отчет 22" xfId="2375"/>
    <cellStyle name="_Квартальный отчет 22" xfId="2376"/>
    <cellStyle name="_Квартальный отчет 23" xfId="2377"/>
    <cellStyle name="_Квартальный отчет 23" xfId="2378"/>
    <cellStyle name="_Квартальный отчет 24" xfId="2379"/>
    <cellStyle name="_Квартальный отчет 24" xfId="2380"/>
    <cellStyle name="_Квартальный отчет 25" xfId="2381"/>
    <cellStyle name="_Квартальный отчет 25" xfId="2382"/>
    <cellStyle name="_Квартальный отчет 26" xfId="2383"/>
    <cellStyle name="_Квартальный отчет 26" xfId="2384"/>
    <cellStyle name="_Квартальный отчет 27" xfId="2385"/>
    <cellStyle name="_Квартальный отчет 27" xfId="2386"/>
    <cellStyle name="_Квартальный отчет 28" xfId="2387"/>
    <cellStyle name="_Квартальный отчет 28" xfId="2388"/>
    <cellStyle name="_Квартальный отчет 29" xfId="2389"/>
    <cellStyle name="_Квартальный отчет 29" xfId="2390"/>
    <cellStyle name="_Квартальный отчет 3" xfId="2391"/>
    <cellStyle name="_Квартальный отчет 3" xfId="2392"/>
    <cellStyle name="_Квартальный отчет 30" xfId="2393"/>
    <cellStyle name="_Квартальный отчет 30" xfId="2394"/>
    <cellStyle name="_Квартальный отчет 31" xfId="2395"/>
    <cellStyle name="_Квартальный отчет 31" xfId="2396"/>
    <cellStyle name="_Квартальный отчет 32" xfId="2397"/>
    <cellStyle name="_Квартальный отчет 32" xfId="2398"/>
    <cellStyle name="_Квартальный отчет 33" xfId="2399"/>
    <cellStyle name="_Квартальный отчет 33" xfId="2400"/>
    <cellStyle name="_Квартальный отчет 34" xfId="2401"/>
    <cellStyle name="_Квартальный отчет 34" xfId="2402"/>
    <cellStyle name="_Квартальный отчет 35" xfId="2403"/>
    <cellStyle name="_Квартальный отчет 35" xfId="2404"/>
    <cellStyle name="_Квартальный отчет 36" xfId="2405"/>
    <cellStyle name="_Квартальный отчет 36" xfId="2406"/>
    <cellStyle name="_Квартальный отчет 37" xfId="2407"/>
    <cellStyle name="_Квартальный отчет 37" xfId="2408"/>
    <cellStyle name="_Квартальный отчет 38" xfId="2409"/>
    <cellStyle name="_Квартальный отчет 38" xfId="2410"/>
    <cellStyle name="_Квартальный отчет 39" xfId="2411"/>
    <cellStyle name="_Квартальный отчет 39" xfId="2412"/>
    <cellStyle name="_Квартальный отчет 4" xfId="2413"/>
    <cellStyle name="_Квартальный отчет 4" xfId="2414"/>
    <cellStyle name="_Квартальный отчет 40" xfId="2415"/>
    <cellStyle name="_Квартальный отчет 40" xfId="2416"/>
    <cellStyle name="_Квартальный отчет 41" xfId="2417"/>
    <cellStyle name="_Квартальный отчет 41" xfId="2418"/>
    <cellStyle name="_Квартальный отчет 42" xfId="2419"/>
    <cellStyle name="_Квартальный отчет 42" xfId="2420"/>
    <cellStyle name="_Квартальный отчет 43" xfId="2421"/>
    <cellStyle name="_Квартальный отчет 43" xfId="2422"/>
    <cellStyle name="_Квартальный отчет 44" xfId="2423"/>
    <cellStyle name="_Квартальный отчет 44" xfId="2424"/>
    <cellStyle name="_Квартальный отчет 45" xfId="2425"/>
    <cellStyle name="_Квартальный отчет 45" xfId="2426"/>
    <cellStyle name="_Квартальный отчет 46" xfId="2427"/>
    <cellStyle name="_Квартальный отчет 46" xfId="2428"/>
    <cellStyle name="_Квартальный отчет 47" xfId="2429"/>
    <cellStyle name="_Квартальный отчет 47" xfId="2430"/>
    <cellStyle name="_Квартальный отчет 48" xfId="2431"/>
    <cellStyle name="_Квартальный отчет 48" xfId="2432"/>
    <cellStyle name="_Квартальный отчет 49" xfId="2433"/>
    <cellStyle name="_Квартальный отчет 49" xfId="2434"/>
    <cellStyle name="_Квартальный отчет 5" xfId="2435"/>
    <cellStyle name="_Квартальный отчет 5" xfId="2436"/>
    <cellStyle name="_Квартальный отчет 6" xfId="2437"/>
    <cellStyle name="_Квартальный отчет 6" xfId="2438"/>
    <cellStyle name="_Квартальный отчет 7" xfId="2439"/>
    <cellStyle name="_Квартальный отчет 7" xfId="2440"/>
    <cellStyle name="_Квартальный отчет 8" xfId="2441"/>
    <cellStyle name="_Квартальный отчет 8" xfId="2442"/>
    <cellStyle name="_Квартальный отчет 9" xfId="2443"/>
    <cellStyle name="_Квартальный отчет 9" xfId="2444"/>
    <cellStyle name="_Мониторинг янв-декабрь 2007" xfId="2445"/>
    <cellStyle name="_Мониторинг янв-декабрь 2007" xfId="2446"/>
    <cellStyle name="_Мониторинг янв-декабрь 2007 10" xfId="2447"/>
    <cellStyle name="_Мониторинг янв-декабрь 2007 10" xfId="2448"/>
    <cellStyle name="_Мониторинг янв-декабрь 2007 11" xfId="2449"/>
    <cellStyle name="_Мониторинг янв-декабрь 2007 11" xfId="2450"/>
    <cellStyle name="_Мониторинг янв-декабрь 2007 11 2" xfId="2451"/>
    <cellStyle name="_Мониторинг янв-декабрь 2007 11 2" xfId="2452"/>
    <cellStyle name="_Мониторинг янв-декабрь 2007 11 3" xfId="2453"/>
    <cellStyle name="_Мониторинг янв-декабрь 2007 11 3" xfId="2454"/>
    <cellStyle name="_Мониторинг янв-декабрь 2007 11 4" xfId="2455"/>
    <cellStyle name="_Мониторинг янв-декабрь 2007 11 4" xfId="2456"/>
    <cellStyle name="_Мониторинг янв-декабрь 2007 11 5" xfId="2457"/>
    <cellStyle name="_Мониторинг янв-декабрь 2007 11 5" xfId="2458"/>
    <cellStyle name="_Мониторинг янв-декабрь 2007 11 6" xfId="2459"/>
    <cellStyle name="_Мониторинг янв-декабрь 2007 11 6" xfId="2460"/>
    <cellStyle name="_Мониторинг янв-декабрь 2007 12" xfId="2461"/>
    <cellStyle name="_Мониторинг янв-декабрь 2007 12" xfId="2462"/>
    <cellStyle name="_Мониторинг янв-декабрь 2007 12 2" xfId="2463"/>
    <cellStyle name="_Мониторинг янв-декабрь 2007 12 2" xfId="2464"/>
    <cellStyle name="_Мониторинг янв-декабрь 2007 12 3" xfId="2465"/>
    <cellStyle name="_Мониторинг янв-декабрь 2007 12 3" xfId="2466"/>
    <cellStyle name="_Мониторинг янв-декабрь 2007 12 4" xfId="2467"/>
    <cellStyle name="_Мониторинг янв-декабрь 2007 12 4" xfId="2468"/>
    <cellStyle name="_Мониторинг янв-декабрь 2007 12 5" xfId="2469"/>
    <cellStyle name="_Мониторинг янв-декабрь 2007 12 5" xfId="2470"/>
    <cellStyle name="_Мониторинг янв-декабрь 2007 13" xfId="2471"/>
    <cellStyle name="_Мониторинг янв-декабрь 2007 13" xfId="2472"/>
    <cellStyle name="_Мониторинг янв-декабрь 2007 14" xfId="2473"/>
    <cellStyle name="_Мониторинг янв-декабрь 2007 14" xfId="2474"/>
    <cellStyle name="_Мониторинг янв-декабрь 2007 15" xfId="2475"/>
    <cellStyle name="_Мониторинг янв-декабрь 2007 15" xfId="2476"/>
    <cellStyle name="_Мониторинг янв-декабрь 2007 16" xfId="2477"/>
    <cellStyle name="_Мониторинг янв-декабрь 2007 16" xfId="2478"/>
    <cellStyle name="_Мониторинг янв-декабрь 2007 17" xfId="2479"/>
    <cellStyle name="_Мониторинг янв-декабрь 2007 17" xfId="2480"/>
    <cellStyle name="_Мониторинг янв-декабрь 2007 18" xfId="2481"/>
    <cellStyle name="_Мониторинг янв-декабрь 2007 18" xfId="2482"/>
    <cellStyle name="_Мониторинг янв-декабрь 2007 19" xfId="2483"/>
    <cellStyle name="_Мониторинг янв-декабрь 2007 19" xfId="2484"/>
    <cellStyle name="_Мониторинг янв-декабрь 2007 2" xfId="2485"/>
    <cellStyle name="_Мониторинг янв-декабрь 2007 2" xfId="2486"/>
    <cellStyle name="_Мониторинг янв-декабрь 2007 20" xfId="2487"/>
    <cellStyle name="_Мониторинг янв-декабрь 2007 20" xfId="2488"/>
    <cellStyle name="_Мониторинг янв-декабрь 2007 21" xfId="2489"/>
    <cellStyle name="_Мониторинг янв-декабрь 2007 21" xfId="2490"/>
    <cellStyle name="_Мониторинг янв-декабрь 2007 22" xfId="2491"/>
    <cellStyle name="_Мониторинг янв-декабрь 2007 22" xfId="2492"/>
    <cellStyle name="_Мониторинг янв-декабрь 2007 23" xfId="2493"/>
    <cellStyle name="_Мониторинг янв-декабрь 2007 23" xfId="2494"/>
    <cellStyle name="_Мониторинг янв-декабрь 2007 24" xfId="2495"/>
    <cellStyle name="_Мониторинг янв-декабрь 2007 24" xfId="2496"/>
    <cellStyle name="_Мониторинг янв-декабрь 2007 25" xfId="2497"/>
    <cellStyle name="_Мониторинг янв-декабрь 2007 25" xfId="2498"/>
    <cellStyle name="_Мониторинг янв-декабрь 2007 26" xfId="2499"/>
    <cellStyle name="_Мониторинг янв-декабрь 2007 26" xfId="2500"/>
    <cellStyle name="_Мониторинг янв-декабрь 2007 27" xfId="2501"/>
    <cellStyle name="_Мониторинг янв-декабрь 2007 27" xfId="2502"/>
    <cellStyle name="_Мониторинг янв-декабрь 2007 28" xfId="2503"/>
    <cellStyle name="_Мониторинг янв-декабрь 2007 28" xfId="2504"/>
    <cellStyle name="_Мониторинг янв-декабрь 2007 29" xfId="2505"/>
    <cellStyle name="_Мониторинг янв-декабрь 2007 29" xfId="2506"/>
    <cellStyle name="_Мониторинг янв-декабрь 2007 3" xfId="2507"/>
    <cellStyle name="_Мониторинг янв-декабрь 2007 3" xfId="2508"/>
    <cellStyle name="_Мониторинг янв-декабрь 2007 30" xfId="2509"/>
    <cellStyle name="_Мониторинг янв-декабрь 2007 30" xfId="2510"/>
    <cellStyle name="_Мониторинг янв-декабрь 2007 31" xfId="2511"/>
    <cellStyle name="_Мониторинг янв-декабрь 2007 31" xfId="2512"/>
    <cellStyle name="_Мониторинг янв-декабрь 2007 32" xfId="2513"/>
    <cellStyle name="_Мониторинг янв-декабрь 2007 32" xfId="2514"/>
    <cellStyle name="_Мониторинг янв-декабрь 2007 33" xfId="2515"/>
    <cellStyle name="_Мониторинг янв-декабрь 2007 33" xfId="2516"/>
    <cellStyle name="_Мониторинг янв-декабрь 2007 34" xfId="2517"/>
    <cellStyle name="_Мониторинг янв-декабрь 2007 34" xfId="2518"/>
    <cellStyle name="_Мониторинг янв-декабрь 2007 35" xfId="2519"/>
    <cellStyle name="_Мониторинг янв-декабрь 2007 35" xfId="2520"/>
    <cellStyle name="_Мониторинг янв-декабрь 2007 36" xfId="2521"/>
    <cellStyle name="_Мониторинг янв-декабрь 2007 36" xfId="2522"/>
    <cellStyle name="_Мониторинг янв-декабрь 2007 37" xfId="2523"/>
    <cellStyle name="_Мониторинг янв-декабрь 2007 37" xfId="2524"/>
    <cellStyle name="_Мониторинг янв-декабрь 2007 38" xfId="2525"/>
    <cellStyle name="_Мониторинг янв-декабрь 2007 38" xfId="2526"/>
    <cellStyle name="_Мониторинг янв-декабрь 2007 39" xfId="2527"/>
    <cellStyle name="_Мониторинг янв-декабрь 2007 39" xfId="2528"/>
    <cellStyle name="_Мониторинг янв-декабрь 2007 4" xfId="2529"/>
    <cellStyle name="_Мониторинг янв-декабрь 2007 4" xfId="2530"/>
    <cellStyle name="_Мониторинг янв-декабрь 2007 40" xfId="2531"/>
    <cellStyle name="_Мониторинг янв-декабрь 2007 40" xfId="2532"/>
    <cellStyle name="_Мониторинг янв-декабрь 2007 41" xfId="2533"/>
    <cellStyle name="_Мониторинг янв-декабрь 2007 41" xfId="2534"/>
    <cellStyle name="_Мониторинг янв-декабрь 2007 42" xfId="2535"/>
    <cellStyle name="_Мониторинг янв-декабрь 2007 42" xfId="2536"/>
    <cellStyle name="_Мониторинг янв-декабрь 2007 43" xfId="2537"/>
    <cellStyle name="_Мониторинг янв-декабрь 2007 43" xfId="2538"/>
    <cellStyle name="_Мониторинг янв-декабрь 2007 44" xfId="2539"/>
    <cellStyle name="_Мониторинг янв-декабрь 2007 44" xfId="2540"/>
    <cellStyle name="_Мониторинг янв-декабрь 2007 45" xfId="2541"/>
    <cellStyle name="_Мониторинг янв-декабрь 2007 45" xfId="2542"/>
    <cellStyle name="_Мониторинг янв-декабрь 2007 46" xfId="2543"/>
    <cellStyle name="_Мониторинг янв-декабрь 2007 46" xfId="2544"/>
    <cellStyle name="_Мониторинг янв-декабрь 2007 47" xfId="2545"/>
    <cellStyle name="_Мониторинг янв-декабрь 2007 47" xfId="2546"/>
    <cellStyle name="_Мониторинг янв-декабрь 2007 48" xfId="2547"/>
    <cellStyle name="_Мониторинг янв-декабрь 2007 48" xfId="2548"/>
    <cellStyle name="_Мониторинг янв-декабрь 2007 49" xfId="2549"/>
    <cellStyle name="_Мониторинг янв-декабрь 2007 49" xfId="2550"/>
    <cellStyle name="_Мониторинг янв-декабрь 2007 5" xfId="2551"/>
    <cellStyle name="_Мониторинг янв-декабрь 2007 5" xfId="2552"/>
    <cellStyle name="_Мониторинг янв-декабрь 2007 6" xfId="2553"/>
    <cellStyle name="_Мониторинг янв-декабрь 2007 6" xfId="2554"/>
    <cellStyle name="_Мониторинг янв-декабрь 2007 7" xfId="2555"/>
    <cellStyle name="_Мониторинг янв-декабрь 2007 7" xfId="2556"/>
    <cellStyle name="_Мониторинг янв-декабрь 2007 8" xfId="2557"/>
    <cellStyle name="_Мониторинг янв-декабрь 2007 8" xfId="2558"/>
    <cellStyle name="_Мониторинг янв-декабрь 2007 9" xfId="2559"/>
    <cellStyle name="_Мониторинг янв-декабрь 2007 9" xfId="2560"/>
    <cellStyle name="_фин_отчет_1 квартал_2008" xfId="2561"/>
    <cellStyle name="_фин_отчет_1 квартал_2008" xfId="2562"/>
    <cellStyle name="_фин_отчет_1 квартал_2008 10" xfId="2563"/>
    <cellStyle name="_фин_отчет_1 квартал_2008 10" xfId="2564"/>
    <cellStyle name="_фин_отчет_1 квартал_2008 11" xfId="2565"/>
    <cellStyle name="_фин_отчет_1 квартал_2008 11" xfId="2566"/>
    <cellStyle name="_фин_отчет_1 квартал_2008 11 2" xfId="2567"/>
    <cellStyle name="_фин_отчет_1 квартал_2008 11 2" xfId="2568"/>
    <cellStyle name="_фин_отчет_1 квартал_2008 11 3" xfId="2569"/>
    <cellStyle name="_фин_отчет_1 квартал_2008 11 3" xfId="2570"/>
    <cellStyle name="_фин_отчет_1 квартал_2008 11 4" xfId="2571"/>
    <cellStyle name="_фин_отчет_1 квартал_2008 11 4" xfId="2572"/>
    <cellStyle name="_фин_отчет_1 квартал_2008 11 5" xfId="2573"/>
    <cellStyle name="_фин_отчет_1 квартал_2008 11 5" xfId="2574"/>
    <cellStyle name="_фин_отчет_1 квартал_2008 11 6" xfId="2575"/>
    <cellStyle name="_фин_отчет_1 квартал_2008 11 6" xfId="2576"/>
    <cellStyle name="_фин_отчет_1 квартал_2008 12" xfId="2577"/>
    <cellStyle name="_фин_отчет_1 квартал_2008 12" xfId="2578"/>
    <cellStyle name="_фин_отчет_1 квартал_2008 12 2" xfId="2579"/>
    <cellStyle name="_фин_отчет_1 квартал_2008 12 2" xfId="2580"/>
    <cellStyle name="_фин_отчет_1 квартал_2008 12 3" xfId="2581"/>
    <cellStyle name="_фин_отчет_1 квартал_2008 12 3" xfId="2582"/>
    <cellStyle name="_фин_отчет_1 квартал_2008 12 4" xfId="2583"/>
    <cellStyle name="_фин_отчет_1 квартал_2008 12 4" xfId="2584"/>
    <cellStyle name="_фин_отчет_1 квартал_2008 12 5" xfId="2585"/>
    <cellStyle name="_фин_отчет_1 квартал_2008 12 5" xfId="2586"/>
    <cellStyle name="_фин_отчет_1 квартал_2008 13" xfId="2587"/>
    <cellStyle name="_фин_отчет_1 квартал_2008 13" xfId="2588"/>
    <cellStyle name="_фин_отчет_1 квартал_2008 14" xfId="2589"/>
    <cellStyle name="_фин_отчет_1 квартал_2008 14" xfId="2590"/>
    <cellStyle name="_фин_отчет_1 квартал_2008 15" xfId="2591"/>
    <cellStyle name="_фин_отчет_1 квартал_2008 15" xfId="2592"/>
    <cellStyle name="_фин_отчет_1 квартал_2008 16" xfId="2593"/>
    <cellStyle name="_фин_отчет_1 квартал_2008 16" xfId="2594"/>
    <cellStyle name="_фин_отчет_1 квартал_2008 17" xfId="2595"/>
    <cellStyle name="_фин_отчет_1 квартал_2008 17" xfId="2596"/>
    <cellStyle name="_фин_отчет_1 квартал_2008 18" xfId="2597"/>
    <cellStyle name="_фин_отчет_1 квартал_2008 18" xfId="2598"/>
    <cellStyle name="_фин_отчет_1 квартал_2008 19" xfId="2599"/>
    <cellStyle name="_фин_отчет_1 квартал_2008 19" xfId="2600"/>
    <cellStyle name="_фин_отчет_1 квартал_2008 2" xfId="2601"/>
    <cellStyle name="_фин_отчет_1 квартал_2008 2" xfId="2602"/>
    <cellStyle name="_фин_отчет_1 квартал_2008 20" xfId="2603"/>
    <cellStyle name="_фин_отчет_1 квартал_2008 20" xfId="2604"/>
    <cellStyle name="_фин_отчет_1 квартал_2008 21" xfId="2605"/>
    <cellStyle name="_фин_отчет_1 квартал_2008 21" xfId="2606"/>
    <cellStyle name="_фин_отчет_1 квартал_2008 22" xfId="2607"/>
    <cellStyle name="_фин_отчет_1 квартал_2008 22" xfId="2608"/>
    <cellStyle name="_фин_отчет_1 квартал_2008 23" xfId="2609"/>
    <cellStyle name="_фин_отчет_1 квартал_2008 23" xfId="2610"/>
    <cellStyle name="_фин_отчет_1 квартал_2008 24" xfId="2611"/>
    <cellStyle name="_фин_отчет_1 квартал_2008 24" xfId="2612"/>
    <cellStyle name="_фин_отчет_1 квартал_2008 25" xfId="2613"/>
    <cellStyle name="_фин_отчет_1 квартал_2008 25" xfId="2614"/>
    <cellStyle name="_фин_отчет_1 квартал_2008 26" xfId="2615"/>
    <cellStyle name="_фин_отчет_1 квартал_2008 26" xfId="2616"/>
    <cellStyle name="_фин_отчет_1 квартал_2008 27" xfId="2617"/>
    <cellStyle name="_фин_отчет_1 квартал_2008 27" xfId="2618"/>
    <cellStyle name="_фин_отчет_1 квартал_2008 28" xfId="2619"/>
    <cellStyle name="_фин_отчет_1 квартал_2008 28" xfId="2620"/>
    <cellStyle name="_фин_отчет_1 квартал_2008 29" xfId="2621"/>
    <cellStyle name="_фин_отчет_1 квартал_2008 29" xfId="2622"/>
    <cellStyle name="_фин_отчет_1 квартал_2008 3" xfId="2623"/>
    <cellStyle name="_фин_отчет_1 квартал_2008 3" xfId="2624"/>
    <cellStyle name="_фин_отчет_1 квартал_2008 30" xfId="2625"/>
    <cellStyle name="_фин_отчет_1 квартал_2008 30" xfId="2626"/>
    <cellStyle name="_фин_отчет_1 квартал_2008 31" xfId="2627"/>
    <cellStyle name="_фин_отчет_1 квартал_2008 31" xfId="2628"/>
    <cellStyle name="_фин_отчет_1 квартал_2008 32" xfId="2629"/>
    <cellStyle name="_фин_отчет_1 квартал_2008 32" xfId="2630"/>
    <cellStyle name="_фин_отчет_1 квартал_2008 33" xfId="2631"/>
    <cellStyle name="_фин_отчет_1 квартал_2008 33" xfId="2632"/>
    <cellStyle name="_фин_отчет_1 квартал_2008 34" xfId="2633"/>
    <cellStyle name="_фин_отчет_1 квартал_2008 34" xfId="2634"/>
    <cellStyle name="_фин_отчет_1 квартал_2008 35" xfId="2635"/>
    <cellStyle name="_фин_отчет_1 квартал_2008 35" xfId="2636"/>
    <cellStyle name="_фин_отчет_1 квартал_2008 36" xfId="2637"/>
    <cellStyle name="_фин_отчет_1 квартал_2008 36" xfId="2638"/>
    <cellStyle name="_фин_отчет_1 квартал_2008 37" xfId="2639"/>
    <cellStyle name="_фин_отчет_1 квартал_2008 37" xfId="2640"/>
    <cellStyle name="_фин_отчет_1 квартал_2008 38" xfId="2641"/>
    <cellStyle name="_фин_отчет_1 квартал_2008 38" xfId="2642"/>
    <cellStyle name="_фин_отчет_1 квартал_2008 39" xfId="2643"/>
    <cellStyle name="_фин_отчет_1 квартал_2008 39" xfId="2644"/>
    <cellStyle name="_фин_отчет_1 квартал_2008 4" xfId="2645"/>
    <cellStyle name="_фин_отчет_1 квартал_2008 4" xfId="2646"/>
    <cellStyle name="_фин_отчет_1 квартал_2008 40" xfId="2647"/>
    <cellStyle name="_фин_отчет_1 квартал_2008 40" xfId="2648"/>
    <cellStyle name="_фин_отчет_1 квартал_2008 41" xfId="2649"/>
    <cellStyle name="_фин_отчет_1 квартал_2008 41" xfId="2650"/>
    <cellStyle name="_фин_отчет_1 квартал_2008 42" xfId="2651"/>
    <cellStyle name="_фин_отчет_1 квартал_2008 42" xfId="2652"/>
    <cellStyle name="_фин_отчет_1 квартал_2008 43" xfId="2653"/>
    <cellStyle name="_фин_отчет_1 квартал_2008 43" xfId="2654"/>
    <cellStyle name="_фин_отчет_1 квартал_2008 44" xfId="2655"/>
    <cellStyle name="_фин_отчет_1 квартал_2008 44" xfId="2656"/>
    <cellStyle name="_фин_отчет_1 квартал_2008 45" xfId="2657"/>
    <cellStyle name="_фин_отчет_1 квартал_2008 45" xfId="2658"/>
    <cellStyle name="_фин_отчет_1 квартал_2008 46" xfId="2659"/>
    <cellStyle name="_фин_отчет_1 квартал_2008 46" xfId="2660"/>
    <cellStyle name="_фин_отчет_1 квартал_2008 47" xfId="2661"/>
    <cellStyle name="_фин_отчет_1 квартал_2008 47" xfId="2662"/>
    <cellStyle name="_фин_отчет_1 квартал_2008 48" xfId="2663"/>
    <cellStyle name="_фин_отчет_1 квартал_2008 48" xfId="2664"/>
    <cellStyle name="_фин_отчет_1 квартал_2008 49" xfId="2665"/>
    <cellStyle name="_фин_отчет_1 квартал_2008 49" xfId="2666"/>
    <cellStyle name="_фин_отчет_1 квартал_2008 5" xfId="2667"/>
    <cellStyle name="_фин_отчет_1 квартал_2008 5" xfId="2668"/>
    <cellStyle name="_фин_отчет_1 квартал_2008 6" xfId="2669"/>
    <cellStyle name="_фин_отчет_1 квартал_2008 6" xfId="2670"/>
    <cellStyle name="_фин_отчет_1 квартал_2008 7" xfId="2671"/>
    <cellStyle name="_фин_отчет_1 квартал_2008 7" xfId="2672"/>
    <cellStyle name="_фин_отчет_1 квартал_2008 8" xfId="2673"/>
    <cellStyle name="_фин_отчет_1 квартал_2008 8" xfId="2674"/>
    <cellStyle name="_фин_отчет_1 квартал_2008 9" xfId="2675"/>
    <cellStyle name="_фин_отчет_1 квартал_2008 9" xfId="2676"/>
    <cellStyle name="_Холдинг Отчет за 1 кв 2007г (для КТГ)" xfId="2677"/>
    <cellStyle name="_Холдинг Отчет за 1 кв 2007г (для КТГ)" xfId="2678"/>
    <cellStyle name="_Холдинг Отчет за 1 кв 2007г (для КТГ) 10" xfId="2679"/>
    <cellStyle name="_Холдинг Отчет за 1 кв 2007г (для КТГ) 10" xfId="2680"/>
    <cellStyle name="_Холдинг Отчет за 1 кв 2007г (для КТГ) 11" xfId="2681"/>
    <cellStyle name="_Холдинг Отчет за 1 кв 2007г (для КТГ) 11" xfId="2682"/>
    <cellStyle name="_Холдинг Отчет за 1 кв 2007г (для КТГ) 11 2" xfId="2683"/>
    <cellStyle name="_Холдинг Отчет за 1 кв 2007г (для КТГ) 11 2" xfId="2684"/>
    <cellStyle name="_Холдинг Отчет за 1 кв 2007г (для КТГ) 11 3" xfId="2685"/>
    <cellStyle name="_Холдинг Отчет за 1 кв 2007г (для КТГ) 11 3" xfId="2686"/>
    <cellStyle name="_Холдинг Отчет за 1 кв 2007г (для КТГ) 11 4" xfId="2687"/>
    <cellStyle name="_Холдинг Отчет за 1 кв 2007г (для КТГ) 11 4" xfId="2688"/>
    <cellStyle name="_Холдинг Отчет за 1 кв 2007г (для КТГ) 11 5" xfId="2689"/>
    <cellStyle name="_Холдинг Отчет за 1 кв 2007г (для КТГ) 11 5" xfId="2690"/>
    <cellStyle name="_Холдинг Отчет за 1 кв 2007г (для КТГ) 11 6" xfId="2691"/>
    <cellStyle name="_Холдинг Отчет за 1 кв 2007г (для КТГ) 11 6" xfId="2692"/>
    <cellStyle name="_Холдинг Отчет за 1 кв 2007г (для КТГ) 12" xfId="2693"/>
    <cellStyle name="_Холдинг Отчет за 1 кв 2007г (для КТГ) 12" xfId="2694"/>
    <cellStyle name="_Холдинг Отчет за 1 кв 2007г (для КТГ) 12 2" xfId="2695"/>
    <cellStyle name="_Холдинг Отчет за 1 кв 2007г (для КТГ) 12 2" xfId="2696"/>
    <cellStyle name="_Холдинг Отчет за 1 кв 2007г (для КТГ) 12 3" xfId="2697"/>
    <cellStyle name="_Холдинг Отчет за 1 кв 2007г (для КТГ) 12 3" xfId="2698"/>
    <cellStyle name="_Холдинг Отчет за 1 кв 2007г (для КТГ) 12 4" xfId="2699"/>
    <cellStyle name="_Холдинг Отчет за 1 кв 2007г (для КТГ) 12 4" xfId="2700"/>
    <cellStyle name="_Холдинг Отчет за 1 кв 2007г (для КТГ) 12 5" xfId="2701"/>
    <cellStyle name="_Холдинг Отчет за 1 кв 2007г (для КТГ) 12 5" xfId="2702"/>
    <cellStyle name="_Холдинг Отчет за 1 кв 2007г (для КТГ) 13" xfId="2703"/>
    <cellStyle name="_Холдинг Отчет за 1 кв 2007г (для КТГ) 13" xfId="2704"/>
    <cellStyle name="_Холдинг Отчет за 1 кв 2007г (для КТГ) 14" xfId="2705"/>
    <cellStyle name="_Холдинг Отчет за 1 кв 2007г (для КТГ) 14" xfId="2706"/>
    <cellStyle name="_Холдинг Отчет за 1 кв 2007г (для КТГ) 15" xfId="2707"/>
    <cellStyle name="_Холдинг Отчет за 1 кв 2007г (для КТГ) 15" xfId="2708"/>
    <cellStyle name="_Холдинг Отчет за 1 кв 2007г (для КТГ) 16" xfId="2709"/>
    <cellStyle name="_Холдинг Отчет за 1 кв 2007г (для КТГ) 16" xfId="2710"/>
    <cellStyle name="_Холдинг Отчет за 1 кв 2007г (для КТГ) 17" xfId="2711"/>
    <cellStyle name="_Холдинг Отчет за 1 кв 2007г (для КТГ) 17" xfId="2712"/>
    <cellStyle name="_Холдинг Отчет за 1 кв 2007г (для КТГ) 18" xfId="2713"/>
    <cellStyle name="_Холдинг Отчет за 1 кв 2007г (для КТГ) 18" xfId="2714"/>
    <cellStyle name="_Холдинг Отчет за 1 кв 2007г (для КТГ) 19" xfId="2715"/>
    <cellStyle name="_Холдинг Отчет за 1 кв 2007г (для КТГ) 19" xfId="2716"/>
    <cellStyle name="_Холдинг Отчет за 1 кв 2007г (для КТГ) 2" xfId="2717"/>
    <cellStyle name="_Холдинг Отчет за 1 кв 2007г (для КТГ) 2" xfId="2718"/>
    <cellStyle name="_Холдинг Отчет за 1 кв 2007г (для КТГ) 20" xfId="2719"/>
    <cellStyle name="_Холдинг Отчет за 1 кв 2007г (для КТГ) 20" xfId="2720"/>
    <cellStyle name="_Холдинг Отчет за 1 кв 2007г (для КТГ) 21" xfId="2721"/>
    <cellStyle name="_Холдинг Отчет за 1 кв 2007г (для КТГ) 21" xfId="2722"/>
    <cellStyle name="_Холдинг Отчет за 1 кв 2007г (для КТГ) 22" xfId="2723"/>
    <cellStyle name="_Холдинг Отчет за 1 кв 2007г (для КТГ) 22" xfId="2724"/>
    <cellStyle name="_Холдинг Отчет за 1 кв 2007г (для КТГ) 23" xfId="2725"/>
    <cellStyle name="_Холдинг Отчет за 1 кв 2007г (для КТГ) 23" xfId="2726"/>
    <cellStyle name="_Холдинг Отчет за 1 кв 2007г (для КТГ) 24" xfId="2727"/>
    <cellStyle name="_Холдинг Отчет за 1 кв 2007г (для КТГ) 24" xfId="2728"/>
    <cellStyle name="_Холдинг Отчет за 1 кв 2007г (для КТГ) 25" xfId="2729"/>
    <cellStyle name="_Холдинг Отчет за 1 кв 2007г (для КТГ) 25" xfId="2730"/>
    <cellStyle name="_Холдинг Отчет за 1 кв 2007г (для КТГ) 26" xfId="2731"/>
    <cellStyle name="_Холдинг Отчет за 1 кв 2007г (для КТГ) 26" xfId="2732"/>
    <cellStyle name="_Холдинг Отчет за 1 кв 2007г (для КТГ) 27" xfId="2733"/>
    <cellStyle name="_Холдинг Отчет за 1 кв 2007г (для КТГ) 27" xfId="2734"/>
    <cellStyle name="_Холдинг Отчет за 1 кв 2007г (для КТГ) 28" xfId="2735"/>
    <cellStyle name="_Холдинг Отчет за 1 кв 2007г (для КТГ) 28" xfId="2736"/>
    <cellStyle name="_Холдинг Отчет за 1 кв 2007г (для КТГ) 29" xfId="2737"/>
    <cellStyle name="_Холдинг Отчет за 1 кв 2007г (для КТГ) 29" xfId="2738"/>
    <cellStyle name="_Холдинг Отчет за 1 кв 2007г (для КТГ) 3" xfId="2739"/>
    <cellStyle name="_Холдинг Отчет за 1 кв 2007г (для КТГ) 3" xfId="2740"/>
    <cellStyle name="_Холдинг Отчет за 1 кв 2007г (для КТГ) 30" xfId="2741"/>
    <cellStyle name="_Холдинг Отчет за 1 кв 2007г (для КТГ) 30" xfId="2742"/>
    <cellStyle name="_Холдинг Отчет за 1 кв 2007г (для КТГ) 31" xfId="2743"/>
    <cellStyle name="_Холдинг Отчет за 1 кв 2007г (для КТГ) 31" xfId="2744"/>
    <cellStyle name="_Холдинг Отчет за 1 кв 2007г (для КТГ) 32" xfId="2745"/>
    <cellStyle name="_Холдинг Отчет за 1 кв 2007г (для КТГ) 32" xfId="2746"/>
    <cellStyle name="_Холдинг Отчет за 1 кв 2007г (для КТГ) 33" xfId="2747"/>
    <cellStyle name="_Холдинг Отчет за 1 кв 2007г (для КТГ) 33" xfId="2748"/>
    <cellStyle name="_Холдинг Отчет за 1 кв 2007г (для КТГ) 34" xfId="2749"/>
    <cellStyle name="_Холдинг Отчет за 1 кв 2007г (для КТГ) 34" xfId="2750"/>
    <cellStyle name="_Холдинг Отчет за 1 кв 2007г (для КТГ) 35" xfId="2751"/>
    <cellStyle name="_Холдинг Отчет за 1 кв 2007г (для КТГ) 35" xfId="2752"/>
    <cellStyle name="_Холдинг Отчет за 1 кв 2007г (для КТГ) 36" xfId="2753"/>
    <cellStyle name="_Холдинг Отчет за 1 кв 2007г (для КТГ) 36" xfId="2754"/>
    <cellStyle name="_Холдинг Отчет за 1 кв 2007г (для КТГ) 37" xfId="2755"/>
    <cellStyle name="_Холдинг Отчет за 1 кв 2007г (для КТГ) 37" xfId="2756"/>
    <cellStyle name="_Холдинг Отчет за 1 кв 2007г (для КТГ) 38" xfId="2757"/>
    <cellStyle name="_Холдинг Отчет за 1 кв 2007г (для КТГ) 38" xfId="2758"/>
    <cellStyle name="_Холдинг Отчет за 1 кв 2007г (для КТГ) 39" xfId="2759"/>
    <cellStyle name="_Холдинг Отчет за 1 кв 2007г (для КТГ) 39" xfId="2760"/>
    <cellStyle name="_Холдинг Отчет за 1 кв 2007г (для КТГ) 4" xfId="2761"/>
    <cellStyle name="_Холдинг Отчет за 1 кв 2007г (для КТГ) 4" xfId="2762"/>
    <cellStyle name="_Холдинг Отчет за 1 кв 2007г (для КТГ) 40" xfId="2763"/>
    <cellStyle name="_Холдинг Отчет за 1 кв 2007г (для КТГ) 40" xfId="2764"/>
    <cellStyle name="_Холдинг Отчет за 1 кв 2007г (для КТГ) 41" xfId="2765"/>
    <cellStyle name="_Холдинг Отчет за 1 кв 2007г (для КТГ) 41" xfId="2766"/>
    <cellStyle name="_Холдинг Отчет за 1 кв 2007г (для КТГ) 42" xfId="2767"/>
    <cellStyle name="_Холдинг Отчет за 1 кв 2007г (для КТГ) 42" xfId="2768"/>
    <cellStyle name="_Холдинг Отчет за 1 кв 2007г (для КТГ) 43" xfId="2769"/>
    <cellStyle name="_Холдинг Отчет за 1 кв 2007г (для КТГ) 43" xfId="2770"/>
    <cellStyle name="_Холдинг Отчет за 1 кв 2007г (для КТГ) 44" xfId="2771"/>
    <cellStyle name="_Холдинг Отчет за 1 кв 2007г (для КТГ) 44" xfId="2772"/>
    <cellStyle name="_Холдинг Отчет за 1 кв 2007г (для КТГ) 45" xfId="2773"/>
    <cellStyle name="_Холдинг Отчет за 1 кв 2007г (для КТГ) 45" xfId="2774"/>
    <cellStyle name="_Холдинг Отчет за 1 кв 2007г (для КТГ) 46" xfId="2775"/>
    <cellStyle name="_Холдинг Отчет за 1 кв 2007г (для КТГ) 46" xfId="2776"/>
    <cellStyle name="_Холдинг Отчет за 1 кв 2007г (для КТГ) 47" xfId="2777"/>
    <cellStyle name="_Холдинг Отчет за 1 кв 2007г (для КТГ) 47" xfId="2778"/>
    <cellStyle name="_Холдинг Отчет за 1 кв 2007г (для КТГ) 48" xfId="2779"/>
    <cellStyle name="_Холдинг Отчет за 1 кв 2007г (для КТГ) 48" xfId="2780"/>
    <cellStyle name="_Холдинг Отчет за 1 кв 2007г (для КТГ) 49" xfId="2781"/>
    <cellStyle name="_Холдинг Отчет за 1 кв 2007г (для КТГ) 49" xfId="2782"/>
    <cellStyle name="_Холдинг Отчет за 1 кв 2007г (для КТГ) 5" xfId="2783"/>
    <cellStyle name="_Холдинг Отчет за 1 кв 2007г (для КТГ) 5" xfId="2784"/>
    <cellStyle name="_Холдинг Отчет за 1 кв 2007г (для КТГ) 6" xfId="2785"/>
    <cellStyle name="_Холдинг Отчет за 1 кв 2007г (для КТГ) 6" xfId="2786"/>
    <cellStyle name="_Холдинг Отчет за 1 кв 2007г (для КТГ) 7" xfId="2787"/>
    <cellStyle name="_Холдинг Отчет за 1 кв 2007г (для КТГ) 7" xfId="2788"/>
    <cellStyle name="_Холдинг Отчет за 1 кв 2007г (для КТГ) 8" xfId="2789"/>
    <cellStyle name="_Холдинг Отчет за 1 кв 2007г (для КТГ) 8" xfId="2790"/>
    <cellStyle name="_Холдинг Отчет за 1 кв 2007г (для КТГ) 9" xfId="2791"/>
    <cellStyle name="_Холдинг Отчет за 1 кв 2007г (для КТГ) 9" xfId="2792"/>
    <cellStyle name="_янв-дек_ 2007" xfId="2793"/>
    <cellStyle name="_янв-дек_ 2007" xfId="2794"/>
    <cellStyle name="_янв-дек_ 2007 10" xfId="2795"/>
    <cellStyle name="_янв-дек_ 2007 10" xfId="2796"/>
    <cellStyle name="_янв-дек_ 2007 11" xfId="2797"/>
    <cellStyle name="_янв-дек_ 2007 11" xfId="2798"/>
    <cellStyle name="_янв-дек_ 2007 11 2" xfId="2799"/>
    <cellStyle name="_янв-дек_ 2007 11 2" xfId="2800"/>
    <cellStyle name="_янв-дек_ 2007 11 3" xfId="2801"/>
    <cellStyle name="_янв-дек_ 2007 11 3" xfId="2802"/>
    <cellStyle name="_янв-дек_ 2007 11 4" xfId="2803"/>
    <cellStyle name="_янв-дек_ 2007 11 4" xfId="2804"/>
    <cellStyle name="_янв-дек_ 2007 11 5" xfId="2805"/>
    <cellStyle name="_янв-дек_ 2007 11 5" xfId="2806"/>
    <cellStyle name="_янв-дек_ 2007 11 6" xfId="2807"/>
    <cellStyle name="_янв-дек_ 2007 11 6" xfId="2808"/>
    <cellStyle name="_янв-дек_ 2007 12" xfId="2809"/>
    <cellStyle name="_янв-дек_ 2007 12" xfId="2810"/>
    <cellStyle name="_янв-дек_ 2007 12 2" xfId="2811"/>
    <cellStyle name="_янв-дек_ 2007 12 2" xfId="2812"/>
    <cellStyle name="_янв-дек_ 2007 12 3" xfId="2813"/>
    <cellStyle name="_янв-дек_ 2007 12 3" xfId="2814"/>
    <cellStyle name="_янв-дек_ 2007 12 4" xfId="2815"/>
    <cellStyle name="_янв-дек_ 2007 12 4" xfId="2816"/>
    <cellStyle name="_янв-дек_ 2007 12 5" xfId="2817"/>
    <cellStyle name="_янв-дек_ 2007 12 5" xfId="2818"/>
    <cellStyle name="_янв-дек_ 2007 13" xfId="2819"/>
    <cellStyle name="_янв-дек_ 2007 13" xfId="2820"/>
    <cellStyle name="_янв-дек_ 2007 14" xfId="2821"/>
    <cellStyle name="_янв-дек_ 2007 14" xfId="2822"/>
    <cellStyle name="_янв-дек_ 2007 15" xfId="2823"/>
    <cellStyle name="_янв-дек_ 2007 15" xfId="2824"/>
    <cellStyle name="_янв-дек_ 2007 16" xfId="2825"/>
    <cellStyle name="_янв-дек_ 2007 16" xfId="2826"/>
    <cellStyle name="_янв-дек_ 2007 17" xfId="2827"/>
    <cellStyle name="_янв-дек_ 2007 17" xfId="2828"/>
    <cellStyle name="_янв-дек_ 2007 18" xfId="2829"/>
    <cellStyle name="_янв-дек_ 2007 18" xfId="2830"/>
    <cellStyle name="_янв-дек_ 2007 19" xfId="2831"/>
    <cellStyle name="_янв-дек_ 2007 19" xfId="2832"/>
    <cellStyle name="_янв-дек_ 2007 2" xfId="2833"/>
    <cellStyle name="_янв-дек_ 2007 2" xfId="2834"/>
    <cellStyle name="_янв-дек_ 2007 20" xfId="2835"/>
    <cellStyle name="_янв-дек_ 2007 20" xfId="2836"/>
    <cellStyle name="_янв-дек_ 2007 21" xfId="2837"/>
    <cellStyle name="_янв-дек_ 2007 21" xfId="2838"/>
    <cellStyle name="_янв-дек_ 2007 22" xfId="2839"/>
    <cellStyle name="_янв-дек_ 2007 22" xfId="2840"/>
    <cellStyle name="_янв-дек_ 2007 23" xfId="2841"/>
    <cellStyle name="_янв-дек_ 2007 23" xfId="2842"/>
    <cellStyle name="_янв-дек_ 2007 24" xfId="2843"/>
    <cellStyle name="_янв-дек_ 2007 24" xfId="2844"/>
    <cellStyle name="_янв-дек_ 2007 25" xfId="2845"/>
    <cellStyle name="_янв-дек_ 2007 25" xfId="2846"/>
    <cellStyle name="_янв-дек_ 2007 26" xfId="2847"/>
    <cellStyle name="_янв-дек_ 2007 26" xfId="2848"/>
    <cellStyle name="_янв-дек_ 2007 27" xfId="2849"/>
    <cellStyle name="_янв-дек_ 2007 27" xfId="2850"/>
    <cellStyle name="_янв-дек_ 2007 28" xfId="2851"/>
    <cellStyle name="_янв-дек_ 2007 28" xfId="2852"/>
    <cellStyle name="_янв-дек_ 2007 29" xfId="2853"/>
    <cellStyle name="_янв-дек_ 2007 29" xfId="2854"/>
    <cellStyle name="_янв-дек_ 2007 3" xfId="2855"/>
    <cellStyle name="_янв-дек_ 2007 3" xfId="2856"/>
    <cellStyle name="_янв-дек_ 2007 30" xfId="2857"/>
    <cellStyle name="_янв-дек_ 2007 30" xfId="2858"/>
    <cellStyle name="_янв-дек_ 2007 31" xfId="2859"/>
    <cellStyle name="_янв-дек_ 2007 31" xfId="2860"/>
    <cellStyle name="_янв-дек_ 2007 32" xfId="2861"/>
    <cellStyle name="_янв-дек_ 2007 32" xfId="2862"/>
    <cellStyle name="_янв-дек_ 2007 33" xfId="2863"/>
    <cellStyle name="_янв-дек_ 2007 33" xfId="2864"/>
    <cellStyle name="_янв-дек_ 2007 34" xfId="2865"/>
    <cellStyle name="_янв-дек_ 2007 34" xfId="2866"/>
    <cellStyle name="_янв-дек_ 2007 35" xfId="2867"/>
    <cellStyle name="_янв-дек_ 2007 35" xfId="2868"/>
    <cellStyle name="_янв-дек_ 2007 36" xfId="2869"/>
    <cellStyle name="_янв-дек_ 2007 36" xfId="2870"/>
    <cellStyle name="_янв-дек_ 2007 37" xfId="2871"/>
    <cellStyle name="_янв-дек_ 2007 37" xfId="2872"/>
    <cellStyle name="_янв-дек_ 2007 38" xfId="2873"/>
    <cellStyle name="_янв-дек_ 2007 38" xfId="2874"/>
    <cellStyle name="_янв-дек_ 2007 39" xfId="2875"/>
    <cellStyle name="_янв-дек_ 2007 39" xfId="2876"/>
    <cellStyle name="_янв-дек_ 2007 4" xfId="2877"/>
    <cellStyle name="_янв-дек_ 2007 4" xfId="2878"/>
    <cellStyle name="_янв-дек_ 2007 40" xfId="2879"/>
    <cellStyle name="_янв-дек_ 2007 40" xfId="2880"/>
    <cellStyle name="_янв-дек_ 2007 41" xfId="2881"/>
    <cellStyle name="_янв-дек_ 2007 41" xfId="2882"/>
    <cellStyle name="_янв-дек_ 2007 42" xfId="2883"/>
    <cellStyle name="_янв-дек_ 2007 42" xfId="2884"/>
    <cellStyle name="_янв-дек_ 2007 43" xfId="2885"/>
    <cellStyle name="_янв-дек_ 2007 43" xfId="2886"/>
    <cellStyle name="_янв-дек_ 2007 44" xfId="2887"/>
    <cellStyle name="_янв-дек_ 2007 44" xfId="2888"/>
    <cellStyle name="_янв-дек_ 2007 45" xfId="2889"/>
    <cellStyle name="_янв-дек_ 2007 45" xfId="2890"/>
    <cellStyle name="_янв-дек_ 2007 46" xfId="2891"/>
    <cellStyle name="_янв-дек_ 2007 46" xfId="2892"/>
    <cellStyle name="_янв-дек_ 2007 47" xfId="2893"/>
    <cellStyle name="_янв-дек_ 2007 47" xfId="2894"/>
    <cellStyle name="_янв-дек_ 2007 48" xfId="2895"/>
    <cellStyle name="_янв-дек_ 2007 48" xfId="2896"/>
    <cellStyle name="_янв-дек_ 2007 49" xfId="2897"/>
    <cellStyle name="_янв-дек_ 2007 49" xfId="2898"/>
    <cellStyle name="_янв-дек_ 2007 5" xfId="2899"/>
    <cellStyle name="_янв-дек_ 2007 5" xfId="2900"/>
    <cellStyle name="_янв-дек_ 2007 6" xfId="2901"/>
    <cellStyle name="_янв-дек_ 2007 6" xfId="2902"/>
    <cellStyle name="_янв-дек_ 2007 7" xfId="2903"/>
    <cellStyle name="_янв-дек_ 2007 7" xfId="2904"/>
    <cellStyle name="_янв-дек_ 2007 8" xfId="2905"/>
    <cellStyle name="_янв-дек_ 2007 8" xfId="2906"/>
    <cellStyle name="_янв-дек_ 2007 9" xfId="2907"/>
    <cellStyle name="_янв-дек_ 2007 9" xfId="2908"/>
    <cellStyle name="" xfId="2909"/>
    <cellStyle name=" 2" xfId="2910"/>
    <cellStyle name=" 3" xfId="2911"/>
    <cellStyle name="1" xfId="2912"/>
    <cellStyle name="1 2" xfId="2913"/>
    <cellStyle name="1 3" xfId="2914"/>
    <cellStyle name="2" xfId="2915"/>
    <cellStyle name="2 2" xfId="2916"/>
    <cellStyle name="2 3" xfId="2917"/>
    <cellStyle name="W_OÝaà" xfId="2918"/>
    <cellStyle name="0,00;0;" xfId="2919"/>
    <cellStyle name="0.0" xfId="2920"/>
    <cellStyle name="20% - Accent1 10" xfId="2921"/>
    <cellStyle name="20% - Accent1 10 2" xfId="2922"/>
    <cellStyle name="20% - Accent1 10 3" xfId="2923"/>
    <cellStyle name="20% - Accent1 11" xfId="2924"/>
    <cellStyle name="20% - Accent1 11 2" xfId="2925"/>
    <cellStyle name="20% - Accent1 11 3" xfId="2926"/>
    <cellStyle name="20% - Accent1 12" xfId="2927"/>
    <cellStyle name="20% - Accent1 12 2" xfId="2928"/>
    <cellStyle name="20% - Accent1 12 3" xfId="2929"/>
    <cellStyle name="20% - Accent1 13" xfId="2930"/>
    <cellStyle name="20% - Accent1 13 2" xfId="2931"/>
    <cellStyle name="20% - Accent1 13 3" xfId="2932"/>
    <cellStyle name="20% - Accent1 14" xfId="2933"/>
    <cellStyle name="20% - Accent1 14 2" xfId="2934"/>
    <cellStyle name="20% - Accent1 14 3" xfId="2935"/>
    <cellStyle name="20% - Accent1 15" xfId="2936"/>
    <cellStyle name="20% - Accent1 15 2" xfId="2937"/>
    <cellStyle name="20% - Accent1 15 3" xfId="2938"/>
    <cellStyle name="20% - Accent1 16" xfId="2939"/>
    <cellStyle name="20% - Accent1 16 2" xfId="2940"/>
    <cellStyle name="20% - Accent1 16 3" xfId="2941"/>
    <cellStyle name="20% - Accent1 17" xfId="2942"/>
    <cellStyle name="20% - Accent1 17 2" xfId="2943"/>
    <cellStyle name="20% - Accent1 17 3" xfId="2944"/>
    <cellStyle name="20% - Accent1 18" xfId="2945"/>
    <cellStyle name="20% - Accent1 18 2" xfId="2946"/>
    <cellStyle name="20% - Accent1 18 3" xfId="2947"/>
    <cellStyle name="20% - Accent1 19" xfId="2948"/>
    <cellStyle name="20% - Accent1 19 2" xfId="2949"/>
    <cellStyle name="20% - Accent1 19 3" xfId="2950"/>
    <cellStyle name="20% - Accent1 2" xfId="2951"/>
    <cellStyle name="20% - Accent1 2 2" xfId="2952"/>
    <cellStyle name="20% - Accent1 2 3" xfId="2953"/>
    <cellStyle name="20% - Accent1 2 4" xfId="2954"/>
    <cellStyle name="20% - Accent1 20" xfId="2955"/>
    <cellStyle name="20% - Accent1 20 2" xfId="2956"/>
    <cellStyle name="20% - Accent1 20 3" xfId="2957"/>
    <cellStyle name="20% - Accent1 21" xfId="2958"/>
    <cellStyle name="20% - Accent1 21 2" xfId="2959"/>
    <cellStyle name="20% - Accent1 21 3" xfId="2960"/>
    <cellStyle name="20% - Accent1 22" xfId="2961"/>
    <cellStyle name="20% - Accent1 22 2" xfId="2962"/>
    <cellStyle name="20% - Accent1 22 3" xfId="2963"/>
    <cellStyle name="20% - Accent1 23" xfId="2964"/>
    <cellStyle name="20% - Accent1 23 2" xfId="2965"/>
    <cellStyle name="20% - Accent1 23 3" xfId="2966"/>
    <cellStyle name="20% - Accent1 24" xfId="2967"/>
    <cellStyle name="20% - Accent1 24 2" xfId="2968"/>
    <cellStyle name="20% - Accent1 24 3" xfId="2969"/>
    <cellStyle name="20% - Accent1 25" xfId="2970"/>
    <cellStyle name="20% - Accent1 25 2" xfId="2971"/>
    <cellStyle name="20% - Accent1 25 3" xfId="2972"/>
    <cellStyle name="20% - Accent1 26" xfId="2973"/>
    <cellStyle name="20% - Accent1 26 2" xfId="2974"/>
    <cellStyle name="20% - Accent1 26 3" xfId="2975"/>
    <cellStyle name="20% - Accent1 27" xfId="2976"/>
    <cellStyle name="20% - Accent1 27 2" xfId="2977"/>
    <cellStyle name="20% - Accent1 27 3" xfId="2978"/>
    <cellStyle name="20% - Accent1 28" xfId="2979"/>
    <cellStyle name="20% - Accent1 28 2" xfId="2980"/>
    <cellStyle name="20% - Accent1 28 3" xfId="2981"/>
    <cellStyle name="20% - Accent1 3" xfId="2982"/>
    <cellStyle name="20% - Accent1 3 2" xfId="2983"/>
    <cellStyle name="20% - Accent1 3 3" xfId="2984"/>
    <cellStyle name="20% - Accent1 4" xfId="2985"/>
    <cellStyle name="20% - Accent1 4 2" xfId="2986"/>
    <cellStyle name="20% - Accent1 4 3" xfId="2987"/>
    <cellStyle name="20% - Accent1 5" xfId="2988"/>
    <cellStyle name="20% - Accent1 5 2" xfId="2989"/>
    <cellStyle name="20% - Accent1 5 3" xfId="2990"/>
    <cellStyle name="20% - Accent1 6" xfId="2991"/>
    <cellStyle name="20% - Accent1 6 2" xfId="2992"/>
    <cellStyle name="20% - Accent1 6 3" xfId="2993"/>
    <cellStyle name="20% - Accent1 7" xfId="2994"/>
    <cellStyle name="20% - Accent1 7 2" xfId="2995"/>
    <cellStyle name="20% - Accent1 7 3" xfId="2996"/>
    <cellStyle name="20% - Accent1 8" xfId="2997"/>
    <cellStyle name="20% - Accent1 8 2" xfId="2998"/>
    <cellStyle name="20% - Accent1 8 3" xfId="2999"/>
    <cellStyle name="20% - Accent1 9" xfId="3000"/>
    <cellStyle name="20% - Accent1 9 2" xfId="3001"/>
    <cellStyle name="20% - Accent1 9 3" xfId="3002"/>
    <cellStyle name="20% - Accent2 10" xfId="3003"/>
    <cellStyle name="20% - Accent2 10 2" xfId="3004"/>
    <cellStyle name="20% - Accent2 10 3" xfId="3005"/>
    <cellStyle name="20% - Accent2 11" xfId="3006"/>
    <cellStyle name="20% - Accent2 11 2" xfId="3007"/>
    <cellStyle name="20% - Accent2 11 3" xfId="3008"/>
    <cellStyle name="20% - Accent2 12" xfId="3009"/>
    <cellStyle name="20% - Accent2 12 2" xfId="3010"/>
    <cellStyle name="20% - Accent2 12 3" xfId="3011"/>
    <cellStyle name="20% - Accent2 13" xfId="3012"/>
    <cellStyle name="20% - Accent2 13 2" xfId="3013"/>
    <cellStyle name="20% - Accent2 13 3" xfId="3014"/>
    <cellStyle name="20% - Accent2 14" xfId="3015"/>
    <cellStyle name="20% - Accent2 14 2" xfId="3016"/>
    <cellStyle name="20% - Accent2 14 3" xfId="3017"/>
    <cellStyle name="20% - Accent2 15" xfId="3018"/>
    <cellStyle name="20% - Accent2 15 2" xfId="3019"/>
    <cellStyle name="20% - Accent2 15 3" xfId="3020"/>
    <cellStyle name="20% - Accent2 16" xfId="3021"/>
    <cellStyle name="20% - Accent2 16 2" xfId="3022"/>
    <cellStyle name="20% - Accent2 16 3" xfId="3023"/>
    <cellStyle name="20% - Accent2 17" xfId="3024"/>
    <cellStyle name="20% - Accent2 17 2" xfId="3025"/>
    <cellStyle name="20% - Accent2 17 3" xfId="3026"/>
    <cellStyle name="20% - Accent2 18" xfId="3027"/>
    <cellStyle name="20% - Accent2 18 2" xfId="3028"/>
    <cellStyle name="20% - Accent2 18 3" xfId="3029"/>
    <cellStyle name="20% - Accent2 19" xfId="3030"/>
    <cellStyle name="20% - Accent2 19 2" xfId="3031"/>
    <cellStyle name="20% - Accent2 19 3" xfId="3032"/>
    <cellStyle name="20% - Accent2 2" xfId="3033"/>
    <cellStyle name="20% - Accent2 2 2" xfId="3034"/>
    <cellStyle name="20% - Accent2 2 3" xfId="3035"/>
    <cellStyle name="20% - Accent2 2 4" xfId="3036"/>
    <cellStyle name="20% - Accent2 20" xfId="3037"/>
    <cellStyle name="20% - Accent2 20 2" xfId="3038"/>
    <cellStyle name="20% - Accent2 20 3" xfId="3039"/>
    <cellStyle name="20% - Accent2 21" xfId="3040"/>
    <cellStyle name="20% - Accent2 21 2" xfId="3041"/>
    <cellStyle name="20% - Accent2 21 3" xfId="3042"/>
    <cellStyle name="20% - Accent2 22" xfId="3043"/>
    <cellStyle name="20% - Accent2 22 2" xfId="3044"/>
    <cellStyle name="20% - Accent2 22 3" xfId="3045"/>
    <cellStyle name="20% - Accent2 23" xfId="3046"/>
    <cellStyle name="20% - Accent2 23 2" xfId="3047"/>
    <cellStyle name="20% - Accent2 23 3" xfId="3048"/>
    <cellStyle name="20% - Accent2 24" xfId="3049"/>
    <cellStyle name="20% - Accent2 24 2" xfId="3050"/>
    <cellStyle name="20% - Accent2 24 3" xfId="3051"/>
    <cellStyle name="20% - Accent2 25" xfId="3052"/>
    <cellStyle name="20% - Accent2 25 2" xfId="3053"/>
    <cellStyle name="20% - Accent2 25 3" xfId="3054"/>
    <cellStyle name="20% - Accent2 26" xfId="3055"/>
    <cellStyle name="20% - Accent2 26 2" xfId="3056"/>
    <cellStyle name="20% - Accent2 26 3" xfId="3057"/>
    <cellStyle name="20% - Accent2 27" xfId="3058"/>
    <cellStyle name="20% - Accent2 27 2" xfId="3059"/>
    <cellStyle name="20% - Accent2 27 3" xfId="3060"/>
    <cellStyle name="20% - Accent2 28" xfId="3061"/>
    <cellStyle name="20% - Accent2 28 2" xfId="3062"/>
    <cellStyle name="20% - Accent2 28 3" xfId="3063"/>
    <cellStyle name="20% - Accent2 3" xfId="3064"/>
    <cellStyle name="20% - Accent2 3 2" xfId="3065"/>
    <cellStyle name="20% - Accent2 3 3" xfId="3066"/>
    <cellStyle name="20% - Accent2 4" xfId="3067"/>
    <cellStyle name="20% - Accent2 4 2" xfId="3068"/>
    <cellStyle name="20% - Accent2 4 3" xfId="3069"/>
    <cellStyle name="20% - Accent2 5" xfId="3070"/>
    <cellStyle name="20% - Accent2 5 2" xfId="3071"/>
    <cellStyle name="20% - Accent2 5 3" xfId="3072"/>
    <cellStyle name="20% - Accent2 6" xfId="3073"/>
    <cellStyle name="20% - Accent2 6 2" xfId="3074"/>
    <cellStyle name="20% - Accent2 6 3" xfId="3075"/>
    <cellStyle name="20% - Accent2 7" xfId="3076"/>
    <cellStyle name="20% - Accent2 7 2" xfId="3077"/>
    <cellStyle name="20% - Accent2 7 3" xfId="3078"/>
    <cellStyle name="20% - Accent2 8" xfId="3079"/>
    <cellStyle name="20% - Accent2 8 2" xfId="3080"/>
    <cellStyle name="20% - Accent2 8 3" xfId="3081"/>
    <cellStyle name="20% - Accent2 9" xfId="3082"/>
    <cellStyle name="20% - Accent2 9 2" xfId="3083"/>
    <cellStyle name="20% - Accent2 9 3" xfId="3084"/>
    <cellStyle name="20% - Accent3 10" xfId="3085"/>
    <cellStyle name="20% - Accent3 10 2" xfId="3086"/>
    <cellStyle name="20% - Accent3 10 3" xfId="3087"/>
    <cellStyle name="20% - Accent3 11" xfId="3088"/>
    <cellStyle name="20% - Accent3 11 2" xfId="3089"/>
    <cellStyle name="20% - Accent3 11 3" xfId="3090"/>
    <cellStyle name="20% - Accent3 12" xfId="3091"/>
    <cellStyle name="20% - Accent3 12 2" xfId="3092"/>
    <cellStyle name="20% - Accent3 12 3" xfId="3093"/>
    <cellStyle name="20% - Accent3 13" xfId="3094"/>
    <cellStyle name="20% - Accent3 13 2" xfId="3095"/>
    <cellStyle name="20% - Accent3 13 3" xfId="3096"/>
    <cellStyle name="20% - Accent3 14" xfId="3097"/>
    <cellStyle name="20% - Accent3 14 2" xfId="3098"/>
    <cellStyle name="20% - Accent3 14 3" xfId="3099"/>
    <cellStyle name="20% - Accent3 15" xfId="3100"/>
    <cellStyle name="20% - Accent3 15 2" xfId="3101"/>
    <cellStyle name="20% - Accent3 15 3" xfId="3102"/>
    <cellStyle name="20% - Accent3 16" xfId="3103"/>
    <cellStyle name="20% - Accent3 16 2" xfId="3104"/>
    <cellStyle name="20% - Accent3 16 3" xfId="3105"/>
    <cellStyle name="20% - Accent3 17" xfId="3106"/>
    <cellStyle name="20% - Accent3 17 2" xfId="3107"/>
    <cellStyle name="20% - Accent3 17 3" xfId="3108"/>
    <cellStyle name="20% - Accent3 18" xfId="3109"/>
    <cellStyle name="20% - Accent3 18 2" xfId="3110"/>
    <cellStyle name="20% - Accent3 18 3" xfId="3111"/>
    <cellStyle name="20% - Accent3 19" xfId="3112"/>
    <cellStyle name="20% - Accent3 19 2" xfId="3113"/>
    <cellStyle name="20% - Accent3 19 3" xfId="3114"/>
    <cellStyle name="20% - Accent3 2" xfId="3115"/>
    <cellStyle name="20% - Accent3 2 2" xfId="3116"/>
    <cellStyle name="20% - Accent3 2 3" xfId="3117"/>
    <cellStyle name="20% - Accent3 2 4" xfId="3118"/>
    <cellStyle name="20% - Accent3 20" xfId="3119"/>
    <cellStyle name="20% - Accent3 20 2" xfId="3120"/>
    <cellStyle name="20% - Accent3 20 3" xfId="3121"/>
    <cellStyle name="20% - Accent3 21" xfId="3122"/>
    <cellStyle name="20% - Accent3 21 2" xfId="3123"/>
    <cellStyle name="20% - Accent3 21 3" xfId="3124"/>
    <cellStyle name="20% - Accent3 22" xfId="3125"/>
    <cellStyle name="20% - Accent3 22 2" xfId="3126"/>
    <cellStyle name="20% - Accent3 22 3" xfId="3127"/>
    <cellStyle name="20% - Accent3 23" xfId="3128"/>
    <cellStyle name="20% - Accent3 23 2" xfId="3129"/>
    <cellStyle name="20% - Accent3 23 3" xfId="3130"/>
    <cellStyle name="20% - Accent3 24" xfId="3131"/>
    <cellStyle name="20% - Accent3 24 2" xfId="3132"/>
    <cellStyle name="20% - Accent3 24 3" xfId="3133"/>
    <cellStyle name="20% - Accent3 25" xfId="3134"/>
    <cellStyle name="20% - Accent3 25 2" xfId="3135"/>
    <cellStyle name="20% - Accent3 25 3" xfId="3136"/>
    <cellStyle name="20% - Accent3 26" xfId="3137"/>
    <cellStyle name="20% - Accent3 26 2" xfId="3138"/>
    <cellStyle name="20% - Accent3 26 3" xfId="3139"/>
    <cellStyle name="20% - Accent3 27" xfId="3140"/>
    <cellStyle name="20% - Accent3 27 2" xfId="3141"/>
    <cellStyle name="20% - Accent3 27 3" xfId="3142"/>
    <cellStyle name="20% - Accent3 28" xfId="3143"/>
    <cellStyle name="20% - Accent3 28 2" xfId="3144"/>
    <cellStyle name="20% - Accent3 28 3" xfId="3145"/>
    <cellStyle name="20% - Accent3 3" xfId="3146"/>
    <cellStyle name="20% - Accent3 3 2" xfId="3147"/>
    <cellStyle name="20% - Accent3 3 3" xfId="3148"/>
    <cellStyle name="20% - Accent3 4" xfId="3149"/>
    <cellStyle name="20% - Accent3 4 2" xfId="3150"/>
    <cellStyle name="20% - Accent3 4 3" xfId="3151"/>
    <cellStyle name="20% - Accent3 5" xfId="3152"/>
    <cellStyle name="20% - Accent3 5 2" xfId="3153"/>
    <cellStyle name="20% - Accent3 5 3" xfId="3154"/>
    <cellStyle name="20% - Accent3 6" xfId="3155"/>
    <cellStyle name="20% - Accent3 6 2" xfId="3156"/>
    <cellStyle name="20% - Accent3 6 3" xfId="3157"/>
    <cellStyle name="20% - Accent3 7" xfId="3158"/>
    <cellStyle name="20% - Accent3 7 2" xfId="3159"/>
    <cellStyle name="20% - Accent3 7 3" xfId="3160"/>
    <cellStyle name="20% - Accent3 8" xfId="3161"/>
    <cellStyle name="20% - Accent3 8 2" xfId="3162"/>
    <cellStyle name="20% - Accent3 8 3" xfId="3163"/>
    <cellStyle name="20% - Accent3 9" xfId="3164"/>
    <cellStyle name="20% - Accent3 9 2" xfId="3165"/>
    <cellStyle name="20% - Accent3 9 3" xfId="3166"/>
    <cellStyle name="20% - Accent4 10" xfId="3167"/>
    <cellStyle name="20% - Accent4 10 2" xfId="3168"/>
    <cellStyle name="20% - Accent4 10 3" xfId="3169"/>
    <cellStyle name="20% - Accent4 11" xfId="3170"/>
    <cellStyle name="20% - Accent4 11 2" xfId="3171"/>
    <cellStyle name="20% - Accent4 11 3" xfId="3172"/>
    <cellStyle name="20% - Accent4 12" xfId="3173"/>
    <cellStyle name="20% - Accent4 12 2" xfId="3174"/>
    <cellStyle name="20% - Accent4 12 3" xfId="3175"/>
    <cellStyle name="20% - Accent4 13" xfId="3176"/>
    <cellStyle name="20% - Accent4 13 2" xfId="3177"/>
    <cellStyle name="20% - Accent4 13 3" xfId="3178"/>
    <cellStyle name="20% - Accent4 14" xfId="3179"/>
    <cellStyle name="20% - Accent4 14 2" xfId="3180"/>
    <cellStyle name="20% - Accent4 14 3" xfId="3181"/>
    <cellStyle name="20% - Accent4 15" xfId="3182"/>
    <cellStyle name="20% - Accent4 15 2" xfId="3183"/>
    <cellStyle name="20% - Accent4 15 3" xfId="3184"/>
    <cellStyle name="20% - Accent4 16" xfId="3185"/>
    <cellStyle name="20% - Accent4 16 2" xfId="3186"/>
    <cellStyle name="20% - Accent4 16 3" xfId="3187"/>
    <cellStyle name="20% - Accent4 17" xfId="3188"/>
    <cellStyle name="20% - Accent4 17 2" xfId="3189"/>
    <cellStyle name="20% - Accent4 17 3" xfId="3190"/>
    <cellStyle name="20% - Accent4 18" xfId="3191"/>
    <cellStyle name="20% - Accent4 18 2" xfId="3192"/>
    <cellStyle name="20% - Accent4 18 3" xfId="3193"/>
    <cellStyle name="20% - Accent4 19" xfId="3194"/>
    <cellStyle name="20% - Accent4 19 2" xfId="3195"/>
    <cellStyle name="20% - Accent4 19 3" xfId="3196"/>
    <cellStyle name="20% - Accent4 2" xfId="3197"/>
    <cellStyle name="20% - Accent4 2 2" xfId="3198"/>
    <cellStyle name="20% - Accent4 2 3" xfId="3199"/>
    <cellStyle name="20% - Accent4 2 4" xfId="3200"/>
    <cellStyle name="20% - Accent4 20" xfId="3201"/>
    <cellStyle name="20% - Accent4 20 2" xfId="3202"/>
    <cellStyle name="20% - Accent4 20 3" xfId="3203"/>
    <cellStyle name="20% - Accent4 21" xfId="3204"/>
    <cellStyle name="20% - Accent4 21 2" xfId="3205"/>
    <cellStyle name="20% - Accent4 21 3" xfId="3206"/>
    <cellStyle name="20% - Accent4 22" xfId="3207"/>
    <cellStyle name="20% - Accent4 22 2" xfId="3208"/>
    <cellStyle name="20% - Accent4 22 3" xfId="3209"/>
    <cellStyle name="20% - Accent4 23" xfId="3210"/>
    <cellStyle name="20% - Accent4 23 2" xfId="3211"/>
    <cellStyle name="20% - Accent4 23 3" xfId="3212"/>
    <cellStyle name="20% - Accent4 24" xfId="3213"/>
    <cellStyle name="20% - Accent4 24 2" xfId="3214"/>
    <cellStyle name="20% - Accent4 24 3" xfId="3215"/>
    <cellStyle name="20% - Accent4 25" xfId="3216"/>
    <cellStyle name="20% - Accent4 25 2" xfId="3217"/>
    <cellStyle name="20% - Accent4 25 3" xfId="3218"/>
    <cellStyle name="20% - Accent4 26" xfId="3219"/>
    <cellStyle name="20% - Accent4 26 2" xfId="3220"/>
    <cellStyle name="20% - Accent4 26 3" xfId="3221"/>
    <cellStyle name="20% - Accent4 27" xfId="3222"/>
    <cellStyle name="20% - Accent4 27 2" xfId="3223"/>
    <cellStyle name="20% - Accent4 27 3" xfId="3224"/>
    <cellStyle name="20% - Accent4 28" xfId="3225"/>
    <cellStyle name="20% - Accent4 28 2" xfId="3226"/>
    <cellStyle name="20% - Accent4 28 3" xfId="3227"/>
    <cellStyle name="20% - Accent4 3" xfId="3228"/>
    <cellStyle name="20% - Accent4 3 2" xfId="3229"/>
    <cellStyle name="20% - Accent4 3 3" xfId="3230"/>
    <cellStyle name="20% - Accent4 4" xfId="3231"/>
    <cellStyle name="20% - Accent4 4 2" xfId="3232"/>
    <cellStyle name="20% - Accent4 4 3" xfId="3233"/>
    <cellStyle name="20% - Accent4 5" xfId="3234"/>
    <cellStyle name="20% - Accent4 5 2" xfId="3235"/>
    <cellStyle name="20% - Accent4 5 3" xfId="3236"/>
    <cellStyle name="20% - Accent4 6" xfId="3237"/>
    <cellStyle name="20% - Accent4 6 2" xfId="3238"/>
    <cellStyle name="20% - Accent4 6 3" xfId="3239"/>
    <cellStyle name="20% - Accent4 7" xfId="3240"/>
    <cellStyle name="20% - Accent4 7 2" xfId="3241"/>
    <cellStyle name="20% - Accent4 7 3" xfId="3242"/>
    <cellStyle name="20% - Accent4 8" xfId="3243"/>
    <cellStyle name="20% - Accent4 8 2" xfId="3244"/>
    <cellStyle name="20% - Accent4 8 3" xfId="3245"/>
    <cellStyle name="20% - Accent4 9" xfId="3246"/>
    <cellStyle name="20% - Accent4 9 2" xfId="3247"/>
    <cellStyle name="20% - Accent4 9 3" xfId="3248"/>
    <cellStyle name="20% - Accent5 10" xfId="3249"/>
    <cellStyle name="20% - Accent5 10 2" xfId="3250"/>
    <cellStyle name="20% - Accent5 10 3" xfId="3251"/>
    <cellStyle name="20% - Accent5 11" xfId="3252"/>
    <cellStyle name="20% - Accent5 11 2" xfId="3253"/>
    <cellStyle name="20% - Accent5 11 3" xfId="3254"/>
    <cellStyle name="20% - Accent5 12" xfId="3255"/>
    <cellStyle name="20% - Accent5 12 2" xfId="3256"/>
    <cellStyle name="20% - Accent5 12 3" xfId="3257"/>
    <cellStyle name="20% - Accent5 13" xfId="3258"/>
    <cellStyle name="20% - Accent5 13 2" xfId="3259"/>
    <cellStyle name="20% - Accent5 13 3" xfId="3260"/>
    <cellStyle name="20% - Accent5 14" xfId="3261"/>
    <cellStyle name="20% - Accent5 14 2" xfId="3262"/>
    <cellStyle name="20% - Accent5 14 3" xfId="3263"/>
    <cellStyle name="20% - Accent5 15" xfId="3264"/>
    <cellStyle name="20% - Accent5 15 2" xfId="3265"/>
    <cellStyle name="20% - Accent5 15 3" xfId="3266"/>
    <cellStyle name="20% - Accent5 16" xfId="3267"/>
    <cellStyle name="20% - Accent5 16 2" xfId="3268"/>
    <cellStyle name="20% - Accent5 16 3" xfId="3269"/>
    <cellStyle name="20% - Accent5 17" xfId="3270"/>
    <cellStyle name="20% - Accent5 17 2" xfId="3271"/>
    <cellStyle name="20% - Accent5 17 3" xfId="3272"/>
    <cellStyle name="20% - Accent5 18" xfId="3273"/>
    <cellStyle name="20% - Accent5 18 2" xfId="3274"/>
    <cellStyle name="20% - Accent5 18 3" xfId="3275"/>
    <cellStyle name="20% - Accent5 19" xfId="3276"/>
    <cellStyle name="20% - Accent5 19 2" xfId="3277"/>
    <cellStyle name="20% - Accent5 19 3" xfId="3278"/>
    <cellStyle name="20% - Accent5 2" xfId="3279"/>
    <cellStyle name="20% - Accent5 2 2" xfId="3280"/>
    <cellStyle name="20% - Accent5 2 3" xfId="3281"/>
    <cellStyle name="20% - Accent5 2 4" xfId="3282"/>
    <cellStyle name="20% - Accent5 20" xfId="3283"/>
    <cellStyle name="20% - Accent5 20 2" xfId="3284"/>
    <cellStyle name="20% - Accent5 20 3" xfId="3285"/>
    <cellStyle name="20% - Accent5 21" xfId="3286"/>
    <cellStyle name="20% - Accent5 21 2" xfId="3287"/>
    <cellStyle name="20% - Accent5 21 3" xfId="3288"/>
    <cellStyle name="20% - Accent5 22" xfId="3289"/>
    <cellStyle name="20% - Accent5 22 2" xfId="3290"/>
    <cellStyle name="20% - Accent5 22 3" xfId="3291"/>
    <cellStyle name="20% - Accent5 23" xfId="3292"/>
    <cellStyle name="20% - Accent5 23 2" xfId="3293"/>
    <cellStyle name="20% - Accent5 23 3" xfId="3294"/>
    <cellStyle name="20% - Accent5 24" xfId="3295"/>
    <cellStyle name="20% - Accent5 24 2" xfId="3296"/>
    <cellStyle name="20% - Accent5 24 3" xfId="3297"/>
    <cellStyle name="20% - Accent5 25" xfId="3298"/>
    <cellStyle name="20% - Accent5 25 2" xfId="3299"/>
    <cellStyle name="20% - Accent5 25 3" xfId="3300"/>
    <cellStyle name="20% - Accent5 26" xfId="3301"/>
    <cellStyle name="20% - Accent5 26 2" xfId="3302"/>
    <cellStyle name="20% - Accent5 26 3" xfId="3303"/>
    <cellStyle name="20% - Accent5 27" xfId="3304"/>
    <cellStyle name="20% - Accent5 27 2" xfId="3305"/>
    <cellStyle name="20% - Accent5 27 3" xfId="3306"/>
    <cellStyle name="20% - Accent5 28" xfId="3307"/>
    <cellStyle name="20% - Accent5 28 2" xfId="3308"/>
    <cellStyle name="20% - Accent5 28 3" xfId="3309"/>
    <cellStyle name="20% - Accent5 3" xfId="3310"/>
    <cellStyle name="20% - Accent5 3 2" xfId="3311"/>
    <cellStyle name="20% - Accent5 3 3" xfId="3312"/>
    <cellStyle name="20% - Accent5 4" xfId="3313"/>
    <cellStyle name="20% - Accent5 4 2" xfId="3314"/>
    <cellStyle name="20% - Accent5 4 3" xfId="3315"/>
    <cellStyle name="20% - Accent5 5" xfId="3316"/>
    <cellStyle name="20% - Accent5 5 2" xfId="3317"/>
    <cellStyle name="20% - Accent5 5 3" xfId="3318"/>
    <cellStyle name="20% - Accent5 6" xfId="3319"/>
    <cellStyle name="20% - Accent5 6 2" xfId="3320"/>
    <cellStyle name="20% - Accent5 6 3" xfId="3321"/>
    <cellStyle name="20% - Accent5 7" xfId="3322"/>
    <cellStyle name="20% - Accent5 7 2" xfId="3323"/>
    <cellStyle name="20% - Accent5 7 3" xfId="3324"/>
    <cellStyle name="20% - Accent5 8" xfId="3325"/>
    <cellStyle name="20% - Accent5 8 2" xfId="3326"/>
    <cellStyle name="20% - Accent5 8 3" xfId="3327"/>
    <cellStyle name="20% - Accent5 9" xfId="3328"/>
    <cellStyle name="20% - Accent5 9 2" xfId="3329"/>
    <cellStyle name="20% - Accent5 9 3" xfId="3330"/>
    <cellStyle name="20% - Accent6 10" xfId="3331"/>
    <cellStyle name="20% - Accent6 10 2" xfId="3332"/>
    <cellStyle name="20% - Accent6 10 3" xfId="3333"/>
    <cellStyle name="20% - Accent6 11" xfId="3334"/>
    <cellStyle name="20% - Accent6 11 2" xfId="3335"/>
    <cellStyle name="20% - Accent6 11 3" xfId="3336"/>
    <cellStyle name="20% - Accent6 12" xfId="3337"/>
    <cellStyle name="20% - Accent6 12 2" xfId="3338"/>
    <cellStyle name="20% - Accent6 12 3" xfId="3339"/>
    <cellStyle name="20% - Accent6 13" xfId="3340"/>
    <cellStyle name="20% - Accent6 13 2" xfId="3341"/>
    <cellStyle name="20% - Accent6 13 3" xfId="3342"/>
    <cellStyle name="20% - Accent6 14" xfId="3343"/>
    <cellStyle name="20% - Accent6 14 2" xfId="3344"/>
    <cellStyle name="20% - Accent6 14 3" xfId="3345"/>
    <cellStyle name="20% - Accent6 15" xfId="3346"/>
    <cellStyle name="20% - Accent6 15 2" xfId="3347"/>
    <cellStyle name="20% - Accent6 15 3" xfId="3348"/>
    <cellStyle name="20% - Accent6 16" xfId="3349"/>
    <cellStyle name="20% - Accent6 16 2" xfId="3350"/>
    <cellStyle name="20% - Accent6 16 3" xfId="3351"/>
    <cellStyle name="20% - Accent6 17" xfId="3352"/>
    <cellStyle name="20% - Accent6 17 2" xfId="3353"/>
    <cellStyle name="20% - Accent6 17 3" xfId="3354"/>
    <cellStyle name="20% - Accent6 18" xfId="3355"/>
    <cellStyle name="20% - Accent6 18 2" xfId="3356"/>
    <cellStyle name="20% - Accent6 18 3" xfId="3357"/>
    <cellStyle name="20% - Accent6 19" xfId="3358"/>
    <cellStyle name="20% - Accent6 19 2" xfId="3359"/>
    <cellStyle name="20% - Accent6 19 3" xfId="3360"/>
    <cellStyle name="20% - Accent6 2" xfId="3361"/>
    <cellStyle name="20% - Accent6 2 2" xfId="3362"/>
    <cellStyle name="20% - Accent6 2 3" xfId="3363"/>
    <cellStyle name="20% - Accent6 2 4" xfId="3364"/>
    <cellStyle name="20% - Accent6 20" xfId="3365"/>
    <cellStyle name="20% - Accent6 20 2" xfId="3366"/>
    <cellStyle name="20% - Accent6 20 3" xfId="3367"/>
    <cellStyle name="20% - Accent6 21" xfId="3368"/>
    <cellStyle name="20% - Accent6 21 2" xfId="3369"/>
    <cellStyle name="20% - Accent6 21 3" xfId="3370"/>
    <cellStyle name="20% - Accent6 22" xfId="3371"/>
    <cellStyle name="20% - Accent6 22 2" xfId="3372"/>
    <cellStyle name="20% - Accent6 22 3" xfId="3373"/>
    <cellStyle name="20% - Accent6 23" xfId="3374"/>
    <cellStyle name="20% - Accent6 23 2" xfId="3375"/>
    <cellStyle name="20% - Accent6 23 3" xfId="3376"/>
    <cellStyle name="20% - Accent6 24" xfId="3377"/>
    <cellStyle name="20% - Accent6 24 2" xfId="3378"/>
    <cellStyle name="20% - Accent6 24 3" xfId="3379"/>
    <cellStyle name="20% - Accent6 25" xfId="3380"/>
    <cellStyle name="20% - Accent6 25 2" xfId="3381"/>
    <cellStyle name="20% - Accent6 25 3" xfId="3382"/>
    <cellStyle name="20% - Accent6 26" xfId="3383"/>
    <cellStyle name="20% - Accent6 26 2" xfId="3384"/>
    <cellStyle name="20% - Accent6 26 3" xfId="3385"/>
    <cellStyle name="20% - Accent6 27" xfId="3386"/>
    <cellStyle name="20% - Accent6 27 2" xfId="3387"/>
    <cellStyle name="20% - Accent6 27 3" xfId="3388"/>
    <cellStyle name="20% - Accent6 28" xfId="3389"/>
    <cellStyle name="20% - Accent6 28 2" xfId="3390"/>
    <cellStyle name="20% - Accent6 28 3" xfId="3391"/>
    <cellStyle name="20% - Accent6 3" xfId="3392"/>
    <cellStyle name="20% - Accent6 3 2" xfId="3393"/>
    <cellStyle name="20% - Accent6 3 3" xfId="3394"/>
    <cellStyle name="20% - Accent6 4" xfId="3395"/>
    <cellStyle name="20% - Accent6 4 2" xfId="3396"/>
    <cellStyle name="20% - Accent6 4 3" xfId="3397"/>
    <cellStyle name="20% - Accent6 5" xfId="3398"/>
    <cellStyle name="20% - Accent6 5 2" xfId="3399"/>
    <cellStyle name="20% - Accent6 5 3" xfId="3400"/>
    <cellStyle name="20% - Accent6 6" xfId="3401"/>
    <cellStyle name="20% - Accent6 6 2" xfId="3402"/>
    <cellStyle name="20% - Accent6 6 3" xfId="3403"/>
    <cellStyle name="20% - Accent6 7" xfId="3404"/>
    <cellStyle name="20% - Accent6 7 2" xfId="3405"/>
    <cellStyle name="20% - Accent6 7 3" xfId="3406"/>
    <cellStyle name="20% - Accent6 8" xfId="3407"/>
    <cellStyle name="20% - Accent6 8 2" xfId="3408"/>
    <cellStyle name="20% - Accent6 8 3" xfId="3409"/>
    <cellStyle name="20% - Accent6 9" xfId="3410"/>
    <cellStyle name="20% - Accent6 9 2" xfId="3411"/>
    <cellStyle name="20% - Accent6 9 3" xfId="3412"/>
    <cellStyle name="20% - Акцент1 2" xfId="3413"/>
    <cellStyle name="20% - Акцент1 2 2" xfId="3414"/>
    <cellStyle name="20% - Акцент1 2 2 2" xfId="3415"/>
    <cellStyle name="20% - Акцент2 2" xfId="3416"/>
    <cellStyle name="20% - Акцент2 2 2" xfId="3417"/>
    <cellStyle name="20% - Акцент2 2 2 2" xfId="3418"/>
    <cellStyle name="20% - Акцент3 2" xfId="3419"/>
    <cellStyle name="20% - Акцент3 2 2" xfId="3420"/>
    <cellStyle name="20% - Акцент3 2 2 2" xfId="3421"/>
    <cellStyle name="20% - Акцент4 2" xfId="3422"/>
    <cellStyle name="20% - Акцент4 2 2" xfId="3423"/>
    <cellStyle name="20% - Акцент4 2 2 2" xfId="3424"/>
    <cellStyle name="20% - Акцент5 2" xfId="3425"/>
    <cellStyle name="20% - Акцент5 2 2" xfId="3426"/>
    <cellStyle name="20% - Акцент5 2 2 2" xfId="3427"/>
    <cellStyle name="20% - Акцент6 2" xfId="3428"/>
    <cellStyle name="20% - Акцент6 2 2" xfId="3429"/>
    <cellStyle name="20% - Акцент6 2 2 2" xfId="3430"/>
    <cellStyle name="40% - Accent1 10" xfId="3431"/>
    <cellStyle name="40% - Accent1 10 2" xfId="3432"/>
    <cellStyle name="40% - Accent1 10 3" xfId="3433"/>
    <cellStyle name="40% - Accent1 11" xfId="3434"/>
    <cellStyle name="40% - Accent1 11 2" xfId="3435"/>
    <cellStyle name="40% - Accent1 11 3" xfId="3436"/>
    <cellStyle name="40% - Accent1 12" xfId="3437"/>
    <cellStyle name="40% - Accent1 12 2" xfId="3438"/>
    <cellStyle name="40% - Accent1 12 3" xfId="3439"/>
    <cellStyle name="40% - Accent1 13" xfId="3440"/>
    <cellStyle name="40% - Accent1 13 2" xfId="3441"/>
    <cellStyle name="40% - Accent1 13 3" xfId="3442"/>
    <cellStyle name="40% - Accent1 14" xfId="3443"/>
    <cellStyle name="40% - Accent1 14 2" xfId="3444"/>
    <cellStyle name="40% - Accent1 14 3" xfId="3445"/>
    <cellStyle name="40% - Accent1 15" xfId="3446"/>
    <cellStyle name="40% - Accent1 15 2" xfId="3447"/>
    <cellStyle name="40% - Accent1 15 3" xfId="3448"/>
    <cellStyle name="40% - Accent1 16" xfId="3449"/>
    <cellStyle name="40% - Accent1 16 2" xfId="3450"/>
    <cellStyle name="40% - Accent1 16 3" xfId="3451"/>
    <cellStyle name="40% - Accent1 17" xfId="3452"/>
    <cellStyle name="40% - Accent1 17 2" xfId="3453"/>
    <cellStyle name="40% - Accent1 17 3" xfId="3454"/>
    <cellStyle name="40% - Accent1 18" xfId="3455"/>
    <cellStyle name="40% - Accent1 18 2" xfId="3456"/>
    <cellStyle name="40% - Accent1 18 3" xfId="3457"/>
    <cellStyle name="40% - Accent1 19" xfId="3458"/>
    <cellStyle name="40% - Accent1 19 2" xfId="3459"/>
    <cellStyle name="40% - Accent1 19 3" xfId="3460"/>
    <cellStyle name="40% - Accent1 2" xfId="3461"/>
    <cellStyle name="40% - Accent1 2 2" xfId="3462"/>
    <cellStyle name="40% - Accent1 2 3" xfId="3463"/>
    <cellStyle name="40% - Accent1 2 4" xfId="3464"/>
    <cellStyle name="40% - Accent1 20" xfId="3465"/>
    <cellStyle name="40% - Accent1 20 2" xfId="3466"/>
    <cellStyle name="40% - Accent1 20 3" xfId="3467"/>
    <cellStyle name="40% - Accent1 21" xfId="3468"/>
    <cellStyle name="40% - Accent1 21 2" xfId="3469"/>
    <cellStyle name="40% - Accent1 21 3" xfId="3470"/>
    <cellStyle name="40% - Accent1 22" xfId="3471"/>
    <cellStyle name="40% - Accent1 22 2" xfId="3472"/>
    <cellStyle name="40% - Accent1 22 3" xfId="3473"/>
    <cellStyle name="40% - Accent1 23" xfId="3474"/>
    <cellStyle name="40% - Accent1 23 2" xfId="3475"/>
    <cellStyle name="40% - Accent1 23 3" xfId="3476"/>
    <cellStyle name="40% - Accent1 24" xfId="3477"/>
    <cellStyle name="40% - Accent1 24 2" xfId="3478"/>
    <cellStyle name="40% - Accent1 24 3" xfId="3479"/>
    <cellStyle name="40% - Accent1 25" xfId="3480"/>
    <cellStyle name="40% - Accent1 25 2" xfId="3481"/>
    <cellStyle name="40% - Accent1 25 3" xfId="3482"/>
    <cellStyle name="40% - Accent1 26" xfId="3483"/>
    <cellStyle name="40% - Accent1 26 2" xfId="3484"/>
    <cellStyle name="40% - Accent1 26 3" xfId="3485"/>
    <cellStyle name="40% - Accent1 27" xfId="3486"/>
    <cellStyle name="40% - Accent1 27 2" xfId="3487"/>
    <cellStyle name="40% - Accent1 27 3" xfId="3488"/>
    <cellStyle name="40% - Accent1 28" xfId="3489"/>
    <cellStyle name="40% - Accent1 28 2" xfId="3490"/>
    <cellStyle name="40% - Accent1 28 3" xfId="3491"/>
    <cellStyle name="40% - Accent1 3" xfId="3492"/>
    <cellStyle name="40% - Accent1 3 2" xfId="3493"/>
    <cellStyle name="40% - Accent1 3 3" xfId="3494"/>
    <cellStyle name="40% - Accent1 4" xfId="3495"/>
    <cellStyle name="40% - Accent1 4 2" xfId="3496"/>
    <cellStyle name="40% - Accent1 4 3" xfId="3497"/>
    <cellStyle name="40% - Accent1 5" xfId="3498"/>
    <cellStyle name="40% - Accent1 5 2" xfId="3499"/>
    <cellStyle name="40% - Accent1 5 3" xfId="3500"/>
    <cellStyle name="40% - Accent1 6" xfId="3501"/>
    <cellStyle name="40% - Accent1 6 2" xfId="3502"/>
    <cellStyle name="40% - Accent1 6 3" xfId="3503"/>
    <cellStyle name="40% - Accent1 7" xfId="3504"/>
    <cellStyle name="40% - Accent1 7 2" xfId="3505"/>
    <cellStyle name="40% - Accent1 7 3" xfId="3506"/>
    <cellStyle name="40% - Accent1 8" xfId="3507"/>
    <cellStyle name="40% - Accent1 8 2" xfId="3508"/>
    <cellStyle name="40% - Accent1 8 3" xfId="3509"/>
    <cellStyle name="40% - Accent1 9" xfId="3510"/>
    <cellStyle name="40% - Accent1 9 2" xfId="3511"/>
    <cellStyle name="40% - Accent1 9 3" xfId="3512"/>
    <cellStyle name="40% - Accent2 10" xfId="3513"/>
    <cellStyle name="40% - Accent2 10 2" xfId="3514"/>
    <cellStyle name="40% - Accent2 10 3" xfId="3515"/>
    <cellStyle name="40% - Accent2 11" xfId="3516"/>
    <cellStyle name="40% - Accent2 11 2" xfId="3517"/>
    <cellStyle name="40% - Accent2 11 3" xfId="3518"/>
    <cellStyle name="40% - Accent2 12" xfId="3519"/>
    <cellStyle name="40% - Accent2 12 2" xfId="3520"/>
    <cellStyle name="40% - Accent2 12 3" xfId="3521"/>
    <cellStyle name="40% - Accent2 13" xfId="3522"/>
    <cellStyle name="40% - Accent2 13 2" xfId="3523"/>
    <cellStyle name="40% - Accent2 13 3" xfId="3524"/>
    <cellStyle name="40% - Accent2 14" xfId="3525"/>
    <cellStyle name="40% - Accent2 14 2" xfId="3526"/>
    <cellStyle name="40% - Accent2 14 3" xfId="3527"/>
    <cellStyle name="40% - Accent2 15" xfId="3528"/>
    <cellStyle name="40% - Accent2 15 2" xfId="3529"/>
    <cellStyle name="40% - Accent2 15 3" xfId="3530"/>
    <cellStyle name="40% - Accent2 16" xfId="3531"/>
    <cellStyle name="40% - Accent2 16 2" xfId="3532"/>
    <cellStyle name="40% - Accent2 16 3" xfId="3533"/>
    <cellStyle name="40% - Accent2 17" xfId="3534"/>
    <cellStyle name="40% - Accent2 17 2" xfId="3535"/>
    <cellStyle name="40% - Accent2 17 3" xfId="3536"/>
    <cellStyle name="40% - Accent2 18" xfId="3537"/>
    <cellStyle name="40% - Accent2 18 2" xfId="3538"/>
    <cellStyle name="40% - Accent2 18 3" xfId="3539"/>
    <cellStyle name="40% - Accent2 19" xfId="3540"/>
    <cellStyle name="40% - Accent2 19 2" xfId="3541"/>
    <cellStyle name="40% - Accent2 19 3" xfId="3542"/>
    <cellStyle name="40% - Accent2 2" xfId="3543"/>
    <cellStyle name="40% - Accent2 2 2" xfId="3544"/>
    <cellStyle name="40% - Accent2 2 3" xfId="3545"/>
    <cellStyle name="40% - Accent2 2 4" xfId="3546"/>
    <cellStyle name="40% - Accent2 20" xfId="3547"/>
    <cellStyle name="40% - Accent2 20 2" xfId="3548"/>
    <cellStyle name="40% - Accent2 20 3" xfId="3549"/>
    <cellStyle name="40% - Accent2 21" xfId="3550"/>
    <cellStyle name="40% - Accent2 21 2" xfId="3551"/>
    <cellStyle name="40% - Accent2 21 3" xfId="3552"/>
    <cellStyle name="40% - Accent2 22" xfId="3553"/>
    <cellStyle name="40% - Accent2 22 2" xfId="3554"/>
    <cellStyle name="40% - Accent2 22 3" xfId="3555"/>
    <cellStyle name="40% - Accent2 23" xfId="3556"/>
    <cellStyle name="40% - Accent2 23 2" xfId="3557"/>
    <cellStyle name="40% - Accent2 23 3" xfId="3558"/>
    <cellStyle name="40% - Accent2 24" xfId="3559"/>
    <cellStyle name="40% - Accent2 24 2" xfId="3560"/>
    <cellStyle name="40% - Accent2 24 3" xfId="3561"/>
    <cellStyle name="40% - Accent2 25" xfId="3562"/>
    <cellStyle name="40% - Accent2 25 2" xfId="3563"/>
    <cellStyle name="40% - Accent2 25 3" xfId="3564"/>
    <cellStyle name="40% - Accent2 26" xfId="3565"/>
    <cellStyle name="40% - Accent2 26 2" xfId="3566"/>
    <cellStyle name="40% - Accent2 26 3" xfId="3567"/>
    <cellStyle name="40% - Accent2 27" xfId="3568"/>
    <cellStyle name="40% - Accent2 27 2" xfId="3569"/>
    <cellStyle name="40% - Accent2 27 3" xfId="3570"/>
    <cellStyle name="40% - Accent2 28" xfId="3571"/>
    <cellStyle name="40% - Accent2 28 2" xfId="3572"/>
    <cellStyle name="40% - Accent2 28 3" xfId="3573"/>
    <cellStyle name="40% - Accent2 3" xfId="3574"/>
    <cellStyle name="40% - Accent2 3 2" xfId="3575"/>
    <cellStyle name="40% - Accent2 3 3" xfId="3576"/>
    <cellStyle name="40% - Accent2 4" xfId="3577"/>
    <cellStyle name="40% - Accent2 4 2" xfId="3578"/>
    <cellStyle name="40% - Accent2 4 3" xfId="3579"/>
    <cellStyle name="40% - Accent2 5" xfId="3580"/>
    <cellStyle name="40% - Accent2 5 2" xfId="3581"/>
    <cellStyle name="40% - Accent2 5 3" xfId="3582"/>
    <cellStyle name="40% - Accent2 6" xfId="3583"/>
    <cellStyle name="40% - Accent2 6 2" xfId="3584"/>
    <cellStyle name="40% - Accent2 6 3" xfId="3585"/>
    <cellStyle name="40% - Accent2 7" xfId="3586"/>
    <cellStyle name="40% - Accent2 7 2" xfId="3587"/>
    <cellStyle name="40% - Accent2 7 3" xfId="3588"/>
    <cellStyle name="40% - Accent2 8" xfId="3589"/>
    <cellStyle name="40% - Accent2 8 2" xfId="3590"/>
    <cellStyle name="40% - Accent2 8 3" xfId="3591"/>
    <cellStyle name="40% - Accent2 9" xfId="3592"/>
    <cellStyle name="40% - Accent2 9 2" xfId="3593"/>
    <cellStyle name="40% - Accent2 9 3" xfId="3594"/>
    <cellStyle name="40% - Accent3 10" xfId="3595"/>
    <cellStyle name="40% - Accent3 10 2" xfId="3596"/>
    <cellStyle name="40% - Accent3 10 3" xfId="3597"/>
    <cellStyle name="40% - Accent3 11" xfId="3598"/>
    <cellStyle name="40% - Accent3 11 2" xfId="3599"/>
    <cellStyle name="40% - Accent3 11 3" xfId="3600"/>
    <cellStyle name="40% - Accent3 12" xfId="3601"/>
    <cellStyle name="40% - Accent3 12 2" xfId="3602"/>
    <cellStyle name="40% - Accent3 12 3" xfId="3603"/>
    <cellStyle name="40% - Accent3 13" xfId="3604"/>
    <cellStyle name="40% - Accent3 13 2" xfId="3605"/>
    <cellStyle name="40% - Accent3 13 3" xfId="3606"/>
    <cellStyle name="40% - Accent3 14" xfId="3607"/>
    <cellStyle name="40% - Accent3 14 2" xfId="3608"/>
    <cellStyle name="40% - Accent3 14 3" xfId="3609"/>
    <cellStyle name="40% - Accent3 15" xfId="3610"/>
    <cellStyle name="40% - Accent3 15 2" xfId="3611"/>
    <cellStyle name="40% - Accent3 15 3" xfId="3612"/>
    <cellStyle name="40% - Accent3 16" xfId="3613"/>
    <cellStyle name="40% - Accent3 16 2" xfId="3614"/>
    <cellStyle name="40% - Accent3 16 3" xfId="3615"/>
    <cellStyle name="40% - Accent3 17" xfId="3616"/>
    <cellStyle name="40% - Accent3 17 2" xfId="3617"/>
    <cellStyle name="40% - Accent3 17 3" xfId="3618"/>
    <cellStyle name="40% - Accent3 18" xfId="3619"/>
    <cellStyle name="40% - Accent3 18 2" xfId="3620"/>
    <cellStyle name="40% - Accent3 18 3" xfId="3621"/>
    <cellStyle name="40% - Accent3 19" xfId="3622"/>
    <cellStyle name="40% - Accent3 19 2" xfId="3623"/>
    <cellStyle name="40% - Accent3 19 3" xfId="3624"/>
    <cellStyle name="40% - Accent3 2" xfId="3625"/>
    <cellStyle name="40% - Accent3 2 2" xfId="3626"/>
    <cellStyle name="40% - Accent3 2 3" xfId="3627"/>
    <cellStyle name="40% - Accent3 2 4" xfId="3628"/>
    <cellStyle name="40% - Accent3 20" xfId="3629"/>
    <cellStyle name="40% - Accent3 20 2" xfId="3630"/>
    <cellStyle name="40% - Accent3 20 3" xfId="3631"/>
    <cellStyle name="40% - Accent3 21" xfId="3632"/>
    <cellStyle name="40% - Accent3 21 2" xfId="3633"/>
    <cellStyle name="40% - Accent3 21 3" xfId="3634"/>
    <cellStyle name="40% - Accent3 22" xfId="3635"/>
    <cellStyle name="40% - Accent3 22 2" xfId="3636"/>
    <cellStyle name="40% - Accent3 22 3" xfId="3637"/>
    <cellStyle name="40% - Accent3 23" xfId="3638"/>
    <cellStyle name="40% - Accent3 23 2" xfId="3639"/>
    <cellStyle name="40% - Accent3 23 3" xfId="3640"/>
    <cellStyle name="40% - Accent3 24" xfId="3641"/>
    <cellStyle name="40% - Accent3 24 2" xfId="3642"/>
    <cellStyle name="40% - Accent3 24 3" xfId="3643"/>
    <cellStyle name="40% - Accent3 25" xfId="3644"/>
    <cellStyle name="40% - Accent3 25 2" xfId="3645"/>
    <cellStyle name="40% - Accent3 25 3" xfId="3646"/>
    <cellStyle name="40% - Accent3 26" xfId="3647"/>
    <cellStyle name="40% - Accent3 26 2" xfId="3648"/>
    <cellStyle name="40% - Accent3 26 3" xfId="3649"/>
    <cellStyle name="40% - Accent3 27" xfId="3650"/>
    <cellStyle name="40% - Accent3 27 2" xfId="3651"/>
    <cellStyle name="40% - Accent3 27 3" xfId="3652"/>
    <cellStyle name="40% - Accent3 28" xfId="3653"/>
    <cellStyle name="40% - Accent3 28 2" xfId="3654"/>
    <cellStyle name="40% - Accent3 28 3" xfId="3655"/>
    <cellStyle name="40% - Accent3 3" xfId="3656"/>
    <cellStyle name="40% - Accent3 3 2" xfId="3657"/>
    <cellStyle name="40% - Accent3 3 3" xfId="3658"/>
    <cellStyle name="40% - Accent3 4" xfId="3659"/>
    <cellStyle name="40% - Accent3 4 2" xfId="3660"/>
    <cellStyle name="40% - Accent3 4 3" xfId="3661"/>
    <cellStyle name="40% - Accent3 5" xfId="3662"/>
    <cellStyle name="40% - Accent3 5 2" xfId="3663"/>
    <cellStyle name="40% - Accent3 5 3" xfId="3664"/>
    <cellStyle name="40% - Accent3 6" xfId="3665"/>
    <cellStyle name="40% - Accent3 6 2" xfId="3666"/>
    <cellStyle name="40% - Accent3 6 3" xfId="3667"/>
    <cellStyle name="40% - Accent3 7" xfId="3668"/>
    <cellStyle name="40% - Accent3 7 2" xfId="3669"/>
    <cellStyle name="40% - Accent3 7 3" xfId="3670"/>
    <cellStyle name="40% - Accent3 8" xfId="3671"/>
    <cellStyle name="40% - Accent3 8 2" xfId="3672"/>
    <cellStyle name="40% - Accent3 8 3" xfId="3673"/>
    <cellStyle name="40% - Accent3 9" xfId="3674"/>
    <cellStyle name="40% - Accent3 9 2" xfId="3675"/>
    <cellStyle name="40% - Accent3 9 3" xfId="3676"/>
    <cellStyle name="40% - Accent4 10" xfId="3677"/>
    <cellStyle name="40% - Accent4 10 2" xfId="3678"/>
    <cellStyle name="40% - Accent4 10 3" xfId="3679"/>
    <cellStyle name="40% - Accent4 11" xfId="3680"/>
    <cellStyle name="40% - Accent4 11 2" xfId="3681"/>
    <cellStyle name="40% - Accent4 11 3" xfId="3682"/>
    <cellStyle name="40% - Accent4 12" xfId="3683"/>
    <cellStyle name="40% - Accent4 12 2" xfId="3684"/>
    <cellStyle name="40% - Accent4 12 3" xfId="3685"/>
    <cellStyle name="40% - Accent4 13" xfId="3686"/>
    <cellStyle name="40% - Accent4 13 2" xfId="3687"/>
    <cellStyle name="40% - Accent4 13 3" xfId="3688"/>
    <cellStyle name="40% - Accent4 14" xfId="3689"/>
    <cellStyle name="40% - Accent4 14 2" xfId="3690"/>
    <cellStyle name="40% - Accent4 14 3" xfId="3691"/>
    <cellStyle name="40% - Accent4 15" xfId="3692"/>
    <cellStyle name="40% - Accent4 15 2" xfId="3693"/>
    <cellStyle name="40% - Accent4 15 3" xfId="3694"/>
    <cellStyle name="40% - Accent4 16" xfId="3695"/>
    <cellStyle name="40% - Accent4 16 2" xfId="3696"/>
    <cellStyle name="40% - Accent4 16 3" xfId="3697"/>
    <cellStyle name="40% - Accent4 17" xfId="3698"/>
    <cellStyle name="40% - Accent4 17 2" xfId="3699"/>
    <cellStyle name="40% - Accent4 17 3" xfId="3700"/>
    <cellStyle name="40% - Accent4 18" xfId="3701"/>
    <cellStyle name="40% - Accent4 18 2" xfId="3702"/>
    <cellStyle name="40% - Accent4 18 3" xfId="3703"/>
    <cellStyle name="40% - Accent4 19" xfId="3704"/>
    <cellStyle name="40% - Accent4 19 2" xfId="3705"/>
    <cellStyle name="40% - Accent4 19 3" xfId="3706"/>
    <cellStyle name="40% - Accent4 2" xfId="3707"/>
    <cellStyle name="40% - Accent4 2 2" xfId="3708"/>
    <cellStyle name="40% - Accent4 2 3" xfId="3709"/>
    <cellStyle name="40% - Accent4 2 4" xfId="3710"/>
    <cellStyle name="40% - Accent4 20" xfId="3711"/>
    <cellStyle name="40% - Accent4 20 2" xfId="3712"/>
    <cellStyle name="40% - Accent4 20 3" xfId="3713"/>
    <cellStyle name="40% - Accent4 21" xfId="3714"/>
    <cellStyle name="40% - Accent4 21 2" xfId="3715"/>
    <cellStyle name="40% - Accent4 21 3" xfId="3716"/>
    <cellStyle name="40% - Accent4 22" xfId="3717"/>
    <cellStyle name="40% - Accent4 22 2" xfId="3718"/>
    <cellStyle name="40% - Accent4 22 3" xfId="3719"/>
    <cellStyle name="40% - Accent4 23" xfId="3720"/>
    <cellStyle name="40% - Accent4 23 2" xfId="3721"/>
    <cellStyle name="40% - Accent4 23 3" xfId="3722"/>
    <cellStyle name="40% - Accent4 24" xfId="3723"/>
    <cellStyle name="40% - Accent4 24 2" xfId="3724"/>
    <cellStyle name="40% - Accent4 24 3" xfId="3725"/>
    <cellStyle name="40% - Accent4 25" xfId="3726"/>
    <cellStyle name="40% - Accent4 25 2" xfId="3727"/>
    <cellStyle name="40% - Accent4 25 3" xfId="3728"/>
    <cellStyle name="40% - Accent4 26" xfId="3729"/>
    <cellStyle name="40% - Accent4 26 2" xfId="3730"/>
    <cellStyle name="40% - Accent4 26 3" xfId="3731"/>
    <cellStyle name="40% - Accent4 27" xfId="3732"/>
    <cellStyle name="40% - Accent4 27 2" xfId="3733"/>
    <cellStyle name="40% - Accent4 27 3" xfId="3734"/>
    <cellStyle name="40% - Accent4 28" xfId="3735"/>
    <cellStyle name="40% - Accent4 28 2" xfId="3736"/>
    <cellStyle name="40% - Accent4 28 3" xfId="3737"/>
    <cellStyle name="40% - Accent4 3" xfId="3738"/>
    <cellStyle name="40% - Accent4 3 2" xfId="3739"/>
    <cellStyle name="40% - Accent4 3 3" xfId="3740"/>
    <cellStyle name="40% - Accent4 4" xfId="3741"/>
    <cellStyle name="40% - Accent4 4 2" xfId="3742"/>
    <cellStyle name="40% - Accent4 4 3" xfId="3743"/>
    <cellStyle name="40% - Accent4 5" xfId="3744"/>
    <cellStyle name="40% - Accent4 5 2" xfId="3745"/>
    <cellStyle name="40% - Accent4 5 3" xfId="3746"/>
    <cellStyle name="40% - Accent4 6" xfId="3747"/>
    <cellStyle name="40% - Accent4 6 2" xfId="3748"/>
    <cellStyle name="40% - Accent4 6 3" xfId="3749"/>
    <cellStyle name="40% - Accent4 7" xfId="3750"/>
    <cellStyle name="40% - Accent4 7 2" xfId="3751"/>
    <cellStyle name="40% - Accent4 7 3" xfId="3752"/>
    <cellStyle name="40% - Accent4 8" xfId="3753"/>
    <cellStyle name="40% - Accent4 8 2" xfId="3754"/>
    <cellStyle name="40% - Accent4 8 3" xfId="3755"/>
    <cellStyle name="40% - Accent4 9" xfId="3756"/>
    <cellStyle name="40% - Accent4 9 2" xfId="3757"/>
    <cellStyle name="40% - Accent4 9 3" xfId="3758"/>
    <cellStyle name="40% - Accent5 10" xfId="3759"/>
    <cellStyle name="40% - Accent5 10 2" xfId="3760"/>
    <cellStyle name="40% - Accent5 10 3" xfId="3761"/>
    <cellStyle name="40% - Accent5 11" xfId="3762"/>
    <cellStyle name="40% - Accent5 11 2" xfId="3763"/>
    <cellStyle name="40% - Accent5 11 3" xfId="3764"/>
    <cellStyle name="40% - Accent5 12" xfId="3765"/>
    <cellStyle name="40% - Accent5 12 2" xfId="3766"/>
    <cellStyle name="40% - Accent5 12 3" xfId="3767"/>
    <cellStyle name="40% - Accent5 13" xfId="3768"/>
    <cellStyle name="40% - Accent5 13 2" xfId="3769"/>
    <cellStyle name="40% - Accent5 13 3" xfId="3770"/>
    <cellStyle name="40% - Accent5 14" xfId="3771"/>
    <cellStyle name="40% - Accent5 14 2" xfId="3772"/>
    <cellStyle name="40% - Accent5 14 3" xfId="3773"/>
    <cellStyle name="40% - Accent5 15" xfId="3774"/>
    <cellStyle name="40% - Accent5 15 2" xfId="3775"/>
    <cellStyle name="40% - Accent5 15 3" xfId="3776"/>
    <cellStyle name="40% - Accent5 16" xfId="3777"/>
    <cellStyle name="40% - Accent5 16 2" xfId="3778"/>
    <cellStyle name="40% - Accent5 16 3" xfId="3779"/>
    <cellStyle name="40% - Accent5 17" xfId="3780"/>
    <cellStyle name="40% - Accent5 17 2" xfId="3781"/>
    <cellStyle name="40% - Accent5 17 3" xfId="3782"/>
    <cellStyle name="40% - Accent5 18" xfId="3783"/>
    <cellStyle name="40% - Accent5 18 2" xfId="3784"/>
    <cellStyle name="40% - Accent5 18 3" xfId="3785"/>
    <cellStyle name="40% - Accent5 19" xfId="3786"/>
    <cellStyle name="40% - Accent5 19 2" xfId="3787"/>
    <cellStyle name="40% - Accent5 19 3" xfId="3788"/>
    <cellStyle name="40% - Accent5 2" xfId="3789"/>
    <cellStyle name="40% - Accent5 2 2" xfId="3790"/>
    <cellStyle name="40% - Accent5 2 3" xfId="3791"/>
    <cellStyle name="40% - Accent5 2 4" xfId="3792"/>
    <cellStyle name="40% - Accent5 20" xfId="3793"/>
    <cellStyle name="40% - Accent5 20 2" xfId="3794"/>
    <cellStyle name="40% - Accent5 20 3" xfId="3795"/>
    <cellStyle name="40% - Accent5 21" xfId="3796"/>
    <cellStyle name="40% - Accent5 21 2" xfId="3797"/>
    <cellStyle name="40% - Accent5 21 3" xfId="3798"/>
    <cellStyle name="40% - Accent5 22" xfId="3799"/>
    <cellStyle name="40% - Accent5 22 2" xfId="3800"/>
    <cellStyle name="40% - Accent5 22 3" xfId="3801"/>
    <cellStyle name="40% - Accent5 23" xfId="3802"/>
    <cellStyle name="40% - Accent5 23 2" xfId="3803"/>
    <cellStyle name="40% - Accent5 23 3" xfId="3804"/>
    <cellStyle name="40% - Accent5 24" xfId="3805"/>
    <cellStyle name="40% - Accent5 24 2" xfId="3806"/>
    <cellStyle name="40% - Accent5 24 3" xfId="3807"/>
    <cellStyle name="40% - Accent5 25" xfId="3808"/>
    <cellStyle name="40% - Accent5 25 2" xfId="3809"/>
    <cellStyle name="40% - Accent5 25 3" xfId="3810"/>
    <cellStyle name="40% - Accent5 26" xfId="3811"/>
    <cellStyle name="40% - Accent5 26 2" xfId="3812"/>
    <cellStyle name="40% - Accent5 26 3" xfId="3813"/>
    <cellStyle name="40% - Accent5 27" xfId="3814"/>
    <cellStyle name="40% - Accent5 27 2" xfId="3815"/>
    <cellStyle name="40% - Accent5 27 3" xfId="3816"/>
    <cellStyle name="40% - Accent5 28" xfId="3817"/>
    <cellStyle name="40% - Accent5 28 2" xfId="3818"/>
    <cellStyle name="40% - Accent5 28 3" xfId="3819"/>
    <cellStyle name="40% - Accent5 3" xfId="3820"/>
    <cellStyle name="40% - Accent5 3 2" xfId="3821"/>
    <cellStyle name="40% - Accent5 3 3" xfId="3822"/>
    <cellStyle name="40% - Accent5 4" xfId="3823"/>
    <cellStyle name="40% - Accent5 4 2" xfId="3824"/>
    <cellStyle name="40% - Accent5 4 3" xfId="3825"/>
    <cellStyle name="40% - Accent5 5" xfId="3826"/>
    <cellStyle name="40% - Accent5 5 2" xfId="3827"/>
    <cellStyle name="40% - Accent5 5 3" xfId="3828"/>
    <cellStyle name="40% - Accent5 6" xfId="3829"/>
    <cellStyle name="40% - Accent5 6 2" xfId="3830"/>
    <cellStyle name="40% - Accent5 6 3" xfId="3831"/>
    <cellStyle name="40% - Accent5 7" xfId="3832"/>
    <cellStyle name="40% - Accent5 7 2" xfId="3833"/>
    <cellStyle name="40% - Accent5 7 3" xfId="3834"/>
    <cellStyle name="40% - Accent5 8" xfId="3835"/>
    <cellStyle name="40% - Accent5 8 2" xfId="3836"/>
    <cellStyle name="40% - Accent5 8 3" xfId="3837"/>
    <cellStyle name="40% - Accent5 9" xfId="3838"/>
    <cellStyle name="40% - Accent5 9 2" xfId="3839"/>
    <cellStyle name="40% - Accent5 9 3" xfId="3840"/>
    <cellStyle name="40% - Accent6 10" xfId="3841"/>
    <cellStyle name="40% - Accent6 10 2" xfId="3842"/>
    <cellStyle name="40% - Accent6 10 3" xfId="3843"/>
    <cellStyle name="40% - Accent6 11" xfId="3844"/>
    <cellStyle name="40% - Accent6 11 2" xfId="3845"/>
    <cellStyle name="40% - Accent6 11 3" xfId="3846"/>
    <cellStyle name="40% - Accent6 12" xfId="3847"/>
    <cellStyle name="40% - Accent6 12 2" xfId="3848"/>
    <cellStyle name="40% - Accent6 12 3" xfId="3849"/>
    <cellStyle name="40% - Accent6 13" xfId="3850"/>
    <cellStyle name="40% - Accent6 13 2" xfId="3851"/>
    <cellStyle name="40% - Accent6 13 3" xfId="3852"/>
    <cellStyle name="40% - Accent6 14" xfId="3853"/>
    <cellStyle name="40% - Accent6 14 2" xfId="3854"/>
    <cellStyle name="40% - Accent6 14 3" xfId="3855"/>
    <cellStyle name="40% - Accent6 15" xfId="3856"/>
    <cellStyle name="40% - Accent6 15 2" xfId="3857"/>
    <cellStyle name="40% - Accent6 15 3" xfId="3858"/>
    <cellStyle name="40% - Accent6 16" xfId="3859"/>
    <cellStyle name="40% - Accent6 16 2" xfId="3860"/>
    <cellStyle name="40% - Accent6 16 3" xfId="3861"/>
    <cellStyle name="40% - Accent6 17" xfId="3862"/>
    <cellStyle name="40% - Accent6 17 2" xfId="3863"/>
    <cellStyle name="40% - Accent6 17 3" xfId="3864"/>
    <cellStyle name="40% - Accent6 18" xfId="3865"/>
    <cellStyle name="40% - Accent6 18 2" xfId="3866"/>
    <cellStyle name="40% - Accent6 18 3" xfId="3867"/>
    <cellStyle name="40% - Accent6 19" xfId="3868"/>
    <cellStyle name="40% - Accent6 19 2" xfId="3869"/>
    <cellStyle name="40% - Accent6 19 3" xfId="3870"/>
    <cellStyle name="40% - Accent6 2" xfId="3871"/>
    <cellStyle name="40% - Accent6 2 2" xfId="3872"/>
    <cellStyle name="40% - Accent6 2 3" xfId="3873"/>
    <cellStyle name="40% - Accent6 2 4" xfId="3874"/>
    <cellStyle name="40% - Accent6 20" xfId="3875"/>
    <cellStyle name="40% - Accent6 20 2" xfId="3876"/>
    <cellStyle name="40% - Accent6 20 3" xfId="3877"/>
    <cellStyle name="40% - Accent6 21" xfId="3878"/>
    <cellStyle name="40% - Accent6 21 2" xfId="3879"/>
    <cellStyle name="40% - Accent6 21 3" xfId="3880"/>
    <cellStyle name="40% - Accent6 22" xfId="3881"/>
    <cellStyle name="40% - Accent6 22 2" xfId="3882"/>
    <cellStyle name="40% - Accent6 22 3" xfId="3883"/>
    <cellStyle name="40% - Accent6 23" xfId="3884"/>
    <cellStyle name="40% - Accent6 23 2" xfId="3885"/>
    <cellStyle name="40% - Accent6 23 3" xfId="3886"/>
    <cellStyle name="40% - Accent6 24" xfId="3887"/>
    <cellStyle name="40% - Accent6 24 2" xfId="3888"/>
    <cellStyle name="40% - Accent6 24 3" xfId="3889"/>
    <cellStyle name="40% - Accent6 25" xfId="3890"/>
    <cellStyle name="40% - Accent6 25 2" xfId="3891"/>
    <cellStyle name="40% - Accent6 25 3" xfId="3892"/>
    <cellStyle name="40% - Accent6 26" xfId="3893"/>
    <cellStyle name="40% - Accent6 26 2" xfId="3894"/>
    <cellStyle name="40% - Accent6 26 3" xfId="3895"/>
    <cellStyle name="40% - Accent6 27" xfId="3896"/>
    <cellStyle name="40% - Accent6 27 2" xfId="3897"/>
    <cellStyle name="40% - Accent6 27 3" xfId="3898"/>
    <cellStyle name="40% - Accent6 28" xfId="3899"/>
    <cellStyle name="40% - Accent6 28 2" xfId="3900"/>
    <cellStyle name="40% - Accent6 28 3" xfId="3901"/>
    <cellStyle name="40% - Accent6 3" xfId="3902"/>
    <cellStyle name="40% - Accent6 3 2" xfId="3903"/>
    <cellStyle name="40% - Accent6 3 3" xfId="3904"/>
    <cellStyle name="40% - Accent6 4" xfId="3905"/>
    <cellStyle name="40% - Accent6 4 2" xfId="3906"/>
    <cellStyle name="40% - Accent6 4 3" xfId="3907"/>
    <cellStyle name="40% - Accent6 5" xfId="3908"/>
    <cellStyle name="40% - Accent6 5 2" xfId="3909"/>
    <cellStyle name="40% - Accent6 5 3" xfId="3910"/>
    <cellStyle name="40% - Accent6 6" xfId="3911"/>
    <cellStyle name="40% - Accent6 6 2" xfId="3912"/>
    <cellStyle name="40% - Accent6 6 3" xfId="3913"/>
    <cellStyle name="40% - Accent6 7" xfId="3914"/>
    <cellStyle name="40% - Accent6 7 2" xfId="3915"/>
    <cellStyle name="40% - Accent6 7 3" xfId="3916"/>
    <cellStyle name="40% - Accent6 8" xfId="3917"/>
    <cellStyle name="40% - Accent6 8 2" xfId="3918"/>
    <cellStyle name="40% - Accent6 8 3" xfId="3919"/>
    <cellStyle name="40% - Accent6 9" xfId="3920"/>
    <cellStyle name="40% - Accent6 9 2" xfId="3921"/>
    <cellStyle name="40% - Accent6 9 3" xfId="3922"/>
    <cellStyle name="40% - Акцент1 2" xfId="3923"/>
    <cellStyle name="40% - Акцент1 2 2" xfId="3924"/>
    <cellStyle name="40% - Акцент1 2 2 2" xfId="3925"/>
    <cellStyle name="40% - Акцент2 2" xfId="3926"/>
    <cellStyle name="40% - Акцент2 2 2" xfId="3927"/>
    <cellStyle name="40% - Акцент2 2 2 2" xfId="3928"/>
    <cellStyle name="40% - Акцент3 2" xfId="3929"/>
    <cellStyle name="40% - Акцент3 2 2" xfId="3930"/>
    <cellStyle name="40% - Акцент3 2 2 2" xfId="3931"/>
    <cellStyle name="40% - Акцент4 2" xfId="3932"/>
    <cellStyle name="40% - Акцент4 2 2" xfId="3933"/>
    <cellStyle name="40% - Акцент4 2 2 2" xfId="3934"/>
    <cellStyle name="40% - Акцент5 2" xfId="3935"/>
    <cellStyle name="40% - Акцент5 2 2" xfId="3936"/>
    <cellStyle name="40% - Акцент5 2 2 2" xfId="3937"/>
    <cellStyle name="40% - Акцент6 2" xfId="3938"/>
    <cellStyle name="40% - Акцент6 2 2" xfId="3939"/>
    <cellStyle name="40% - Акцент6 2 2 2" xfId="3940"/>
    <cellStyle name="60% - Accent1 10" xfId="3941"/>
    <cellStyle name="60% - Accent1 10 2" xfId="3942"/>
    <cellStyle name="60% - Accent1 10 3" xfId="3943"/>
    <cellStyle name="60% - Accent1 11" xfId="3944"/>
    <cellStyle name="60% - Accent1 11 2" xfId="3945"/>
    <cellStyle name="60% - Accent1 11 3" xfId="3946"/>
    <cellStyle name="60% - Accent1 12" xfId="3947"/>
    <cellStyle name="60% - Accent1 12 2" xfId="3948"/>
    <cellStyle name="60% - Accent1 12 3" xfId="3949"/>
    <cellStyle name="60% - Accent1 13" xfId="3950"/>
    <cellStyle name="60% - Accent1 13 2" xfId="3951"/>
    <cellStyle name="60% - Accent1 13 3" xfId="3952"/>
    <cellStyle name="60% - Accent1 14" xfId="3953"/>
    <cellStyle name="60% - Accent1 14 2" xfId="3954"/>
    <cellStyle name="60% - Accent1 14 3" xfId="3955"/>
    <cellStyle name="60% - Accent1 15" xfId="3956"/>
    <cellStyle name="60% - Accent1 15 2" xfId="3957"/>
    <cellStyle name="60% - Accent1 15 3" xfId="3958"/>
    <cellStyle name="60% - Accent1 16" xfId="3959"/>
    <cellStyle name="60% - Accent1 16 2" xfId="3960"/>
    <cellStyle name="60% - Accent1 16 3" xfId="3961"/>
    <cellStyle name="60% - Accent1 17" xfId="3962"/>
    <cellStyle name="60% - Accent1 17 2" xfId="3963"/>
    <cellStyle name="60% - Accent1 17 3" xfId="3964"/>
    <cellStyle name="60% - Accent1 18" xfId="3965"/>
    <cellStyle name="60% - Accent1 18 2" xfId="3966"/>
    <cellStyle name="60% - Accent1 18 3" xfId="3967"/>
    <cellStyle name="60% - Accent1 19" xfId="3968"/>
    <cellStyle name="60% - Accent1 19 2" xfId="3969"/>
    <cellStyle name="60% - Accent1 19 3" xfId="3970"/>
    <cellStyle name="60% - Accent1 2" xfId="3971"/>
    <cellStyle name="60% - Accent1 2 2" xfId="3972"/>
    <cellStyle name="60% - Accent1 2 3" xfId="3973"/>
    <cellStyle name="60% - Accent1 2 4" xfId="3974"/>
    <cellStyle name="60% - Accent1 20" xfId="3975"/>
    <cellStyle name="60% - Accent1 20 2" xfId="3976"/>
    <cellStyle name="60% - Accent1 20 3" xfId="3977"/>
    <cellStyle name="60% - Accent1 21" xfId="3978"/>
    <cellStyle name="60% - Accent1 21 2" xfId="3979"/>
    <cellStyle name="60% - Accent1 21 3" xfId="3980"/>
    <cellStyle name="60% - Accent1 22" xfId="3981"/>
    <cellStyle name="60% - Accent1 22 2" xfId="3982"/>
    <cellStyle name="60% - Accent1 22 3" xfId="3983"/>
    <cellStyle name="60% - Accent1 23" xfId="3984"/>
    <cellStyle name="60% - Accent1 23 2" xfId="3985"/>
    <cellStyle name="60% - Accent1 23 3" xfId="3986"/>
    <cellStyle name="60% - Accent1 24" xfId="3987"/>
    <cellStyle name="60% - Accent1 24 2" xfId="3988"/>
    <cellStyle name="60% - Accent1 24 3" xfId="3989"/>
    <cellStyle name="60% - Accent1 25" xfId="3990"/>
    <cellStyle name="60% - Accent1 25 2" xfId="3991"/>
    <cellStyle name="60% - Accent1 25 3" xfId="3992"/>
    <cellStyle name="60% - Accent1 26" xfId="3993"/>
    <cellStyle name="60% - Accent1 26 2" xfId="3994"/>
    <cellStyle name="60% - Accent1 26 3" xfId="3995"/>
    <cellStyle name="60% - Accent1 27" xfId="3996"/>
    <cellStyle name="60% - Accent1 27 2" xfId="3997"/>
    <cellStyle name="60% - Accent1 27 3" xfId="3998"/>
    <cellStyle name="60% - Accent1 28" xfId="3999"/>
    <cellStyle name="60% - Accent1 28 2" xfId="4000"/>
    <cellStyle name="60% - Accent1 28 3" xfId="4001"/>
    <cellStyle name="60% - Accent1 3" xfId="4002"/>
    <cellStyle name="60% - Accent1 3 2" xfId="4003"/>
    <cellStyle name="60% - Accent1 3 3" xfId="4004"/>
    <cellStyle name="60% - Accent1 4" xfId="4005"/>
    <cellStyle name="60% - Accent1 4 2" xfId="4006"/>
    <cellStyle name="60% - Accent1 4 3" xfId="4007"/>
    <cellStyle name="60% - Accent1 5" xfId="4008"/>
    <cellStyle name="60% - Accent1 5 2" xfId="4009"/>
    <cellStyle name="60% - Accent1 5 3" xfId="4010"/>
    <cellStyle name="60% - Accent1 6" xfId="4011"/>
    <cellStyle name="60% - Accent1 6 2" xfId="4012"/>
    <cellStyle name="60% - Accent1 6 3" xfId="4013"/>
    <cellStyle name="60% - Accent1 7" xfId="4014"/>
    <cellStyle name="60% - Accent1 7 2" xfId="4015"/>
    <cellStyle name="60% - Accent1 7 3" xfId="4016"/>
    <cellStyle name="60% - Accent1 8" xfId="4017"/>
    <cellStyle name="60% - Accent1 8 2" xfId="4018"/>
    <cellStyle name="60% - Accent1 8 3" xfId="4019"/>
    <cellStyle name="60% - Accent1 9" xfId="4020"/>
    <cellStyle name="60% - Accent1 9 2" xfId="4021"/>
    <cellStyle name="60% - Accent1 9 3" xfId="4022"/>
    <cellStyle name="60% - Accent2 10" xfId="4023"/>
    <cellStyle name="60% - Accent2 10 2" xfId="4024"/>
    <cellStyle name="60% - Accent2 10 3" xfId="4025"/>
    <cellStyle name="60% - Accent2 11" xfId="4026"/>
    <cellStyle name="60% - Accent2 11 2" xfId="4027"/>
    <cellStyle name="60% - Accent2 11 3" xfId="4028"/>
    <cellStyle name="60% - Accent2 12" xfId="4029"/>
    <cellStyle name="60% - Accent2 12 2" xfId="4030"/>
    <cellStyle name="60% - Accent2 12 3" xfId="4031"/>
    <cellStyle name="60% - Accent2 13" xfId="4032"/>
    <cellStyle name="60% - Accent2 13 2" xfId="4033"/>
    <cellStyle name="60% - Accent2 13 3" xfId="4034"/>
    <cellStyle name="60% - Accent2 14" xfId="4035"/>
    <cellStyle name="60% - Accent2 14 2" xfId="4036"/>
    <cellStyle name="60% - Accent2 14 3" xfId="4037"/>
    <cellStyle name="60% - Accent2 15" xfId="4038"/>
    <cellStyle name="60% - Accent2 15 2" xfId="4039"/>
    <cellStyle name="60% - Accent2 15 3" xfId="4040"/>
    <cellStyle name="60% - Accent2 16" xfId="4041"/>
    <cellStyle name="60% - Accent2 16 2" xfId="4042"/>
    <cellStyle name="60% - Accent2 16 3" xfId="4043"/>
    <cellStyle name="60% - Accent2 17" xfId="4044"/>
    <cellStyle name="60% - Accent2 17 2" xfId="4045"/>
    <cellStyle name="60% - Accent2 17 3" xfId="4046"/>
    <cellStyle name="60% - Accent2 18" xfId="4047"/>
    <cellStyle name="60% - Accent2 18 2" xfId="4048"/>
    <cellStyle name="60% - Accent2 18 3" xfId="4049"/>
    <cellStyle name="60% - Accent2 19" xfId="4050"/>
    <cellStyle name="60% - Accent2 19 2" xfId="4051"/>
    <cellStyle name="60% - Accent2 19 3" xfId="4052"/>
    <cellStyle name="60% - Accent2 2" xfId="4053"/>
    <cellStyle name="60% - Accent2 2 2" xfId="4054"/>
    <cellStyle name="60% - Accent2 2 3" xfId="4055"/>
    <cellStyle name="60% - Accent2 2 4" xfId="4056"/>
    <cellStyle name="60% - Accent2 20" xfId="4057"/>
    <cellStyle name="60% - Accent2 20 2" xfId="4058"/>
    <cellStyle name="60% - Accent2 20 3" xfId="4059"/>
    <cellStyle name="60% - Accent2 21" xfId="4060"/>
    <cellStyle name="60% - Accent2 21 2" xfId="4061"/>
    <cellStyle name="60% - Accent2 21 3" xfId="4062"/>
    <cellStyle name="60% - Accent2 22" xfId="4063"/>
    <cellStyle name="60% - Accent2 22 2" xfId="4064"/>
    <cellStyle name="60% - Accent2 22 3" xfId="4065"/>
    <cellStyle name="60% - Accent2 23" xfId="4066"/>
    <cellStyle name="60% - Accent2 23 2" xfId="4067"/>
    <cellStyle name="60% - Accent2 23 3" xfId="4068"/>
    <cellStyle name="60% - Accent2 24" xfId="4069"/>
    <cellStyle name="60% - Accent2 24 2" xfId="4070"/>
    <cellStyle name="60% - Accent2 24 3" xfId="4071"/>
    <cellStyle name="60% - Accent2 25" xfId="4072"/>
    <cellStyle name="60% - Accent2 25 2" xfId="4073"/>
    <cellStyle name="60% - Accent2 25 3" xfId="4074"/>
    <cellStyle name="60% - Accent2 26" xfId="4075"/>
    <cellStyle name="60% - Accent2 26 2" xfId="4076"/>
    <cellStyle name="60% - Accent2 26 3" xfId="4077"/>
    <cellStyle name="60% - Accent2 27" xfId="4078"/>
    <cellStyle name="60% - Accent2 27 2" xfId="4079"/>
    <cellStyle name="60% - Accent2 27 3" xfId="4080"/>
    <cellStyle name="60% - Accent2 28" xfId="4081"/>
    <cellStyle name="60% - Accent2 28 2" xfId="4082"/>
    <cellStyle name="60% - Accent2 28 3" xfId="4083"/>
    <cellStyle name="60% - Accent2 3" xfId="4084"/>
    <cellStyle name="60% - Accent2 3 2" xfId="4085"/>
    <cellStyle name="60% - Accent2 3 3" xfId="4086"/>
    <cellStyle name="60% - Accent2 4" xfId="4087"/>
    <cellStyle name="60% - Accent2 4 2" xfId="4088"/>
    <cellStyle name="60% - Accent2 4 3" xfId="4089"/>
    <cellStyle name="60% - Accent2 5" xfId="4090"/>
    <cellStyle name="60% - Accent2 5 2" xfId="4091"/>
    <cellStyle name="60% - Accent2 5 3" xfId="4092"/>
    <cellStyle name="60% - Accent2 6" xfId="4093"/>
    <cellStyle name="60% - Accent2 6 2" xfId="4094"/>
    <cellStyle name="60% - Accent2 6 3" xfId="4095"/>
    <cellStyle name="60% - Accent2 7" xfId="4096"/>
    <cellStyle name="60% - Accent2 7 2" xfId="4097"/>
    <cellStyle name="60% - Accent2 7 3" xfId="4098"/>
    <cellStyle name="60% - Accent2 8" xfId="4099"/>
    <cellStyle name="60% - Accent2 8 2" xfId="4100"/>
    <cellStyle name="60% - Accent2 8 3" xfId="4101"/>
    <cellStyle name="60% - Accent2 9" xfId="4102"/>
    <cellStyle name="60% - Accent2 9 2" xfId="4103"/>
    <cellStyle name="60% - Accent2 9 3" xfId="4104"/>
    <cellStyle name="60% - Accent3 10" xfId="4105"/>
    <cellStyle name="60% - Accent3 10 2" xfId="4106"/>
    <cellStyle name="60% - Accent3 10 3" xfId="4107"/>
    <cellStyle name="60% - Accent3 11" xfId="4108"/>
    <cellStyle name="60% - Accent3 11 2" xfId="4109"/>
    <cellStyle name="60% - Accent3 11 3" xfId="4110"/>
    <cellStyle name="60% - Accent3 12" xfId="4111"/>
    <cellStyle name="60% - Accent3 12 2" xfId="4112"/>
    <cellStyle name="60% - Accent3 12 3" xfId="4113"/>
    <cellStyle name="60% - Accent3 13" xfId="4114"/>
    <cellStyle name="60% - Accent3 13 2" xfId="4115"/>
    <cellStyle name="60% - Accent3 13 3" xfId="4116"/>
    <cellStyle name="60% - Accent3 14" xfId="4117"/>
    <cellStyle name="60% - Accent3 14 2" xfId="4118"/>
    <cellStyle name="60% - Accent3 14 3" xfId="4119"/>
    <cellStyle name="60% - Accent3 15" xfId="4120"/>
    <cellStyle name="60% - Accent3 15 2" xfId="4121"/>
    <cellStyle name="60% - Accent3 15 3" xfId="4122"/>
    <cellStyle name="60% - Accent3 16" xfId="4123"/>
    <cellStyle name="60% - Accent3 16 2" xfId="4124"/>
    <cellStyle name="60% - Accent3 16 3" xfId="4125"/>
    <cellStyle name="60% - Accent3 17" xfId="4126"/>
    <cellStyle name="60% - Accent3 17 2" xfId="4127"/>
    <cellStyle name="60% - Accent3 17 3" xfId="4128"/>
    <cellStyle name="60% - Accent3 18" xfId="4129"/>
    <cellStyle name="60% - Accent3 18 2" xfId="4130"/>
    <cellStyle name="60% - Accent3 18 3" xfId="4131"/>
    <cellStyle name="60% - Accent3 19" xfId="4132"/>
    <cellStyle name="60% - Accent3 19 2" xfId="4133"/>
    <cellStyle name="60% - Accent3 19 3" xfId="4134"/>
    <cellStyle name="60% - Accent3 2" xfId="4135"/>
    <cellStyle name="60% - Accent3 2 2" xfId="4136"/>
    <cellStyle name="60% - Accent3 2 3" xfId="4137"/>
    <cellStyle name="60% - Accent3 2 4" xfId="4138"/>
    <cellStyle name="60% - Accent3 20" xfId="4139"/>
    <cellStyle name="60% - Accent3 20 2" xfId="4140"/>
    <cellStyle name="60% - Accent3 20 3" xfId="4141"/>
    <cellStyle name="60% - Accent3 21" xfId="4142"/>
    <cellStyle name="60% - Accent3 21 2" xfId="4143"/>
    <cellStyle name="60% - Accent3 21 3" xfId="4144"/>
    <cellStyle name="60% - Accent3 22" xfId="4145"/>
    <cellStyle name="60% - Accent3 22 2" xfId="4146"/>
    <cellStyle name="60% - Accent3 22 3" xfId="4147"/>
    <cellStyle name="60% - Accent3 23" xfId="4148"/>
    <cellStyle name="60% - Accent3 23 2" xfId="4149"/>
    <cellStyle name="60% - Accent3 23 3" xfId="4150"/>
    <cellStyle name="60% - Accent3 24" xfId="4151"/>
    <cellStyle name="60% - Accent3 24 2" xfId="4152"/>
    <cellStyle name="60% - Accent3 24 3" xfId="4153"/>
    <cellStyle name="60% - Accent3 25" xfId="4154"/>
    <cellStyle name="60% - Accent3 25 2" xfId="4155"/>
    <cellStyle name="60% - Accent3 25 3" xfId="4156"/>
    <cellStyle name="60% - Accent3 26" xfId="4157"/>
    <cellStyle name="60% - Accent3 26 2" xfId="4158"/>
    <cellStyle name="60% - Accent3 26 3" xfId="4159"/>
    <cellStyle name="60% - Accent3 27" xfId="4160"/>
    <cellStyle name="60% - Accent3 27 2" xfId="4161"/>
    <cellStyle name="60% - Accent3 27 3" xfId="4162"/>
    <cellStyle name="60% - Accent3 28" xfId="4163"/>
    <cellStyle name="60% - Accent3 28 2" xfId="4164"/>
    <cellStyle name="60% - Accent3 28 3" xfId="4165"/>
    <cellStyle name="60% - Accent3 3" xfId="4166"/>
    <cellStyle name="60% - Accent3 3 2" xfId="4167"/>
    <cellStyle name="60% - Accent3 3 3" xfId="4168"/>
    <cellStyle name="60% - Accent3 4" xfId="4169"/>
    <cellStyle name="60% - Accent3 4 2" xfId="4170"/>
    <cellStyle name="60% - Accent3 4 3" xfId="4171"/>
    <cellStyle name="60% - Accent3 5" xfId="4172"/>
    <cellStyle name="60% - Accent3 5 2" xfId="4173"/>
    <cellStyle name="60% - Accent3 5 3" xfId="4174"/>
    <cellStyle name="60% - Accent3 6" xfId="4175"/>
    <cellStyle name="60% - Accent3 6 2" xfId="4176"/>
    <cellStyle name="60% - Accent3 6 3" xfId="4177"/>
    <cellStyle name="60% - Accent3 7" xfId="4178"/>
    <cellStyle name="60% - Accent3 7 2" xfId="4179"/>
    <cellStyle name="60% - Accent3 7 3" xfId="4180"/>
    <cellStyle name="60% - Accent3 8" xfId="4181"/>
    <cellStyle name="60% - Accent3 8 2" xfId="4182"/>
    <cellStyle name="60% - Accent3 8 3" xfId="4183"/>
    <cellStyle name="60% - Accent3 9" xfId="4184"/>
    <cellStyle name="60% - Accent3 9 2" xfId="4185"/>
    <cellStyle name="60% - Accent3 9 3" xfId="4186"/>
    <cellStyle name="60% - Accent4 10" xfId="4187"/>
    <cellStyle name="60% - Accent4 10 2" xfId="4188"/>
    <cellStyle name="60% - Accent4 10 3" xfId="4189"/>
    <cellStyle name="60% - Accent4 11" xfId="4190"/>
    <cellStyle name="60% - Accent4 11 2" xfId="4191"/>
    <cellStyle name="60% - Accent4 11 3" xfId="4192"/>
    <cellStyle name="60% - Accent4 12" xfId="4193"/>
    <cellStyle name="60% - Accent4 12 2" xfId="4194"/>
    <cellStyle name="60% - Accent4 12 3" xfId="4195"/>
    <cellStyle name="60% - Accent4 13" xfId="4196"/>
    <cellStyle name="60% - Accent4 13 2" xfId="4197"/>
    <cellStyle name="60% - Accent4 13 3" xfId="4198"/>
    <cellStyle name="60% - Accent4 14" xfId="4199"/>
    <cellStyle name="60% - Accent4 14 2" xfId="4200"/>
    <cellStyle name="60% - Accent4 14 3" xfId="4201"/>
    <cellStyle name="60% - Accent4 15" xfId="4202"/>
    <cellStyle name="60% - Accent4 15 2" xfId="4203"/>
    <cellStyle name="60% - Accent4 15 3" xfId="4204"/>
    <cellStyle name="60% - Accent4 16" xfId="4205"/>
    <cellStyle name="60% - Accent4 16 2" xfId="4206"/>
    <cellStyle name="60% - Accent4 16 3" xfId="4207"/>
    <cellStyle name="60% - Accent4 17" xfId="4208"/>
    <cellStyle name="60% - Accent4 17 2" xfId="4209"/>
    <cellStyle name="60% - Accent4 17 3" xfId="4210"/>
    <cellStyle name="60% - Accent4 18" xfId="4211"/>
    <cellStyle name="60% - Accent4 18 2" xfId="4212"/>
    <cellStyle name="60% - Accent4 18 3" xfId="4213"/>
    <cellStyle name="60% - Accent4 19" xfId="4214"/>
    <cellStyle name="60% - Accent4 19 2" xfId="4215"/>
    <cellStyle name="60% - Accent4 19 3" xfId="4216"/>
    <cellStyle name="60% - Accent4 2" xfId="4217"/>
    <cellStyle name="60% - Accent4 2 2" xfId="4218"/>
    <cellStyle name="60% - Accent4 2 3" xfId="4219"/>
    <cellStyle name="60% - Accent4 2 4" xfId="4220"/>
    <cellStyle name="60% - Accent4 20" xfId="4221"/>
    <cellStyle name="60% - Accent4 20 2" xfId="4222"/>
    <cellStyle name="60% - Accent4 20 3" xfId="4223"/>
    <cellStyle name="60% - Accent4 21" xfId="4224"/>
    <cellStyle name="60% - Accent4 21 2" xfId="4225"/>
    <cellStyle name="60% - Accent4 21 3" xfId="4226"/>
    <cellStyle name="60% - Accent4 22" xfId="4227"/>
    <cellStyle name="60% - Accent4 22 2" xfId="4228"/>
    <cellStyle name="60% - Accent4 22 3" xfId="4229"/>
    <cellStyle name="60% - Accent4 23" xfId="4230"/>
    <cellStyle name="60% - Accent4 23 2" xfId="4231"/>
    <cellStyle name="60% - Accent4 23 3" xfId="4232"/>
    <cellStyle name="60% - Accent4 24" xfId="4233"/>
    <cellStyle name="60% - Accent4 24 2" xfId="4234"/>
    <cellStyle name="60% - Accent4 24 3" xfId="4235"/>
    <cellStyle name="60% - Accent4 25" xfId="4236"/>
    <cellStyle name="60% - Accent4 25 2" xfId="4237"/>
    <cellStyle name="60% - Accent4 25 3" xfId="4238"/>
    <cellStyle name="60% - Accent4 26" xfId="4239"/>
    <cellStyle name="60% - Accent4 26 2" xfId="4240"/>
    <cellStyle name="60% - Accent4 26 3" xfId="4241"/>
    <cellStyle name="60% - Accent4 27" xfId="4242"/>
    <cellStyle name="60% - Accent4 27 2" xfId="4243"/>
    <cellStyle name="60% - Accent4 27 3" xfId="4244"/>
    <cellStyle name="60% - Accent4 28" xfId="4245"/>
    <cellStyle name="60% - Accent4 28 2" xfId="4246"/>
    <cellStyle name="60% - Accent4 28 3" xfId="4247"/>
    <cellStyle name="60% - Accent4 3" xfId="4248"/>
    <cellStyle name="60% - Accent4 3 2" xfId="4249"/>
    <cellStyle name="60% - Accent4 3 3" xfId="4250"/>
    <cellStyle name="60% - Accent4 4" xfId="4251"/>
    <cellStyle name="60% - Accent4 4 2" xfId="4252"/>
    <cellStyle name="60% - Accent4 4 3" xfId="4253"/>
    <cellStyle name="60% - Accent4 5" xfId="4254"/>
    <cellStyle name="60% - Accent4 5 2" xfId="4255"/>
    <cellStyle name="60% - Accent4 5 3" xfId="4256"/>
    <cellStyle name="60% - Accent4 6" xfId="4257"/>
    <cellStyle name="60% - Accent4 6 2" xfId="4258"/>
    <cellStyle name="60% - Accent4 6 3" xfId="4259"/>
    <cellStyle name="60% - Accent4 7" xfId="4260"/>
    <cellStyle name="60% - Accent4 7 2" xfId="4261"/>
    <cellStyle name="60% - Accent4 7 3" xfId="4262"/>
    <cellStyle name="60% - Accent4 8" xfId="4263"/>
    <cellStyle name="60% - Accent4 8 2" xfId="4264"/>
    <cellStyle name="60% - Accent4 8 3" xfId="4265"/>
    <cellStyle name="60% - Accent4 9" xfId="4266"/>
    <cellStyle name="60% - Accent4 9 2" xfId="4267"/>
    <cellStyle name="60% - Accent4 9 3" xfId="4268"/>
    <cellStyle name="60% - Accent5 10" xfId="4269"/>
    <cellStyle name="60% - Accent5 10 2" xfId="4270"/>
    <cellStyle name="60% - Accent5 10 3" xfId="4271"/>
    <cellStyle name="60% - Accent5 11" xfId="4272"/>
    <cellStyle name="60% - Accent5 11 2" xfId="4273"/>
    <cellStyle name="60% - Accent5 11 3" xfId="4274"/>
    <cellStyle name="60% - Accent5 12" xfId="4275"/>
    <cellStyle name="60% - Accent5 12 2" xfId="4276"/>
    <cellStyle name="60% - Accent5 12 3" xfId="4277"/>
    <cellStyle name="60% - Accent5 13" xfId="4278"/>
    <cellStyle name="60% - Accent5 13 2" xfId="4279"/>
    <cellStyle name="60% - Accent5 13 3" xfId="4280"/>
    <cellStyle name="60% - Accent5 14" xfId="4281"/>
    <cellStyle name="60% - Accent5 14 2" xfId="4282"/>
    <cellStyle name="60% - Accent5 14 3" xfId="4283"/>
    <cellStyle name="60% - Accent5 15" xfId="4284"/>
    <cellStyle name="60% - Accent5 15 2" xfId="4285"/>
    <cellStyle name="60% - Accent5 15 3" xfId="4286"/>
    <cellStyle name="60% - Accent5 16" xfId="4287"/>
    <cellStyle name="60% - Accent5 16 2" xfId="4288"/>
    <cellStyle name="60% - Accent5 16 3" xfId="4289"/>
    <cellStyle name="60% - Accent5 17" xfId="4290"/>
    <cellStyle name="60% - Accent5 17 2" xfId="4291"/>
    <cellStyle name="60% - Accent5 17 3" xfId="4292"/>
    <cellStyle name="60% - Accent5 18" xfId="4293"/>
    <cellStyle name="60% - Accent5 18 2" xfId="4294"/>
    <cellStyle name="60% - Accent5 18 3" xfId="4295"/>
    <cellStyle name="60% - Accent5 19" xfId="4296"/>
    <cellStyle name="60% - Accent5 19 2" xfId="4297"/>
    <cellStyle name="60% - Accent5 19 3" xfId="4298"/>
    <cellStyle name="60% - Accent5 2" xfId="4299"/>
    <cellStyle name="60% - Accent5 2 2" xfId="4300"/>
    <cellStyle name="60% - Accent5 2 3" xfId="4301"/>
    <cellStyle name="60% - Accent5 2 4" xfId="4302"/>
    <cellStyle name="60% - Accent5 20" xfId="4303"/>
    <cellStyle name="60% - Accent5 20 2" xfId="4304"/>
    <cellStyle name="60% - Accent5 20 3" xfId="4305"/>
    <cellStyle name="60% - Accent5 21" xfId="4306"/>
    <cellStyle name="60% - Accent5 21 2" xfId="4307"/>
    <cellStyle name="60% - Accent5 21 3" xfId="4308"/>
    <cellStyle name="60% - Accent5 22" xfId="4309"/>
    <cellStyle name="60% - Accent5 22 2" xfId="4310"/>
    <cellStyle name="60% - Accent5 22 3" xfId="4311"/>
    <cellStyle name="60% - Accent5 23" xfId="4312"/>
    <cellStyle name="60% - Accent5 23 2" xfId="4313"/>
    <cellStyle name="60% - Accent5 23 3" xfId="4314"/>
    <cellStyle name="60% - Accent5 24" xfId="4315"/>
    <cellStyle name="60% - Accent5 24 2" xfId="4316"/>
    <cellStyle name="60% - Accent5 24 3" xfId="4317"/>
    <cellStyle name="60% - Accent5 25" xfId="4318"/>
    <cellStyle name="60% - Accent5 25 2" xfId="4319"/>
    <cellStyle name="60% - Accent5 25 3" xfId="4320"/>
    <cellStyle name="60% - Accent5 26" xfId="4321"/>
    <cellStyle name="60% - Accent5 26 2" xfId="4322"/>
    <cellStyle name="60% - Accent5 26 3" xfId="4323"/>
    <cellStyle name="60% - Accent5 27" xfId="4324"/>
    <cellStyle name="60% - Accent5 27 2" xfId="4325"/>
    <cellStyle name="60% - Accent5 27 3" xfId="4326"/>
    <cellStyle name="60% - Accent5 28" xfId="4327"/>
    <cellStyle name="60% - Accent5 28 2" xfId="4328"/>
    <cellStyle name="60% - Accent5 28 3" xfId="4329"/>
    <cellStyle name="60% - Accent5 3" xfId="4330"/>
    <cellStyle name="60% - Accent5 3 2" xfId="4331"/>
    <cellStyle name="60% - Accent5 3 3" xfId="4332"/>
    <cellStyle name="60% - Accent5 4" xfId="4333"/>
    <cellStyle name="60% - Accent5 4 2" xfId="4334"/>
    <cellStyle name="60% - Accent5 4 3" xfId="4335"/>
    <cellStyle name="60% - Accent5 5" xfId="4336"/>
    <cellStyle name="60% - Accent5 5 2" xfId="4337"/>
    <cellStyle name="60% - Accent5 5 3" xfId="4338"/>
    <cellStyle name="60% - Accent5 6" xfId="4339"/>
    <cellStyle name="60% - Accent5 6 2" xfId="4340"/>
    <cellStyle name="60% - Accent5 6 3" xfId="4341"/>
    <cellStyle name="60% - Accent5 7" xfId="4342"/>
    <cellStyle name="60% - Accent5 7 2" xfId="4343"/>
    <cellStyle name="60% - Accent5 7 3" xfId="4344"/>
    <cellStyle name="60% - Accent5 8" xfId="4345"/>
    <cellStyle name="60% - Accent5 8 2" xfId="4346"/>
    <cellStyle name="60% - Accent5 8 3" xfId="4347"/>
    <cellStyle name="60% - Accent5 9" xfId="4348"/>
    <cellStyle name="60% - Accent5 9 2" xfId="4349"/>
    <cellStyle name="60% - Accent5 9 3" xfId="4350"/>
    <cellStyle name="60% - Accent6 10" xfId="4351"/>
    <cellStyle name="60% - Accent6 10 2" xfId="4352"/>
    <cellStyle name="60% - Accent6 10 3" xfId="4353"/>
    <cellStyle name="60% - Accent6 11" xfId="4354"/>
    <cellStyle name="60% - Accent6 11 2" xfId="4355"/>
    <cellStyle name="60% - Accent6 11 3" xfId="4356"/>
    <cellStyle name="60% - Accent6 12" xfId="4357"/>
    <cellStyle name="60% - Accent6 12 2" xfId="4358"/>
    <cellStyle name="60% - Accent6 12 3" xfId="4359"/>
    <cellStyle name="60% - Accent6 13" xfId="4360"/>
    <cellStyle name="60% - Accent6 13 2" xfId="4361"/>
    <cellStyle name="60% - Accent6 13 3" xfId="4362"/>
    <cellStyle name="60% - Accent6 14" xfId="4363"/>
    <cellStyle name="60% - Accent6 14 2" xfId="4364"/>
    <cellStyle name="60% - Accent6 14 3" xfId="4365"/>
    <cellStyle name="60% - Accent6 15" xfId="4366"/>
    <cellStyle name="60% - Accent6 15 2" xfId="4367"/>
    <cellStyle name="60% - Accent6 15 3" xfId="4368"/>
    <cellStyle name="60% - Accent6 16" xfId="4369"/>
    <cellStyle name="60% - Accent6 16 2" xfId="4370"/>
    <cellStyle name="60% - Accent6 16 3" xfId="4371"/>
    <cellStyle name="60% - Accent6 17" xfId="4372"/>
    <cellStyle name="60% - Accent6 17 2" xfId="4373"/>
    <cellStyle name="60% - Accent6 17 3" xfId="4374"/>
    <cellStyle name="60% - Accent6 18" xfId="4375"/>
    <cellStyle name="60% - Accent6 18 2" xfId="4376"/>
    <cellStyle name="60% - Accent6 18 3" xfId="4377"/>
    <cellStyle name="60% - Accent6 19" xfId="4378"/>
    <cellStyle name="60% - Accent6 19 2" xfId="4379"/>
    <cellStyle name="60% - Accent6 19 3" xfId="4380"/>
    <cellStyle name="60% - Accent6 2" xfId="4381"/>
    <cellStyle name="60% - Accent6 2 2" xfId="4382"/>
    <cellStyle name="60% - Accent6 2 3" xfId="4383"/>
    <cellStyle name="60% - Accent6 2 4" xfId="4384"/>
    <cellStyle name="60% - Accent6 20" xfId="4385"/>
    <cellStyle name="60% - Accent6 20 2" xfId="4386"/>
    <cellStyle name="60% - Accent6 20 3" xfId="4387"/>
    <cellStyle name="60% - Accent6 21" xfId="4388"/>
    <cellStyle name="60% - Accent6 21 2" xfId="4389"/>
    <cellStyle name="60% - Accent6 21 3" xfId="4390"/>
    <cellStyle name="60% - Accent6 22" xfId="4391"/>
    <cellStyle name="60% - Accent6 22 2" xfId="4392"/>
    <cellStyle name="60% - Accent6 22 3" xfId="4393"/>
    <cellStyle name="60% - Accent6 23" xfId="4394"/>
    <cellStyle name="60% - Accent6 23 2" xfId="4395"/>
    <cellStyle name="60% - Accent6 23 3" xfId="4396"/>
    <cellStyle name="60% - Accent6 24" xfId="4397"/>
    <cellStyle name="60% - Accent6 24 2" xfId="4398"/>
    <cellStyle name="60% - Accent6 24 3" xfId="4399"/>
    <cellStyle name="60% - Accent6 25" xfId="4400"/>
    <cellStyle name="60% - Accent6 25 2" xfId="4401"/>
    <cellStyle name="60% - Accent6 25 3" xfId="4402"/>
    <cellStyle name="60% - Accent6 26" xfId="4403"/>
    <cellStyle name="60% - Accent6 26 2" xfId="4404"/>
    <cellStyle name="60% - Accent6 26 3" xfId="4405"/>
    <cellStyle name="60% - Accent6 27" xfId="4406"/>
    <cellStyle name="60% - Accent6 27 2" xfId="4407"/>
    <cellStyle name="60% - Accent6 27 3" xfId="4408"/>
    <cellStyle name="60% - Accent6 28" xfId="4409"/>
    <cellStyle name="60% - Accent6 28 2" xfId="4410"/>
    <cellStyle name="60% - Accent6 28 3" xfId="4411"/>
    <cellStyle name="60% - Accent6 3" xfId="4412"/>
    <cellStyle name="60% - Accent6 3 2" xfId="4413"/>
    <cellStyle name="60% - Accent6 3 3" xfId="4414"/>
    <cellStyle name="60% - Accent6 4" xfId="4415"/>
    <cellStyle name="60% - Accent6 4 2" xfId="4416"/>
    <cellStyle name="60% - Accent6 4 3" xfId="4417"/>
    <cellStyle name="60% - Accent6 5" xfId="4418"/>
    <cellStyle name="60% - Accent6 5 2" xfId="4419"/>
    <cellStyle name="60% - Accent6 5 3" xfId="4420"/>
    <cellStyle name="60% - Accent6 6" xfId="4421"/>
    <cellStyle name="60% - Accent6 6 2" xfId="4422"/>
    <cellStyle name="60% - Accent6 6 3" xfId="4423"/>
    <cellStyle name="60% - Accent6 7" xfId="4424"/>
    <cellStyle name="60% - Accent6 7 2" xfId="4425"/>
    <cellStyle name="60% - Accent6 7 3" xfId="4426"/>
    <cellStyle name="60% - Accent6 8" xfId="4427"/>
    <cellStyle name="60% - Accent6 8 2" xfId="4428"/>
    <cellStyle name="60% - Accent6 8 3" xfId="4429"/>
    <cellStyle name="60% - Accent6 9" xfId="4430"/>
    <cellStyle name="60% - Accent6 9 2" xfId="4431"/>
    <cellStyle name="60% - Accent6 9 3" xfId="4432"/>
    <cellStyle name="60% - Акцент1 2" xfId="4433"/>
    <cellStyle name="60% - Акцент1 2 2" xfId="4434"/>
    <cellStyle name="60% - Акцент2 2" xfId="4435"/>
    <cellStyle name="60% - Акцент2 2 2" xfId="4436"/>
    <cellStyle name="60% - Акцент3 2" xfId="4437"/>
    <cellStyle name="60% - Акцент3 2 2" xfId="4438"/>
    <cellStyle name="60% - Акцент4 2" xfId="4439"/>
    <cellStyle name="60% - Акцент4 2 2" xfId="4440"/>
    <cellStyle name="60% - Акцент5 2" xfId="4441"/>
    <cellStyle name="60% - Акцент5 2 2" xfId="4442"/>
    <cellStyle name="60% - Акцент6 2" xfId="4443"/>
    <cellStyle name="60% - Акцент6 2 2" xfId="4444"/>
    <cellStyle name="8pt" xfId="4445"/>
    <cellStyle name="Äåíåæíûé" xfId="4446"/>
    <cellStyle name="Äåíåæíûé [0]" xfId="4447"/>
    <cellStyle name="Accent1 10" xfId="4448"/>
    <cellStyle name="Accent1 10 2" xfId="4449"/>
    <cellStyle name="Accent1 10 3" xfId="4450"/>
    <cellStyle name="Accent1 11" xfId="4451"/>
    <cellStyle name="Accent1 11 2" xfId="4452"/>
    <cellStyle name="Accent1 11 3" xfId="4453"/>
    <cellStyle name="Accent1 12" xfId="4454"/>
    <cellStyle name="Accent1 12 2" xfId="4455"/>
    <cellStyle name="Accent1 12 3" xfId="4456"/>
    <cellStyle name="Accent1 13" xfId="4457"/>
    <cellStyle name="Accent1 13 2" xfId="4458"/>
    <cellStyle name="Accent1 13 3" xfId="4459"/>
    <cellStyle name="Accent1 14" xfId="4460"/>
    <cellStyle name="Accent1 14 2" xfId="4461"/>
    <cellStyle name="Accent1 14 3" xfId="4462"/>
    <cellStyle name="Accent1 15" xfId="4463"/>
    <cellStyle name="Accent1 15 2" xfId="4464"/>
    <cellStyle name="Accent1 15 3" xfId="4465"/>
    <cellStyle name="Accent1 16" xfId="4466"/>
    <cellStyle name="Accent1 16 2" xfId="4467"/>
    <cellStyle name="Accent1 16 3" xfId="4468"/>
    <cellStyle name="Accent1 17" xfId="4469"/>
    <cellStyle name="Accent1 17 2" xfId="4470"/>
    <cellStyle name="Accent1 17 3" xfId="4471"/>
    <cellStyle name="Accent1 18" xfId="4472"/>
    <cellStyle name="Accent1 18 2" xfId="4473"/>
    <cellStyle name="Accent1 18 3" xfId="4474"/>
    <cellStyle name="Accent1 19" xfId="4475"/>
    <cellStyle name="Accent1 19 2" xfId="4476"/>
    <cellStyle name="Accent1 19 3" xfId="4477"/>
    <cellStyle name="Accent1 2" xfId="4478"/>
    <cellStyle name="Accent1 2 2" xfId="4479"/>
    <cellStyle name="Accent1 2 3" xfId="4480"/>
    <cellStyle name="Accent1 2 4" xfId="4481"/>
    <cellStyle name="Accent1 20" xfId="4482"/>
    <cellStyle name="Accent1 20 2" xfId="4483"/>
    <cellStyle name="Accent1 20 3" xfId="4484"/>
    <cellStyle name="Accent1 21" xfId="4485"/>
    <cellStyle name="Accent1 21 2" xfId="4486"/>
    <cellStyle name="Accent1 21 3" xfId="4487"/>
    <cellStyle name="Accent1 22" xfId="4488"/>
    <cellStyle name="Accent1 22 2" xfId="4489"/>
    <cellStyle name="Accent1 22 3" xfId="4490"/>
    <cellStyle name="Accent1 23" xfId="4491"/>
    <cellStyle name="Accent1 23 2" xfId="4492"/>
    <cellStyle name="Accent1 23 3" xfId="4493"/>
    <cellStyle name="Accent1 24" xfId="4494"/>
    <cellStyle name="Accent1 24 2" xfId="4495"/>
    <cellStyle name="Accent1 24 3" xfId="4496"/>
    <cellStyle name="Accent1 25" xfId="4497"/>
    <cellStyle name="Accent1 25 2" xfId="4498"/>
    <cellStyle name="Accent1 25 3" xfId="4499"/>
    <cellStyle name="Accent1 26" xfId="4500"/>
    <cellStyle name="Accent1 26 2" xfId="4501"/>
    <cellStyle name="Accent1 26 3" xfId="4502"/>
    <cellStyle name="Accent1 27" xfId="4503"/>
    <cellStyle name="Accent1 27 2" xfId="4504"/>
    <cellStyle name="Accent1 27 3" xfId="4505"/>
    <cellStyle name="Accent1 28" xfId="4506"/>
    <cellStyle name="Accent1 28 2" xfId="4507"/>
    <cellStyle name="Accent1 28 3" xfId="4508"/>
    <cellStyle name="Accent1 3" xfId="4509"/>
    <cellStyle name="Accent1 3 2" xfId="4510"/>
    <cellStyle name="Accent1 3 3" xfId="4511"/>
    <cellStyle name="Accent1 4" xfId="4512"/>
    <cellStyle name="Accent1 4 2" xfId="4513"/>
    <cellStyle name="Accent1 4 3" xfId="4514"/>
    <cellStyle name="Accent1 5" xfId="4515"/>
    <cellStyle name="Accent1 5 2" xfId="4516"/>
    <cellStyle name="Accent1 5 3" xfId="4517"/>
    <cellStyle name="Accent1 6" xfId="4518"/>
    <cellStyle name="Accent1 6 2" xfId="4519"/>
    <cellStyle name="Accent1 6 3" xfId="4520"/>
    <cellStyle name="Accent1 7" xfId="4521"/>
    <cellStyle name="Accent1 7 2" xfId="4522"/>
    <cellStyle name="Accent1 7 3" xfId="4523"/>
    <cellStyle name="Accent1 8" xfId="4524"/>
    <cellStyle name="Accent1 8 2" xfId="4525"/>
    <cellStyle name="Accent1 8 3" xfId="4526"/>
    <cellStyle name="Accent1 9" xfId="4527"/>
    <cellStyle name="Accent1 9 2" xfId="4528"/>
    <cellStyle name="Accent1 9 3" xfId="4529"/>
    <cellStyle name="Accent2 10" xfId="4530"/>
    <cellStyle name="Accent2 10 2" xfId="4531"/>
    <cellStyle name="Accent2 10 3" xfId="4532"/>
    <cellStyle name="Accent2 11" xfId="4533"/>
    <cellStyle name="Accent2 11 2" xfId="4534"/>
    <cellStyle name="Accent2 11 3" xfId="4535"/>
    <cellStyle name="Accent2 12" xfId="4536"/>
    <cellStyle name="Accent2 12 2" xfId="4537"/>
    <cellStyle name="Accent2 12 3" xfId="4538"/>
    <cellStyle name="Accent2 13" xfId="4539"/>
    <cellStyle name="Accent2 13 2" xfId="4540"/>
    <cellStyle name="Accent2 13 3" xfId="4541"/>
    <cellStyle name="Accent2 14" xfId="4542"/>
    <cellStyle name="Accent2 14 2" xfId="4543"/>
    <cellStyle name="Accent2 14 3" xfId="4544"/>
    <cellStyle name="Accent2 15" xfId="4545"/>
    <cellStyle name="Accent2 15 2" xfId="4546"/>
    <cellStyle name="Accent2 15 3" xfId="4547"/>
    <cellStyle name="Accent2 16" xfId="4548"/>
    <cellStyle name="Accent2 16 2" xfId="4549"/>
    <cellStyle name="Accent2 16 3" xfId="4550"/>
    <cellStyle name="Accent2 17" xfId="4551"/>
    <cellStyle name="Accent2 17 2" xfId="4552"/>
    <cellStyle name="Accent2 17 3" xfId="4553"/>
    <cellStyle name="Accent2 18" xfId="4554"/>
    <cellStyle name="Accent2 18 2" xfId="4555"/>
    <cellStyle name="Accent2 18 3" xfId="4556"/>
    <cellStyle name="Accent2 19" xfId="4557"/>
    <cellStyle name="Accent2 19 2" xfId="4558"/>
    <cellStyle name="Accent2 19 3" xfId="4559"/>
    <cellStyle name="Accent2 2" xfId="4560"/>
    <cellStyle name="Accent2 2 2" xfId="4561"/>
    <cellStyle name="Accent2 2 3" xfId="4562"/>
    <cellStyle name="Accent2 2 4" xfId="4563"/>
    <cellStyle name="Accent2 20" xfId="4564"/>
    <cellStyle name="Accent2 20 2" xfId="4565"/>
    <cellStyle name="Accent2 20 3" xfId="4566"/>
    <cellStyle name="Accent2 21" xfId="4567"/>
    <cellStyle name="Accent2 21 2" xfId="4568"/>
    <cellStyle name="Accent2 21 3" xfId="4569"/>
    <cellStyle name="Accent2 22" xfId="4570"/>
    <cellStyle name="Accent2 22 2" xfId="4571"/>
    <cellStyle name="Accent2 22 3" xfId="4572"/>
    <cellStyle name="Accent2 23" xfId="4573"/>
    <cellStyle name="Accent2 23 2" xfId="4574"/>
    <cellStyle name="Accent2 23 3" xfId="4575"/>
    <cellStyle name="Accent2 24" xfId="4576"/>
    <cellStyle name="Accent2 24 2" xfId="4577"/>
    <cellStyle name="Accent2 24 3" xfId="4578"/>
    <cellStyle name="Accent2 25" xfId="4579"/>
    <cellStyle name="Accent2 25 2" xfId="4580"/>
    <cellStyle name="Accent2 25 3" xfId="4581"/>
    <cellStyle name="Accent2 26" xfId="4582"/>
    <cellStyle name="Accent2 26 2" xfId="4583"/>
    <cellStyle name="Accent2 26 3" xfId="4584"/>
    <cellStyle name="Accent2 27" xfId="4585"/>
    <cellStyle name="Accent2 27 2" xfId="4586"/>
    <cellStyle name="Accent2 27 3" xfId="4587"/>
    <cellStyle name="Accent2 28" xfId="4588"/>
    <cellStyle name="Accent2 28 2" xfId="4589"/>
    <cellStyle name="Accent2 28 3" xfId="4590"/>
    <cellStyle name="Accent2 3" xfId="4591"/>
    <cellStyle name="Accent2 3 2" xfId="4592"/>
    <cellStyle name="Accent2 3 3" xfId="4593"/>
    <cellStyle name="Accent2 4" xfId="4594"/>
    <cellStyle name="Accent2 4 2" xfId="4595"/>
    <cellStyle name="Accent2 4 3" xfId="4596"/>
    <cellStyle name="Accent2 5" xfId="4597"/>
    <cellStyle name="Accent2 5 2" xfId="4598"/>
    <cellStyle name="Accent2 5 3" xfId="4599"/>
    <cellStyle name="Accent2 6" xfId="4600"/>
    <cellStyle name="Accent2 6 2" xfId="4601"/>
    <cellStyle name="Accent2 6 3" xfId="4602"/>
    <cellStyle name="Accent2 7" xfId="4603"/>
    <cellStyle name="Accent2 7 2" xfId="4604"/>
    <cellStyle name="Accent2 7 3" xfId="4605"/>
    <cellStyle name="Accent2 8" xfId="4606"/>
    <cellStyle name="Accent2 8 2" xfId="4607"/>
    <cellStyle name="Accent2 8 3" xfId="4608"/>
    <cellStyle name="Accent2 9" xfId="4609"/>
    <cellStyle name="Accent2 9 2" xfId="4610"/>
    <cellStyle name="Accent2 9 3" xfId="4611"/>
    <cellStyle name="Accent3 10" xfId="4612"/>
    <cellStyle name="Accent3 10 2" xfId="4613"/>
    <cellStyle name="Accent3 10 3" xfId="4614"/>
    <cellStyle name="Accent3 11" xfId="4615"/>
    <cellStyle name="Accent3 11 2" xfId="4616"/>
    <cellStyle name="Accent3 11 3" xfId="4617"/>
    <cellStyle name="Accent3 12" xfId="4618"/>
    <cellStyle name="Accent3 12 2" xfId="4619"/>
    <cellStyle name="Accent3 12 3" xfId="4620"/>
    <cellStyle name="Accent3 13" xfId="4621"/>
    <cellStyle name="Accent3 13 2" xfId="4622"/>
    <cellStyle name="Accent3 13 3" xfId="4623"/>
    <cellStyle name="Accent3 14" xfId="4624"/>
    <cellStyle name="Accent3 14 2" xfId="4625"/>
    <cellStyle name="Accent3 14 3" xfId="4626"/>
    <cellStyle name="Accent3 15" xfId="4627"/>
    <cellStyle name="Accent3 15 2" xfId="4628"/>
    <cellStyle name="Accent3 15 3" xfId="4629"/>
    <cellStyle name="Accent3 16" xfId="4630"/>
    <cellStyle name="Accent3 16 2" xfId="4631"/>
    <cellStyle name="Accent3 16 3" xfId="4632"/>
    <cellStyle name="Accent3 17" xfId="4633"/>
    <cellStyle name="Accent3 17 2" xfId="4634"/>
    <cellStyle name="Accent3 17 3" xfId="4635"/>
    <cellStyle name="Accent3 18" xfId="4636"/>
    <cellStyle name="Accent3 18 2" xfId="4637"/>
    <cellStyle name="Accent3 18 3" xfId="4638"/>
    <cellStyle name="Accent3 19" xfId="4639"/>
    <cellStyle name="Accent3 19 2" xfId="4640"/>
    <cellStyle name="Accent3 19 3" xfId="4641"/>
    <cellStyle name="Accent3 2" xfId="4642"/>
    <cellStyle name="Accent3 2 2" xfId="4643"/>
    <cellStyle name="Accent3 2 3" xfId="4644"/>
    <cellStyle name="Accent3 2 4" xfId="4645"/>
    <cellStyle name="Accent3 20" xfId="4646"/>
    <cellStyle name="Accent3 20 2" xfId="4647"/>
    <cellStyle name="Accent3 20 3" xfId="4648"/>
    <cellStyle name="Accent3 21" xfId="4649"/>
    <cellStyle name="Accent3 21 2" xfId="4650"/>
    <cellStyle name="Accent3 21 3" xfId="4651"/>
    <cellStyle name="Accent3 22" xfId="4652"/>
    <cellStyle name="Accent3 22 2" xfId="4653"/>
    <cellStyle name="Accent3 22 3" xfId="4654"/>
    <cellStyle name="Accent3 23" xfId="4655"/>
    <cellStyle name="Accent3 23 2" xfId="4656"/>
    <cellStyle name="Accent3 23 3" xfId="4657"/>
    <cellStyle name="Accent3 24" xfId="4658"/>
    <cellStyle name="Accent3 24 2" xfId="4659"/>
    <cellStyle name="Accent3 24 3" xfId="4660"/>
    <cellStyle name="Accent3 25" xfId="4661"/>
    <cellStyle name="Accent3 25 2" xfId="4662"/>
    <cellStyle name="Accent3 25 3" xfId="4663"/>
    <cellStyle name="Accent3 26" xfId="4664"/>
    <cellStyle name="Accent3 26 2" xfId="4665"/>
    <cellStyle name="Accent3 26 3" xfId="4666"/>
    <cellStyle name="Accent3 27" xfId="4667"/>
    <cellStyle name="Accent3 27 2" xfId="4668"/>
    <cellStyle name="Accent3 27 3" xfId="4669"/>
    <cellStyle name="Accent3 28" xfId="4670"/>
    <cellStyle name="Accent3 28 2" xfId="4671"/>
    <cellStyle name="Accent3 28 3" xfId="4672"/>
    <cellStyle name="Accent3 3" xfId="4673"/>
    <cellStyle name="Accent3 3 2" xfId="4674"/>
    <cellStyle name="Accent3 3 3" xfId="4675"/>
    <cellStyle name="Accent3 4" xfId="4676"/>
    <cellStyle name="Accent3 4 2" xfId="4677"/>
    <cellStyle name="Accent3 4 3" xfId="4678"/>
    <cellStyle name="Accent3 5" xfId="4679"/>
    <cellStyle name="Accent3 5 2" xfId="4680"/>
    <cellStyle name="Accent3 5 3" xfId="4681"/>
    <cellStyle name="Accent3 6" xfId="4682"/>
    <cellStyle name="Accent3 6 2" xfId="4683"/>
    <cellStyle name="Accent3 6 3" xfId="4684"/>
    <cellStyle name="Accent3 7" xfId="4685"/>
    <cellStyle name="Accent3 7 2" xfId="4686"/>
    <cellStyle name="Accent3 7 3" xfId="4687"/>
    <cellStyle name="Accent3 8" xfId="4688"/>
    <cellStyle name="Accent3 8 2" xfId="4689"/>
    <cellStyle name="Accent3 8 3" xfId="4690"/>
    <cellStyle name="Accent3 9" xfId="4691"/>
    <cellStyle name="Accent3 9 2" xfId="4692"/>
    <cellStyle name="Accent3 9 3" xfId="4693"/>
    <cellStyle name="Accent4 10" xfId="4694"/>
    <cellStyle name="Accent4 10 2" xfId="4695"/>
    <cellStyle name="Accent4 10 3" xfId="4696"/>
    <cellStyle name="Accent4 11" xfId="4697"/>
    <cellStyle name="Accent4 11 2" xfId="4698"/>
    <cellStyle name="Accent4 11 3" xfId="4699"/>
    <cellStyle name="Accent4 12" xfId="4700"/>
    <cellStyle name="Accent4 12 2" xfId="4701"/>
    <cellStyle name="Accent4 12 3" xfId="4702"/>
    <cellStyle name="Accent4 13" xfId="4703"/>
    <cellStyle name="Accent4 13 2" xfId="4704"/>
    <cellStyle name="Accent4 13 3" xfId="4705"/>
    <cellStyle name="Accent4 14" xfId="4706"/>
    <cellStyle name="Accent4 14 2" xfId="4707"/>
    <cellStyle name="Accent4 14 3" xfId="4708"/>
    <cellStyle name="Accent4 15" xfId="4709"/>
    <cellStyle name="Accent4 15 2" xfId="4710"/>
    <cellStyle name="Accent4 15 3" xfId="4711"/>
    <cellStyle name="Accent4 16" xfId="4712"/>
    <cellStyle name="Accent4 16 2" xfId="4713"/>
    <cellStyle name="Accent4 16 3" xfId="4714"/>
    <cellStyle name="Accent4 17" xfId="4715"/>
    <cellStyle name="Accent4 17 2" xfId="4716"/>
    <cellStyle name="Accent4 17 3" xfId="4717"/>
    <cellStyle name="Accent4 18" xfId="4718"/>
    <cellStyle name="Accent4 18 2" xfId="4719"/>
    <cellStyle name="Accent4 18 3" xfId="4720"/>
    <cellStyle name="Accent4 19" xfId="4721"/>
    <cellStyle name="Accent4 19 2" xfId="4722"/>
    <cellStyle name="Accent4 19 3" xfId="4723"/>
    <cellStyle name="Accent4 2" xfId="4724"/>
    <cellStyle name="Accent4 2 2" xfId="4725"/>
    <cellStyle name="Accent4 2 3" xfId="4726"/>
    <cellStyle name="Accent4 2 4" xfId="4727"/>
    <cellStyle name="Accent4 20" xfId="4728"/>
    <cellStyle name="Accent4 20 2" xfId="4729"/>
    <cellStyle name="Accent4 20 3" xfId="4730"/>
    <cellStyle name="Accent4 21" xfId="4731"/>
    <cellStyle name="Accent4 21 2" xfId="4732"/>
    <cellStyle name="Accent4 21 3" xfId="4733"/>
    <cellStyle name="Accent4 22" xfId="4734"/>
    <cellStyle name="Accent4 22 2" xfId="4735"/>
    <cellStyle name="Accent4 22 3" xfId="4736"/>
    <cellStyle name="Accent4 23" xfId="4737"/>
    <cellStyle name="Accent4 23 2" xfId="4738"/>
    <cellStyle name="Accent4 23 3" xfId="4739"/>
    <cellStyle name="Accent4 24" xfId="4740"/>
    <cellStyle name="Accent4 24 2" xfId="4741"/>
    <cellStyle name="Accent4 24 3" xfId="4742"/>
    <cellStyle name="Accent4 25" xfId="4743"/>
    <cellStyle name="Accent4 25 2" xfId="4744"/>
    <cellStyle name="Accent4 25 3" xfId="4745"/>
    <cellStyle name="Accent4 26" xfId="4746"/>
    <cellStyle name="Accent4 26 2" xfId="4747"/>
    <cellStyle name="Accent4 26 3" xfId="4748"/>
    <cellStyle name="Accent4 27" xfId="4749"/>
    <cellStyle name="Accent4 27 2" xfId="4750"/>
    <cellStyle name="Accent4 27 3" xfId="4751"/>
    <cellStyle name="Accent4 28" xfId="4752"/>
    <cellStyle name="Accent4 28 2" xfId="4753"/>
    <cellStyle name="Accent4 28 3" xfId="4754"/>
    <cellStyle name="Accent4 3" xfId="4755"/>
    <cellStyle name="Accent4 3 2" xfId="4756"/>
    <cellStyle name="Accent4 3 3" xfId="4757"/>
    <cellStyle name="Accent4 4" xfId="4758"/>
    <cellStyle name="Accent4 4 2" xfId="4759"/>
    <cellStyle name="Accent4 4 3" xfId="4760"/>
    <cellStyle name="Accent4 5" xfId="4761"/>
    <cellStyle name="Accent4 5 2" xfId="4762"/>
    <cellStyle name="Accent4 5 3" xfId="4763"/>
    <cellStyle name="Accent4 6" xfId="4764"/>
    <cellStyle name="Accent4 6 2" xfId="4765"/>
    <cellStyle name="Accent4 6 3" xfId="4766"/>
    <cellStyle name="Accent4 7" xfId="4767"/>
    <cellStyle name="Accent4 7 2" xfId="4768"/>
    <cellStyle name="Accent4 7 3" xfId="4769"/>
    <cellStyle name="Accent4 8" xfId="4770"/>
    <cellStyle name="Accent4 8 2" xfId="4771"/>
    <cellStyle name="Accent4 8 3" xfId="4772"/>
    <cellStyle name="Accent4 9" xfId="4773"/>
    <cellStyle name="Accent4 9 2" xfId="4774"/>
    <cellStyle name="Accent4 9 3" xfId="4775"/>
    <cellStyle name="Accent5 10" xfId="4776"/>
    <cellStyle name="Accent5 10 2" xfId="4777"/>
    <cellStyle name="Accent5 10 3" xfId="4778"/>
    <cellStyle name="Accent5 11" xfId="4779"/>
    <cellStyle name="Accent5 11 2" xfId="4780"/>
    <cellStyle name="Accent5 11 3" xfId="4781"/>
    <cellStyle name="Accent5 12" xfId="4782"/>
    <cellStyle name="Accent5 12 2" xfId="4783"/>
    <cellStyle name="Accent5 12 3" xfId="4784"/>
    <cellStyle name="Accent5 13" xfId="4785"/>
    <cellStyle name="Accent5 13 2" xfId="4786"/>
    <cellStyle name="Accent5 13 3" xfId="4787"/>
    <cellStyle name="Accent5 14" xfId="4788"/>
    <cellStyle name="Accent5 14 2" xfId="4789"/>
    <cellStyle name="Accent5 14 3" xfId="4790"/>
    <cellStyle name="Accent5 15" xfId="4791"/>
    <cellStyle name="Accent5 15 2" xfId="4792"/>
    <cellStyle name="Accent5 15 3" xfId="4793"/>
    <cellStyle name="Accent5 16" xfId="4794"/>
    <cellStyle name="Accent5 16 2" xfId="4795"/>
    <cellStyle name="Accent5 16 3" xfId="4796"/>
    <cellStyle name="Accent5 17" xfId="4797"/>
    <cellStyle name="Accent5 17 2" xfId="4798"/>
    <cellStyle name="Accent5 17 3" xfId="4799"/>
    <cellStyle name="Accent5 18" xfId="4800"/>
    <cellStyle name="Accent5 18 2" xfId="4801"/>
    <cellStyle name="Accent5 18 3" xfId="4802"/>
    <cellStyle name="Accent5 19" xfId="4803"/>
    <cellStyle name="Accent5 19 2" xfId="4804"/>
    <cellStyle name="Accent5 19 3" xfId="4805"/>
    <cellStyle name="Accent5 2" xfId="4806"/>
    <cellStyle name="Accent5 2 2" xfId="4807"/>
    <cellStyle name="Accent5 2 3" xfId="4808"/>
    <cellStyle name="Accent5 2 4" xfId="4809"/>
    <cellStyle name="Accent5 20" xfId="4810"/>
    <cellStyle name="Accent5 20 2" xfId="4811"/>
    <cellStyle name="Accent5 20 3" xfId="4812"/>
    <cellStyle name="Accent5 21" xfId="4813"/>
    <cellStyle name="Accent5 21 2" xfId="4814"/>
    <cellStyle name="Accent5 21 3" xfId="4815"/>
    <cellStyle name="Accent5 22" xfId="4816"/>
    <cellStyle name="Accent5 22 2" xfId="4817"/>
    <cellStyle name="Accent5 22 3" xfId="4818"/>
    <cellStyle name="Accent5 23" xfId="4819"/>
    <cellStyle name="Accent5 23 2" xfId="4820"/>
    <cellStyle name="Accent5 23 3" xfId="4821"/>
    <cellStyle name="Accent5 24" xfId="4822"/>
    <cellStyle name="Accent5 24 2" xfId="4823"/>
    <cellStyle name="Accent5 24 3" xfId="4824"/>
    <cellStyle name="Accent5 25" xfId="4825"/>
    <cellStyle name="Accent5 25 2" xfId="4826"/>
    <cellStyle name="Accent5 25 3" xfId="4827"/>
    <cellStyle name="Accent5 26" xfId="4828"/>
    <cellStyle name="Accent5 26 2" xfId="4829"/>
    <cellStyle name="Accent5 26 3" xfId="4830"/>
    <cellStyle name="Accent5 27" xfId="4831"/>
    <cellStyle name="Accent5 27 2" xfId="4832"/>
    <cellStyle name="Accent5 27 3" xfId="4833"/>
    <cellStyle name="Accent5 28" xfId="4834"/>
    <cellStyle name="Accent5 28 2" xfId="4835"/>
    <cellStyle name="Accent5 28 3" xfId="4836"/>
    <cellStyle name="Accent5 3" xfId="4837"/>
    <cellStyle name="Accent5 3 2" xfId="4838"/>
    <cellStyle name="Accent5 3 3" xfId="4839"/>
    <cellStyle name="Accent5 4" xfId="4840"/>
    <cellStyle name="Accent5 4 2" xfId="4841"/>
    <cellStyle name="Accent5 4 3" xfId="4842"/>
    <cellStyle name="Accent5 5" xfId="4843"/>
    <cellStyle name="Accent5 5 2" xfId="4844"/>
    <cellStyle name="Accent5 5 3" xfId="4845"/>
    <cellStyle name="Accent5 6" xfId="4846"/>
    <cellStyle name="Accent5 6 2" xfId="4847"/>
    <cellStyle name="Accent5 6 3" xfId="4848"/>
    <cellStyle name="Accent5 7" xfId="4849"/>
    <cellStyle name="Accent5 7 2" xfId="4850"/>
    <cellStyle name="Accent5 7 3" xfId="4851"/>
    <cellStyle name="Accent5 8" xfId="4852"/>
    <cellStyle name="Accent5 8 2" xfId="4853"/>
    <cellStyle name="Accent5 8 3" xfId="4854"/>
    <cellStyle name="Accent5 9" xfId="4855"/>
    <cellStyle name="Accent5 9 2" xfId="4856"/>
    <cellStyle name="Accent5 9 3" xfId="4857"/>
    <cellStyle name="Accent6 10" xfId="4858"/>
    <cellStyle name="Accent6 10 2" xfId="4859"/>
    <cellStyle name="Accent6 10 3" xfId="4860"/>
    <cellStyle name="Accent6 11" xfId="4861"/>
    <cellStyle name="Accent6 11 2" xfId="4862"/>
    <cellStyle name="Accent6 11 3" xfId="4863"/>
    <cellStyle name="Accent6 12" xfId="4864"/>
    <cellStyle name="Accent6 12 2" xfId="4865"/>
    <cellStyle name="Accent6 12 3" xfId="4866"/>
    <cellStyle name="Accent6 13" xfId="4867"/>
    <cellStyle name="Accent6 13 2" xfId="4868"/>
    <cellStyle name="Accent6 13 3" xfId="4869"/>
    <cellStyle name="Accent6 14" xfId="4870"/>
    <cellStyle name="Accent6 14 2" xfId="4871"/>
    <cellStyle name="Accent6 14 3" xfId="4872"/>
    <cellStyle name="Accent6 15" xfId="4873"/>
    <cellStyle name="Accent6 15 2" xfId="4874"/>
    <cellStyle name="Accent6 15 3" xfId="4875"/>
    <cellStyle name="Accent6 16" xfId="4876"/>
    <cellStyle name="Accent6 16 2" xfId="4877"/>
    <cellStyle name="Accent6 16 3" xfId="4878"/>
    <cellStyle name="Accent6 17" xfId="4879"/>
    <cellStyle name="Accent6 17 2" xfId="4880"/>
    <cellStyle name="Accent6 17 3" xfId="4881"/>
    <cellStyle name="Accent6 18" xfId="4882"/>
    <cellStyle name="Accent6 18 2" xfId="4883"/>
    <cellStyle name="Accent6 18 3" xfId="4884"/>
    <cellStyle name="Accent6 19" xfId="4885"/>
    <cellStyle name="Accent6 19 2" xfId="4886"/>
    <cellStyle name="Accent6 19 3" xfId="4887"/>
    <cellStyle name="Accent6 2" xfId="4888"/>
    <cellStyle name="Accent6 2 2" xfId="4889"/>
    <cellStyle name="Accent6 2 3" xfId="4890"/>
    <cellStyle name="Accent6 2 4" xfId="4891"/>
    <cellStyle name="Accent6 20" xfId="4892"/>
    <cellStyle name="Accent6 20 2" xfId="4893"/>
    <cellStyle name="Accent6 20 3" xfId="4894"/>
    <cellStyle name="Accent6 21" xfId="4895"/>
    <cellStyle name="Accent6 21 2" xfId="4896"/>
    <cellStyle name="Accent6 21 3" xfId="4897"/>
    <cellStyle name="Accent6 22" xfId="4898"/>
    <cellStyle name="Accent6 22 2" xfId="4899"/>
    <cellStyle name="Accent6 22 3" xfId="4900"/>
    <cellStyle name="Accent6 23" xfId="4901"/>
    <cellStyle name="Accent6 23 2" xfId="4902"/>
    <cellStyle name="Accent6 23 3" xfId="4903"/>
    <cellStyle name="Accent6 24" xfId="4904"/>
    <cellStyle name="Accent6 24 2" xfId="4905"/>
    <cellStyle name="Accent6 24 3" xfId="4906"/>
    <cellStyle name="Accent6 25" xfId="4907"/>
    <cellStyle name="Accent6 25 2" xfId="4908"/>
    <cellStyle name="Accent6 25 3" xfId="4909"/>
    <cellStyle name="Accent6 26" xfId="4910"/>
    <cellStyle name="Accent6 26 2" xfId="4911"/>
    <cellStyle name="Accent6 26 3" xfId="4912"/>
    <cellStyle name="Accent6 27" xfId="4913"/>
    <cellStyle name="Accent6 27 2" xfId="4914"/>
    <cellStyle name="Accent6 27 3" xfId="4915"/>
    <cellStyle name="Accent6 28" xfId="4916"/>
    <cellStyle name="Accent6 28 2" xfId="4917"/>
    <cellStyle name="Accent6 28 3" xfId="4918"/>
    <cellStyle name="Accent6 3" xfId="4919"/>
    <cellStyle name="Accent6 3 2" xfId="4920"/>
    <cellStyle name="Accent6 3 3" xfId="4921"/>
    <cellStyle name="Accent6 4" xfId="4922"/>
    <cellStyle name="Accent6 4 2" xfId="4923"/>
    <cellStyle name="Accent6 4 3" xfId="4924"/>
    <cellStyle name="Accent6 5" xfId="4925"/>
    <cellStyle name="Accent6 5 2" xfId="4926"/>
    <cellStyle name="Accent6 5 3" xfId="4927"/>
    <cellStyle name="Accent6 6" xfId="4928"/>
    <cellStyle name="Accent6 6 2" xfId="4929"/>
    <cellStyle name="Accent6 6 3" xfId="4930"/>
    <cellStyle name="Accent6 7" xfId="4931"/>
    <cellStyle name="Accent6 7 2" xfId="4932"/>
    <cellStyle name="Accent6 7 3" xfId="4933"/>
    <cellStyle name="Accent6 8" xfId="4934"/>
    <cellStyle name="Accent6 8 2" xfId="4935"/>
    <cellStyle name="Accent6 8 3" xfId="4936"/>
    <cellStyle name="Accent6 9" xfId="4937"/>
    <cellStyle name="Accent6 9 2" xfId="4938"/>
    <cellStyle name="Accent6 9 3" xfId="4939"/>
    <cellStyle name="Bad 10" xfId="4940"/>
    <cellStyle name="Bad 10 2" xfId="4941"/>
    <cellStyle name="Bad 10 3" xfId="4942"/>
    <cellStyle name="Bad 11" xfId="4943"/>
    <cellStyle name="Bad 11 2" xfId="4944"/>
    <cellStyle name="Bad 11 3" xfId="4945"/>
    <cellStyle name="Bad 12" xfId="4946"/>
    <cellStyle name="Bad 12 2" xfId="4947"/>
    <cellStyle name="Bad 12 3" xfId="4948"/>
    <cellStyle name="Bad 13" xfId="4949"/>
    <cellStyle name="Bad 13 2" xfId="4950"/>
    <cellStyle name="Bad 13 3" xfId="4951"/>
    <cellStyle name="Bad 14" xfId="4952"/>
    <cellStyle name="Bad 14 2" xfId="4953"/>
    <cellStyle name="Bad 14 3" xfId="4954"/>
    <cellStyle name="Bad 15" xfId="4955"/>
    <cellStyle name="Bad 15 2" xfId="4956"/>
    <cellStyle name="Bad 15 3" xfId="4957"/>
    <cellStyle name="Bad 16" xfId="4958"/>
    <cellStyle name="Bad 16 2" xfId="4959"/>
    <cellStyle name="Bad 16 3" xfId="4960"/>
    <cellStyle name="Bad 17" xfId="4961"/>
    <cellStyle name="Bad 17 2" xfId="4962"/>
    <cellStyle name="Bad 17 3" xfId="4963"/>
    <cellStyle name="Bad 18" xfId="4964"/>
    <cellStyle name="Bad 18 2" xfId="4965"/>
    <cellStyle name="Bad 18 3" xfId="4966"/>
    <cellStyle name="Bad 19" xfId="4967"/>
    <cellStyle name="Bad 19 2" xfId="4968"/>
    <cellStyle name="Bad 19 3" xfId="4969"/>
    <cellStyle name="Bad 2" xfId="4970"/>
    <cellStyle name="Bad 2 2" xfId="4971"/>
    <cellStyle name="Bad 2 3" xfId="4972"/>
    <cellStyle name="Bad 2 4" xfId="4973"/>
    <cellStyle name="Bad 20" xfId="4974"/>
    <cellStyle name="Bad 20 2" xfId="4975"/>
    <cellStyle name="Bad 20 3" xfId="4976"/>
    <cellStyle name="Bad 21" xfId="4977"/>
    <cellStyle name="Bad 21 2" xfId="4978"/>
    <cellStyle name="Bad 21 3" xfId="4979"/>
    <cellStyle name="Bad 22" xfId="4980"/>
    <cellStyle name="Bad 22 2" xfId="4981"/>
    <cellStyle name="Bad 22 3" xfId="4982"/>
    <cellStyle name="Bad 23" xfId="4983"/>
    <cellStyle name="Bad 23 2" xfId="4984"/>
    <cellStyle name="Bad 23 3" xfId="4985"/>
    <cellStyle name="Bad 24" xfId="4986"/>
    <cellStyle name="Bad 24 2" xfId="4987"/>
    <cellStyle name="Bad 24 3" xfId="4988"/>
    <cellStyle name="Bad 25" xfId="4989"/>
    <cellStyle name="Bad 25 2" xfId="4990"/>
    <cellStyle name="Bad 25 3" xfId="4991"/>
    <cellStyle name="Bad 26" xfId="4992"/>
    <cellStyle name="Bad 26 2" xfId="4993"/>
    <cellStyle name="Bad 26 3" xfId="4994"/>
    <cellStyle name="Bad 3" xfId="4995"/>
    <cellStyle name="Bad 3 2" xfId="4996"/>
    <cellStyle name="Bad 3 3" xfId="4997"/>
    <cellStyle name="Bad 4" xfId="4998"/>
    <cellStyle name="Bad 4 2" xfId="4999"/>
    <cellStyle name="Bad 4 3" xfId="5000"/>
    <cellStyle name="Bad 5" xfId="5001"/>
    <cellStyle name="Bad 5 2" xfId="5002"/>
    <cellStyle name="Bad 5 3" xfId="5003"/>
    <cellStyle name="Bad 6" xfId="5004"/>
    <cellStyle name="Bad 6 2" xfId="5005"/>
    <cellStyle name="Bad 6 3" xfId="5006"/>
    <cellStyle name="Bad 7" xfId="5007"/>
    <cellStyle name="Bad 7 2" xfId="5008"/>
    <cellStyle name="Bad 7 3" xfId="5009"/>
    <cellStyle name="Bad 8" xfId="5010"/>
    <cellStyle name="Bad 8 2" xfId="5011"/>
    <cellStyle name="Bad 8 3" xfId="5012"/>
    <cellStyle name="Bad 9" xfId="5013"/>
    <cellStyle name="Bad 9 2" xfId="5014"/>
    <cellStyle name="Bad 9 3" xfId="5015"/>
    <cellStyle name="Balance" xfId="5016"/>
    <cellStyle name="Balance 2" xfId="5017"/>
    <cellStyle name="Balance 3" xfId="5018"/>
    <cellStyle name="BalanceBold" xfId="5019"/>
    <cellStyle name="BalanceBold 2" xfId="5020"/>
    <cellStyle name="BalanceBold 3" xfId="5021"/>
    <cellStyle name="Berekening" xfId="5022"/>
    <cellStyle name="Berekening 2" xfId="5023"/>
    <cellStyle name="Berekening 3" xfId="5024"/>
    <cellStyle name="Bold" xfId="5025"/>
    <cellStyle name="Bold 2" xfId="5026"/>
    <cellStyle name="Bold 3" xfId="5027"/>
    <cellStyle name="Boldline" xfId="5028"/>
    <cellStyle name="Boldline 2" xfId="5029"/>
    <cellStyle name="Boldline 3" xfId="5030"/>
    <cellStyle name="Border" xfId="5031"/>
    <cellStyle name="Border 2" xfId="5032"/>
    <cellStyle name="BS1" xfId="5033"/>
    <cellStyle name="BS1 2" xfId="5034"/>
    <cellStyle name="BS2" xfId="5035"/>
    <cellStyle name="BS3" xfId="5036"/>
    <cellStyle name="BS3 2" xfId="5037"/>
    <cellStyle name="BS4" xfId="5038"/>
    <cellStyle name="C01_Page_head" xfId="5039"/>
    <cellStyle name="C03_Col head general" xfId="5040"/>
    <cellStyle name="C04_Note col head" xfId="5041"/>
    <cellStyle name="C06_Previous yr col head" xfId="5042"/>
    <cellStyle name="C08_Table text" xfId="5043"/>
    <cellStyle name="C11_Note head" xfId="5044"/>
    <cellStyle name="C14_Current year figs" xfId="5045"/>
    <cellStyle name="C14b_Current Year Figs 3 dec" xfId="5046"/>
    <cellStyle name="C15_Previous year figs" xfId="5047"/>
    <cellStyle name="Calc - White" xfId="5048"/>
    <cellStyle name="Calc Currency (0)" xfId="5049"/>
    <cellStyle name="Calc Currency (0) 2" xfId="5050"/>
    <cellStyle name="Calc Currency (0) 3" xfId="5051"/>
    <cellStyle name="Calc Currency (0) 4" xfId="5052"/>
    <cellStyle name="Calc Currency (2)" xfId="5053"/>
    <cellStyle name="Calc Percent (0)" xfId="5054"/>
    <cellStyle name="Calc Percent (0) 2" xfId="5055"/>
    <cellStyle name="Calc Percent (1)" xfId="5056"/>
    <cellStyle name="Calc Percent (2)" xfId="5057"/>
    <cellStyle name="Calc Units (0)" xfId="5058"/>
    <cellStyle name="Calc Units (0) 2" xfId="5059"/>
    <cellStyle name="Calc Units (1)" xfId="5060"/>
    <cellStyle name="Calc Units (2)" xfId="5061"/>
    <cellStyle name="Calculation 10" xfId="5062"/>
    <cellStyle name="Calculation 10 2" xfId="5063"/>
    <cellStyle name="Calculation 10 3" xfId="5064"/>
    <cellStyle name="Calculation 11" xfId="5065"/>
    <cellStyle name="Calculation 11 2" xfId="5066"/>
    <cellStyle name="Calculation 11 3" xfId="5067"/>
    <cellStyle name="Calculation 12" xfId="5068"/>
    <cellStyle name="Calculation 12 2" xfId="5069"/>
    <cellStyle name="Calculation 12 3" xfId="5070"/>
    <cellStyle name="Calculation 13" xfId="5071"/>
    <cellStyle name="Calculation 13 2" xfId="5072"/>
    <cellStyle name="Calculation 13 3" xfId="5073"/>
    <cellStyle name="Calculation 14" xfId="5074"/>
    <cellStyle name="Calculation 14 2" xfId="5075"/>
    <cellStyle name="Calculation 14 3" xfId="5076"/>
    <cellStyle name="Calculation 15" xfId="5077"/>
    <cellStyle name="Calculation 15 2" xfId="5078"/>
    <cellStyle name="Calculation 15 3" xfId="5079"/>
    <cellStyle name="Calculation 16" xfId="5080"/>
    <cellStyle name="Calculation 16 2" xfId="5081"/>
    <cellStyle name="Calculation 16 3" xfId="5082"/>
    <cellStyle name="Calculation 17" xfId="5083"/>
    <cellStyle name="Calculation 17 2" xfId="5084"/>
    <cellStyle name="Calculation 17 3" xfId="5085"/>
    <cellStyle name="Calculation 18" xfId="5086"/>
    <cellStyle name="Calculation 18 2" xfId="5087"/>
    <cellStyle name="Calculation 18 3" xfId="5088"/>
    <cellStyle name="Calculation 19" xfId="5089"/>
    <cellStyle name="Calculation 19 2" xfId="5090"/>
    <cellStyle name="Calculation 19 3" xfId="5091"/>
    <cellStyle name="Calculation 2" xfId="5092"/>
    <cellStyle name="Calculation 2 2" xfId="5093"/>
    <cellStyle name="Calculation 2 3" xfId="5094"/>
    <cellStyle name="Calculation 2 4" xfId="5095"/>
    <cellStyle name="Calculation 20" xfId="5096"/>
    <cellStyle name="Calculation 20 2" xfId="5097"/>
    <cellStyle name="Calculation 20 3" xfId="5098"/>
    <cellStyle name="Calculation 21" xfId="5099"/>
    <cellStyle name="Calculation 21 2" xfId="5100"/>
    <cellStyle name="Calculation 21 3" xfId="5101"/>
    <cellStyle name="Calculation 22" xfId="5102"/>
    <cellStyle name="Calculation 22 2" xfId="5103"/>
    <cellStyle name="Calculation 22 3" xfId="5104"/>
    <cellStyle name="Calculation 23" xfId="5105"/>
    <cellStyle name="Calculation 23 2" xfId="5106"/>
    <cellStyle name="Calculation 23 3" xfId="5107"/>
    <cellStyle name="Calculation 24" xfId="5108"/>
    <cellStyle name="Calculation 24 2" xfId="5109"/>
    <cellStyle name="Calculation 24 3" xfId="5110"/>
    <cellStyle name="Calculation 25" xfId="5111"/>
    <cellStyle name="Calculation 25 2" xfId="5112"/>
    <cellStyle name="Calculation 25 3" xfId="5113"/>
    <cellStyle name="Calculation 26" xfId="5114"/>
    <cellStyle name="Calculation 26 2" xfId="5115"/>
    <cellStyle name="Calculation 26 3" xfId="5116"/>
    <cellStyle name="Calculation 3" xfId="5117"/>
    <cellStyle name="Calculation 3 2" xfId="5118"/>
    <cellStyle name="Calculation 3 3" xfId="5119"/>
    <cellStyle name="Calculation 4" xfId="5120"/>
    <cellStyle name="Calculation 4 2" xfId="5121"/>
    <cellStyle name="Calculation 4 3" xfId="5122"/>
    <cellStyle name="Calculation 5" xfId="5123"/>
    <cellStyle name="Calculation 5 2" xfId="5124"/>
    <cellStyle name="Calculation 5 3" xfId="5125"/>
    <cellStyle name="Calculation 6" xfId="5126"/>
    <cellStyle name="Calculation 6 2" xfId="5127"/>
    <cellStyle name="Calculation 6 3" xfId="5128"/>
    <cellStyle name="Calculation 7" xfId="5129"/>
    <cellStyle name="Calculation 7 2" xfId="5130"/>
    <cellStyle name="Calculation 7 3" xfId="5131"/>
    <cellStyle name="Calculation 8" xfId="5132"/>
    <cellStyle name="Calculation 8 2" xfId="5133"/>
    <cellStyle name="Calculation 8 3" xfId="5134"/>
    <cellStyle name="Calculation 9" xfId="5135"/>
    <cellStyle name="Calculation 9 2" xfId="5136"/>
    <cellStyle name="Calculation 9 3" xfId="5137"/>
    <cellStyle name="Caption" xfId="5138"/>
    <cellStyle name="Caption 2" xfId="5139"/>
    <cellStyle name="CdnOxy" xfId="5140"/>
    <cellStyle name="Check" xfId="5141"/>
    <cellStyle name="Check 2" xfId="5142"/>
    <cellStyle name="Check Cell 10" xfId="5143"/>
    <cellStyle name="Check Cell 10 2" xfId="5144"/>
    <cellStyle name="Check Cell 10 3" xfId="5145"/>
    <cellStyle name="Check Cell 11" xfId="5146"/>
    <cellStyle name="Check Cell 11 2" xfId="5147"/>
    <cellStyle name="Check Cell 11 3" xfId="5148"/>
    <cellStyle name="Check Cell 12" xfId="5149"/>
    <cellStyle name="Check Cell 12 2" xfId="5150"/>
    <cellStyle name="Check Cell 12 3" xfId="5151"/>
    <cellStyle name="Check Cell 13" xfId="5152"/>
    <cellStyle name="Check Cell 13 2" xfId="5153"/>
    <cellStyle name="Check Cell 13 3" xfId="5154"/>
    <cellStyle name="Check Cell 14" xfId="5155"/>
    <cellStyle name="Check Cell 14 2" xfId="5156"/>
    <cellStyle name="Check Cell 14 3" xfId="5157"/>
    <cellStyle name="Check Cell 15" xfId="5158"/>
    <cellStyle name="Check Cell 15 2" xfId="5159"/>
    <cellStyle name="Check Cell 15 3" xfId="5160"/>
    <cellStyle name="Check Cell 16" xfId="5161"/>
    <cellStyle name="Check Cell 16 2" xfId="5162"/>
    <cellStyle name="Check Cell 16 3" xfId="5163"/>
    <cellStyle name="Check Cell 17" xfId="5164"/>
    <cellStyle name="Check Cell 17 2" xfId="5165"/>
    <cellStyle name="Check Cell 17 3" xfId="5166"/>
    <cellStyle name="Check Cell 18" xfId="5167"/>
    <cellStyle name="Check Cell 18 2" xfId="5168"/>
    <cellStyle name="Check Cell 18 3" xfId="5169"/>
    <cellStyle name="Check Cell 19" xfId="5170"/>
    <cellStyle name="Check Cell 19 2" xfId="5171"/>
    <cellStyle name="Check Cell 19 3" xfId="5172"/>
    <cellStyle name="Check Cell 2" xfId="5173"/>
    <cellStyle name="Check Cell 2 2" xfId="5174"/>
    <cellStyle name="Check Cell 2 3" xfId="5175"/>
    <cellStyle name="Check Cell 2 4" xfId="5176"/>
    <cellStyle name="Check Cell 20" xfId="5177"/>
    <cellStyle name="Check Cell 20 2" xfId="5178"/>
    <cellStyle name="Check Cell 20 3" xfId="5179"/>
    <cellStyle name="Check Cell 21" xfId="5180"/>
    <cellStyle name="Check Cell 21 2" xfId="5181"/>
    <cellStyle name="Check Cell 21 3" xfId="5182"/>
    <cellStyle name="Check Cell 22" xfId="5183"/>
    <cellStyle name="Check Cell 22 2" xfId="5184"/>
    <cellStyle name="Check Cell 22 3" xfId="5185"/>
    <cellStyle name="Check Cell 23" xfId="5186"/>
    <cellStyle name="Check Cell 23 2" xfId="5187"/>
    <cellStyle name="Check Cell 23 3" xfId="5188"/>
    <cellStyle name="Check Cell 24" xfId="5189"/>
    <cellStyle name="Check Cell 24 2" xfId="5190"/>
    <cellStyle name="Check Cell 24 3" xfId="5191"/>
    <cellStyle name="Check Cell 25" xfId="5192"/>
    <cellStyle name="Check Cell 25 2" xfId="5193"/>
    <cellStyle name="Check Cell 25 3" xfId="5194"/>
    <cellStyle name="Check Cell 26" xfId="5195"/>
    <cellStyle name="Check Cell 26 2" xfId="5196"/>
    <cellStyle name="Check Cell 26 3" xfId="5197"/>
    <cellStyle name="Check Cell 3" xfId="5198"/>
    <cellStyle name="Check Cell 3 2" xfId="5199"/>
    <cellStyle name="Check Cell 3 3" xfId="5200"/>
    <cellStyle name="Check Cell 4" xfId="5201"/>
    <cellStyle name="Check Cell 4 2" xfId="5202"/>
    <cellStyle name="Check Cell 4 3" xfId="5203"/>
    <cellStyle name="Check Cell 5" xfId="5204"/>
    <cellStyle name="Check Cell 5 2" xfId="5205"/>
    <cellStyle name="Check Cell 5 3" xfId="5206"/>
    <cellStyle name="Check Cell 6" xfId="5207"/>
    <cellStyle name="Check Cell 6 2" xfId="5208"/>
    <cellStyle name="Check Cell 6 3" xfId="5209"/>
    <cellStyle name="Check Cell 7" xfId="5210"/>
    <cellStyle name="Check Cell 7 2" xfId="5211"/>
    <cellStyle name="Check Cell 7 3" xfId="5212"/>
    <cellStyle name="Check Cell 8" xfId="5213"/>
    <cellStyle name="Check Cell 8 2" xfId="5214"/>
    <cellStyle name="Check Cell 8 3" xfId="5215"/>
    <cellStyle name="Check Cell 9" xfId="5216"/>
    <cellStyle name="Check Cell 9 2" xfId="5217"/>
    <cellStyle name="Check Cell 9 3" xfId="5218"/>
    <cellStyle name="Color number" xfId="5219"/>
    <cellStyle name="Column_Title" xfId="5220"/>
    <cellStyle name="Comma [00]" xfId="5221"/>
    <cellStyle name="Comma [00] 2" xfId="5222"/>
    <cellStyle name="Comma [00] 2 2" xfId="5223"/>
    <cellStyle name="Comma [00] 3" xfId="5224"/>
    <cellStyle name="Comma [00] 3 2" xfId="5225"/>
    <cellStyle name="Comma [00] 4" xfId="5226"/>
    <cellStyle name="Comma [000]" xfId="5227"/>
    <cellStyle name="Comma 17" xfId="5228"/>
    <cellStyle name="Comma 17 2" xfId="5229"/>
    <cellStyle name="Comma 2" xfId="5230"/>
    <cellStyle name="Comma 2 2" xfId="5231"/>
    <cellStyle name="Comma 2 2 2" xfId="5232"/>
    <cellStyle name="Comma 2 2 2 2" xfId="5233"/>
    <cellStyle name="Comma 2 2 2 2 2" xfId="5234"/>
    <cellStyle name="Comma 2 2 2 3" xfId="5235"/>
    <cellStyle name="Comma 2 2 3" xfId="5236"/>
    <cellStyle name="Comma 2 2 4" xfId="5237"/>
    <cellStyle name="Comma 2 2 5" xfId="5238"/>
    <cellStyle name="Comma 2 2 6" xfId="5239"/>
    <cellStyle name="Comma 2 3" xfId="5240"/>
    <cellStyle name="Comma 2 4" xfId="5241"/>
    <cellStyle name="Comma 2 5" xfId="5242"/>
    <cellStyle name="Comma 27" xfId="5243"/>
    <cellStyle name="Comma 27 2" xfId="5244"/>
    <cellStyle name="Comma 27 3" xfId="5245"/>
    <cellStyle name="Comma 3" xfId="5246"/>
    <cellStyle name="Comma 3 2" xfId="5247"/>
    <cellStyle name="Comma 3 2 2" xfId="5248"/>
    <cellStyle name="Comma 3 3" xfId="5249"/>
    <cellStyle name="Comma 3 3 2" xfId="5250"/>
    <cellStyle name="Comma 3 3 2 2" xfId="5251"/>
    <cellStyle name="Comma 3 3 3" xfId="5252"/>
    <cellStyle name="Comma 3 4" xfId="5253"/>
    <cellStyle name="Comma 3 5" xfId="5254"/>
    <cellStyle name="Comma 4" xfId="5255"/>
    <cellStyle name="Comma 4 2" xfId="5256"/>
    <cellStyle name="Comma 4 2 2" xfId="5257"/>
    <cellStyle name="Comma 4 3" xfId="5258"/>
    <cellStyle name="Comma 4 3 2" xfId="5259"/>
    <cellStyle name="Comma 4 4" xfId="5260"/>
    <cellStyle name="Comma 4 5" xfId="5261"/>
    <cellStyle name="Comma 4 6" xfId="5262"/>
    <cellStyle name="Comma 5" xfId="5263"/>
    <cellStyle name="Comma 5 2" xfId="5264"/>
    <cellStyle name="Comma 5 2 2" xfId="5265"/>
    <cellStyle name="Comma 5 3" xfId="5266"/>
    <cellStyle name="Comma 5 3 2" xfId="5267"/>
    <cellStyle name="Comma 5 4" xfId="5268"/>
    <cellStyle name="Comma 5 5" xfId="5269"/>
    <cellStyle name="Comma 5 6" xfId="5270"/>
    <cellStyle name="Comma 7" xfId="5271"/>
    <cellStyle name="Comma 7 2" xfId="5272"/>
    <cellStyle name="Comma 7 3" xfId="5273"/>
    <cellStyle name="Comma 8" xfId="5274"/>
    <cellStyle name="Comma0" xfId="5275"/>
    <cellStyle name="CPdollnum" xfId="5276"/>
    <cellStyle name="CPdollnum 2" xfId="5277"/>
    <cellStyle name="CPgennum" xfId="5278"/>
    <cellStyle name="CPgennum 2" xfId="5279"/>
    <cellStyle name="cpoilnum" xfId="5280"/>
    <cellStyle name="CPPerCent" xfId="5281"/>
    <cellStyle name="CPpershare" xfId="5282"/>
    <cellStyle name="CPpershare 2" xfId="5283"/>
    <cellStyle name="CPpersharenodoll" xfId="5284"/>
    <cellStyle name="CPpersharenodoll 2" xfId="5285"/>
    <cellStyle name="Credit" xfId="5286"/>
    <cellStyle name="Credit subtotal" xfId="5287"/>
    <cellStyle name="Credit Total" xfId="5288"/>
    <cellStyle name="Currency [00]" xfId="5289"/>
    <cellStyle name="Currency [00] 2" xfId="5290"/>
    <cellStyle name="Currency [00] 3" xfId="5291"/>
    <cellStyle name="Currency [00] 3 2" xfId="5292"/>
    <cellStyle name="Currency RU" xfId="5293"/>
    <cellStyle name="Currency RU 2" xfId="5294"/>
    <cellStyle name="Currency0" xfId="5295"/>
    <cellStyle name="Currency0 2" xfId="5296"/>
    <cellStyle name="currentperiod" xfId="5297"/>
    <cellStyle name="Custom - Style8" xfId="5298"/>
    <cellStyle name="Custom - Style8 2" xfId="5299"/>
    <cellStyle name="Custom - Style8 2 2" xfId="5300"/>
    <cellStyle name="Custom - Style8 3" xfId="5301"/>
    <cellStyle name="Data" xfId="5302"/>
    <cellStyle name="Data 2" xfId="5303"/>
    <cellStyle name="Data 3" xfId="5304"/>
    <cellStyle name="DataBold" xfId="5305"/>
    <cellStyle name="DataBold 2" xfId="5306"/>
    <cellStyle name="DataBold 3" xfId="5307"/>
    <cellStyle name="Date" xfId="5308"/>
    <cellStyle name="Date 10" xfId="5309"/>
    <cellStyle name="Date 11" xfId="5310"/>
    <cellStyle name="Date 12" xfId="5311"/>
    <cellStyle name="Date 13" xfId="5312"/>
    <cellStyle name="date 2" xfId="5313"/>
    <cellStyle name="date 2 10" xfId="5314"/>
    <cellStyle name="Date 2 11" xfId="5315"/>
    <cellStyle name="Date 2 12" xfId="5316"/>
    <cellStyle name="Date 2 13" xfId="5317"/>
    <cellStyle name="Date 2 14" xfId="5318"/>
    <cellStyle name="Date 2 15" xfId="5319"/>
    <cellStyle name="Date 2 16" xfId="5320"/>
    <cellStyle name="Date 2 17" xfId="5321"/>
    <cellStyle name="Date 2 18" xfId="5322"/>
    <cellStyle name="Date 2 19" xfId="5323"/>
    <cellStyle name="date 2 2" xfId="5324"/>
    <cellStyle name="Date 2 2 2" xfId="5325"/>
    <cellStyle name="date 2 2 3" xfId="5326"/>
    <cellStyle name="date 2 2 4" xfId="5327"/>
    <cellStyle name="Date 2 20" xfId="5328"/>
    <cellStyle name="Date 2 21" xfId="5329"/>
    <cellStyle name="Date 2 22" xfId="5330"/>
    <cellStyle name="Date 2 23" xfId="5331"/>
    <cellStyle name="Date 2 24" xfId="5332"/>
    <cellStyle name="Date 2 25" xfId="5333"/>
    <cellStyle name="Date 2 26" xfId="5334"/>
    <cellStyle name="Date 2 27" xfId="5335"/>
    <cellStyle name="Date 2 28" xfId="5336"/>
    <cellStyle name="Date 2 29" xfId="5337"/>
    <cellStyle name="date 2 3" xfId="5338"/>
    <cellStyle name="Date 2 30" xfId="5339"/>
    <cellStyle name="Date 2 31" xfId="5340"/>
    <cellStyle name="Date 2 32" xfId="5341"/>
    <cellStyle name="Date 2 33" xfId="5342"/>
    <cellStyle name="Date 2 34" xfId="5343"/>
    <cellStyle name="Date 2 35" xfId="5344"/>
    <cellStyle name="Date 2 36" xfId="5345"/>
    <cellStyle name="Date 2 37" xfId="5346"/>
    <cellStyle name="Date 2 38" xfId="5347"/>
    <cellStyle name="Date 2 39" xfId="5348"/>
    <cellStyle name="date 2 4" xfId="5349"/>
    <cellStyle name="Date 2 40" xfId="5350"/>
    <cellStyle name="Date 2 41" xfId="5351"/>
    <cellStyle name="Date 2 42" xfId="5352"/>
    <cellStyle name="Date 2 43" xfId="5353"/>
    <cellStyle name="date 2 44" xfId="5354"/>
    <cellStyle name="date 2 45" xfId="5355"/>
    <cellStyle name="date 2 46" xfId="5356"/>
    <cellStyle name="date 2 47" xfId="5357"/>
    <cellStyle name="date 2 48" xfId="5358"/>
    <cellStyle name="date 2 49" xfId="5359"/>
    <cellStyle name="date 2 5" xfId="5360"/>
    <cellStyle name="date 2 50" xfId="5361"/>
    <cellStyle name="date 2 51" xfId="5362"/>
    <cellStyle name="date 2 52" xfId="5363"/>
    <cellStyle name="date 2 53" xfId="5364"/>
    <cellStyle name="date 2 54" xfId="5365"/>
    <cellStyle name="date 2 55" xfId="5366"/>
    <cellStyle name="date 2 56" xfId="5367"/>
    <cellStyle name="date 2 57" xfId="5368"/>
    <cellStyle name="date 2 58" xfId="5369"/>
    <cellStyle name="Date 2 59" xfId="5370"/>
    <cellStyle name="Date 2 6" xfId="5371"/>
    <cellStyle name="Date 2 60" xfId="5372"/>
    <cellStyle name="Date 2 61" xfId="5373"/>
    <cellStyle name="Date 2 62" xfId="5374"/>
    <cellStyle name="date 2 63" xfId="5375"/>
    <cellStyle name="date 2 64" xfId="5376"/>
    <cellStyle name="date 2 65" xfId="5377"/>
    <cellStyle name="date 2 66" xfId="5378"/>
    <cellStyle name="date 2 67" xfId="5379"/>
    <cellStyle name="date 2 68" xfId="5380"/>
    <cellStyle name="date 2 69" xfId="5381"/>
    <cellStyle name="Date 2 7" xfId="5382"/>
    <cellStyle name="date 2 70" xfId="5383"/>
    <cellStyle name="date 2 71" xfId="5384"/>
    <cellStyle name="date 2 72" xfId="5385"/>
    <cellStyle name="date 2 73" xfId="5386"/>
    <cellStyle name="date 2 74" xfId="5387"/>
    <cellStyle name="date 2 75" xfId="5388"/>
    <cellStyle name="date 2 76" xfId="5389"/>
    <cellStyle name="date 2 8" xfId="5390"/>
    <cellStyle name="date 2 9" xfId="5391"/>
    <cellStyle name="Date 3" xfId="5392"/>
    <cellStyle name="Date 3 2" xfId="5393"/>
    <cellStyle name="Date 3 3" xfId="5394"/>
    <cellStyle name="Date 4" xfId="5395"/>
    <cellStyle name="Date 5" xfId="5396"/>
    <cellStyle name="Date 6" xfId="5397"/>
    <cellStyle name="Date 7" xfId="5398"/>
    <cellStyle name="Date 8" xfId="5399"/>
    <cellStyle name="Date 9" xfId="5400"/>
    <cellStyle name="Date Short" xfId="5401"/>
    <cellStyle name="Date Short 2" xfId="5402"/>
    <cellStyle name="Date Short 2 2" xfId="5403"/>
    <cellStyle name="Date Short 2 2 2" xfId="5404"/>
    <cellStyle name="Date Short 2 2 2 2" xfId="5405"/>
    <cellStyle name="Date without year" xfId="5406"/>
    <cellStyle name="Debit" xfId="5407"/>
    <cellStyle name="Debit subtotal" xfId="5408"/>
    <cellStyle name="Debit Total" xfId="5409"/>
    <cellStyle name="DELTA" xfId="5410"/>
    <cellStyle name="DELTA 2" xfId="5411"/>
    <cellStyle name="Details" xfId="5412"/>
    <cellStyle name="Details 2" xfId="5413"/>
    <cellStyle name="Details 2 2" xfId="5414"/>
    <cellStyle name="Details 2 3" xfId="5415"/>
    <cellStyle name="Details 3" xfId="5416"/>
    <cellStyle name="Details 4" xfId="5417"/>
    <cellStyle name="Dezimal [0]_Bal sheet - Liab. IHSW" xfId="5418"/>
    <cellStyle name="Dezimal_Bal sheet - Liab. IHSW" xfId="5419"/>
    <cellStyle name="dollars" xfId="5420"/>
    <cellStyle name="dollars 2" xfId="5421"/>
    <cellStyle name="E&amp;Y House" xfId="5422"/>
    <cellStyle name="E&amp;Y House 2" xfId="5423"/>
    <cellStyle name="E&amp;Y House 3" xfId="5424"/>
    <cellStyle name="E&amp;Y House 4" xfId="5425"/>
    <cellStyle name="Enter Currency (0)" xfId="5426"/>
    <cellStyle name="Enter Currency (0) 2" xfId="5427"/>
    <cellStyle name="Enter Currency (2)" xfId="5428"/>
    <cellStyle name="Enter Units (0)" xfId="5429"/>
    <cellStyle name="Enter Units (0) 2" xfId="5430"/>
    <cellStyle name="Enter Units (1)" xfId="5431"/>
    <cellStyle name="Enter Units (2)" xfId="5432"/>
    <cellStyle name="Euro" xfId="5433"/>
    <cellStyle name="Euro 2" xfId="5434"/>
    <cellStyle name="Euro 3" xfId="5435"/>
    <cellStyle name="Euro 4" xfId="5436"/>
    <cellStyle name="Euro 5" xfId="5437"/>
    <cellStyle name="Euro 5 2" xfId="5438"/>
    <cellStyle name="Euro 5 3" xfId="5439"/>
    <cellStyle name="Euro 6" xfId="5440"/>
    <cellStyle name="Euro 7" xfId="5441"/>
    <cellStyle name="Euro 8" xfId="5442"/>
    <cellStyle name="Explanatory Text 10" xfId="5443"/>
    <cellStyle name="Explanatory Text 10 2" xfId="5444"/>
    <cellStyle name="Explanatory Text 10 3" xfId="5445"/>
    <cellStyle name="Explanatory Text 11" xfId="5446"/>
    <cellStyle name="Explanatory Text 11 2" xfId="5447"/>
    <cellStyle name="Explanatory Text 11 3" xfId="5448"/>
    <cellStyle name="Explanatory Text 12" xfId="5449"/>
    <cellStyle name="Explanatory Text 12 2" xfId="5450"/>
    <cellStyle name="Explanatory Text 12 3" xfId="5451"/>
    <cellStyle name="Explanatory Text 13" xfId="5452"/>
    <cellStyle name="Explanatory Text 13 2" xfId="5453"/>
    <cellStyle name="Explanatory Text 13 3" xfId="5454"/>
    <cellStyle name="Explanatory Text 14" xfId="5455"/>
    <cellStyle name="Explanatory Text 14 2" xfId="5456"/>
    <cellStyle name="Explanatory Text 14 3" xfId="5457"/>
    <cellStyle name="Explanatory Text 15" xfId="5458"/>
    <cellStyle name="Explanatory Text 15 2" xfId="5459"/>
    <cellStyle name="Explanatory Text 15 3" xfId="5460"/>
    <cellStyle name="Explanatory Text 16" xfId="5461"/>
    <cellStyle name="Explanatory Text 16 2" xfId="5462"/>
    <cellStyle name="Explanatory Text 16 3" xfId="5463"/>
    <cellStyle name="Explanatory Text 17" xfId="5464"/>
    <cellStyle name="Explanatory Text 17 2" xfId="5465"/>
    <cellStyle name="Explanatory Text 17 3" xfId="5466"/>
    <cellStyle name="Explanatory Text 18" xfId="5467"/>
    <cellStyle name="Explanatory Text 18 2" xfId="5468"/>
    <cellStyle name="Explanatory Text 18 3" xfId="5469"/>
    <cellStyle name="Explanatory Text 19" xfId="5470"/>
    <cellStyle name="Explanatory Text 19 2" xfId="5471"/>
    <cellStyle name="Explanatory Text 19 3" xfId="5472"/>
    <cellStyle name="Explanatory Text 2" xfId="5473"/>
    <cellStyle name="Explanatory Text 2 2" xfId="5474"/>
    <cellStyle name="Explanatory Text 2 3" xfId="5475"/>
    <cellStyle name="Explanatory Text 2 4" xfId="5476"/>
    <cellStyle name="Explanatory Text 20" xfId="5477"/>
    <cellStyle name="Explanatory Text 20 2" xfId="5478"/>
    <cellStyle name="Explanatory Text 20 3" xfId="5479"/>
    <cellStyle name="Explanatory Text 21" xfId="5480"/>
    <cellStyle name="Explanatory Text 21 2" xfId="5481"/>
    <cellStyle name="Explanatory Text 21 3" xfId="5482"/>
    <cellStyle name="Explanatory Text 22" xfId="5483"/>
    <cellStyle name="Explanatory Text 22 2" xfId="5484"/>
    <cellStyle name="Explanatory Text 22 3" xfId="5485"/>
    <cellStyle name="Explanatory Text 23" xfId="5486"/>
    <cellStyle name="Explanatory Text 23 2" xfId="5487"/>
    <cellStyle name="Explanatory Text 23 3" xfId="5488"/>
    <cellStyle name="Explanatory Text 24" xfId="5489"/>
    <cellStyle name="Explanatory Text 24 2" xfId="5490"/>
    <cellStyle name="Explanatory Text 24 3" xfId="5491"/>
    <cellStyle name="Explanatory Text 25" xfId="5492"/>
    <cellStyle name="Explanatory Text 25 2" xfId="5493"/>
    <cellStyle name="Explanatory Text 25 3" xfId="5494"/>
    <cellStyle name="Explanatory Text 26" xfId="5495"/>
    <cellStyle name="Explanatory Text 26 2" xfId="5496"/>
    <cellStyle name="Explanatory Text 26 3" xfId="5497"/>
    <cellStyle name="Explanatory Text 3" xfId="5498"/>
    <cellStyle name="Explanatory Text 3 2" xfId="5499"/>
    <cellStyle name="Explanatory Text 3 3" xfId="5500"/>
    <cellStyle name="Explanatory Text 4" xfId="5501"/>
    <cellStyle name="Explanatory Text 4 2" xfId="5502"/>
    <cellStyle name="Explanatory Text 4 3" xfId="5503"/>
    <cellStyle name="Explanatory Text 5" xfId="5504"/>
    <cellStyle name="Explanatory Text 5 2" xfId="5505"/>
    <cellStyle name="Explanatory Text 5 3" xfId="5506"/>
    <cellStyle name="Explanatory Text 6" xfId="5507"/>
    <cellStyle name="Explanatory Text 6 2" xfId="5508"/>
    <cellStyle name="Explanatory Text 6 3" xfId="5509"/>
    <cellStyle name="Explanatory Text 7" xfId="5510"/>
    <cellStyle name="Explanatory Text 7 2" xfId="5511"/>
    <cellStyle name="Explanatory Text 7 3" xfId="5512"/>
    <cellStyle name="Explanatory Text 8" xfId="5513"/>
    <cellStyle name="Explanatory Text 8 2" xfId="5514"/>
    <cellStyle name="Explanatory Text 8 3" xfId="5515"/>
    <cellStyle name="Explanatory Text 9" xfId="5516"/>
    <cellStyle name="Explanatory Text 9 2" xfId="5517"/>
    <cellStyle name="Explanatory Text 9 3" xfId="5518"/>
    <cellStyle name="EYColumnHeading" xfId="5519"/>
    <cellStyle name="EYColumnHeading 2" xfId="5520"/>
    <cellStyle name="EYColumnHeading 3" xfId="5521"/>
    <cellStyle name="EYHeader1" xfId="5522"/>
    <cellStyle name="EYHeader1 2" xfId="5523"/>
    <cellStyle name="EYHeader1 3" xfId="5524"/>
    <cellStyle name="EYHeader2" xfId="5525"/>
    <cellStyle name="EYInputValue" xfId="5526"/>
    <cellStyle name="EYNormal" xfId="5527"/>
    <cellStyle name="EYtext" xfId="5528"/>
    <cellStyle name="EYtext 2" xfId="5529"/>
    <cellStyle name="EYtext 3" xfId="5530"/>
    <cellStyle name="Fixed" xfId="5531"/>
    <cellStyle name="footer" xfId="5532"/>
    <cellStyle name="footnote" xfId="5533"/>
    <cellStyle name="footnote 2" xfId="5534"/>
    <cellStyle name="From" xfId="5535"/>
    <cellStyle name="FSTitle" xfId="5536"/>
    <cellStyle name="FSTitle 2" xfId="5537"/>
    <cellStyle name="G03_Text" xfId="5538"/>
    <cellStyle name="Gekoppelde cel" xfId="5539"/>
    <cellStyle name="Gekoppelde cel 2" xfId="5540"/>
    <cellStyle name="Gekoppelde cel 3" xfId="5541"/>
    <cellStyle name="Gen2dec" xfId="5542"/>
    <cellStyle name="Gen2dec 2" xfId="5543"/>
    <cellStyle name="gennumbers" xfId="5544"/>
    <cellStyle name="gennumbers 2" xfId="5545"/>
    <cellStyle name="gennumdollar" xfId="5546"/>
    <cellStyle name="gennumdollar 2" xfId="5547"/>
    <cellStyle name="Goed" xfId="5548"/>
    <cellStyle name="Goed 2" xfId="5549"/>
    <cellStyle name="Goed 3" xfId="5550"/>
    <cellStyle name="Good 10" xfId="5551"/>
    <cellStyle name="Good 10 2" xfId="5552"/>
    <cellStyle name="Good 10 3" xfId="5553"/>
    <cellStyle name="Good 11" xfId="5554"/>
    <cellStyle name="Good 11 2" xfId="5555"/>
    <cellStyle name="Good 11 3" xfId="5556"/>
    <cellStyle name="Good 12" xfId="5557"/>
    <cellStyle name="Good 12 2" xfId="5558"/>
    <cellStyle name="Good 12 3" xfId="5559"/>
    <cellStyle name="Good 13" xfId="5560"/>
    <cellStyle name="Good 13 2" xfId="5561"/>
    <cellStyle name="Good 13 3" xfId="5562"/>
    <cellStyle name="Good 14" xfId="5563"/>
    <cellStyle name="Good 14 2" xfId="5564"/>
    <cellStyle name="Good 14 3" xfId="5565"/>
    <cellStyle name="Good 15" xfId="5566"/>
    <cellStyle name="Good 15 2" xfId="5567"/>
    <cellStyle name="Good 15 3" xfId="5568"/>
    <cellStyle name="Good 16" xfId="5569"/>
    <cellStyle name="Good 16 2" xfId="5570"/>
    <cellStyle name="Good 16 3" xfId="5571"/>
    <cellStyle name="Good 17" xfId="5572"/>
    <cellStyle name="Good 17 2" xfId="5573"/>
    <cellStyle name="Good 17 3" xfId="5574"/>
    <cellStyle name="Good 18" xfId="5575"/>
    <cellStyle name="Good 18 2" xfId="5576"/>
    <cellStyle name="Good 18 3" xfId="5577"/>
    <cellStyle name="Good 19" xfId="5578"/>
    <cellStyle name="Good 19 2" xfId="5579"/>
    <cellStyle name="Good 19 3" xfId="5580"/>
    <cellStyle name="Good 2" xfId="5581"/>
    <cellStyle name="Good 2 2" xfId="5582"/>
    <cellStyle name="Good 2 3" xfId="5583"/>
    <cellStyle name="Good 2 4" xfId="5584"/>
    <cellStyle name="Good 20" xfId="5585"/>
    <cellStyle name="Good 20 2" xfId="5586"/>
    <cellStyle name="Good 20 3" xfId="5587"/>
    <cellStyle name="Good 21" xfId="5588"/>
    <cellStyle name="Good 21 2" xfId="5589"/>
    <cellStyle name="Good 21 3" xfId="5590"/>
    <cellStyle name="Good 22" xfId="5591"/>
    <cellStyle name="Good 22 2" xfId="5592"/>
    <cellStyle name="Good 22 3" xfId="5593"/>
    <cellStyle name="Good 23" xfId="5594"/>
    <cellStyle name="Good 23 2" xfId="5595"/>
    <cellStyle name="Good 23 3" xfId="5596"/>
    <cellStyle name="Good 24" xfId="5597"/>
    <cellStyle name="Good 24 2" xfId="5598"/>
    <cellStyle name="Good 24 3" xfId="5599"/>
    <cellStyle name="Good 25" xfId="5600"/>
    <cellStyle name="Good 25 2" xfId="5601"/>
    <cellStyle name="Good 25 3" xfId="5602"/>
    <cellStyle name="Good 26" xfId="5603"/>
    <cellStyle name="Good 26 2" xfId="5604"/>
    <cellStyle name="Good 26 3" xfId="5605"/>
    <cellStyle name="Good 3" xfId="5606"/>
    <cellStyle name="Good 3 2" xfId="5607"/>
    <cellStyle name="Good 3 3" xfId="5608"/>
    <cellStyle name="Good 4" xfId="5609"/>
    <cellStyle name="Good 4 2" xfId="5610"/>
    <cellStyle name="Good 4 3" xfId="5611"/>
    <cellStyle name="Good 5" xfId="5612"/>
    <cellStyle name="Good 5 2" xfId="5613"/>
    <cellStyle name="Good 5 3" xfId="5614"/>
    <cellStyle name="Good 6" xfId="5615"/>
    <cellStyle name="Good 6 2" xfId="5616"/>
    <cellStyle name="Good 6 3" xfId="5617"/>
    <cellStyle name="Good 7" xfId="5618"/>
    <cellStyle name="Good 7 2" xfId="5619"/>
    <cellStyle name="Good 7 3" xfId="5620"/>
    <cellStyle name="Good 8" xfId="5621"/>
    <cellStyle name="Good 8 2" xfId="5622"/>
    <cellStyle name="Good 8 3" xfId="5623"/>
    <cellStyle name="Good 9" xfId="5624"/>
    <cellStyle name="Good 9 2" xfId="5625"/>
    <cellStyle name="Good 9 3" xfId="5626"/>
    <cellStyle name="Grey" xfId="5627"/>
    <cellStyle name="Grey 2" xfId="5628"/>
    <cellStyle name="Header" xfId="5629"/>
    <cellStyle name="Header1" xfId="5630"/>
    <cellStyle name="Header1 2" xfId="5631"/>
    <cellStyle name="Header1 2 2" xfId="5632"/>
    <cellStyle name="Header1 2 3" xfId="5633"/>
    <cellStyle name="Header1 3" xfId="5634"/>
    <cellStyle name="Header1 3 2" xfId="5635"/>
    <cellStyle name="Header1 3 3" xfId="5636"/>
    <cellStyle name="Header1 4" xfId="5637"/>
    <cellStyle name="Header1 4 2" xfId="5638"/>
    <cellStyle name="Header1 4 3" xfId="5639"/>
    <cellStyle name="Header1 5" xfId="5640"/>
    <cellStyle name="Header1 6" xfId="5641"/>
    <cellStyle name="Header1 7" xfId="5642"/>
    <cellStyle name="Header2" xfId="5643"/>
    <cellStyle name="Header2 2" xfId="5644"/>
    <cellStyle name="Header2 3" xfId="5645"/>
    <cellStyle name="Header2 4" xfId="5646"/>
    <cellStyle name="HeaderBig" xfId="5647"/>
    <cellStyle name="HeaderBig 2" xfId="5648"/>
    <cellStyle name="HeaderBig 3" xfId="5649"/>
    <cellStyle name="Heading" xfId="5650"/>
    <cellStyle name="Heading 1 10" xfId="5651"/>
    <cellStyle name="Heading 1 10 2" xfId="5652"/>
    <cellStyle name="Heading 1 10 3" xfId="5653"/>
    <cellStyle name="Heading 1 11" xfId="5654"/>
    <cellStyle name="Heading 1 11 2" xfId="5655"/>
    <cellStyle name="Heading 1 11 3" xfId="5656"/>
    <cellStyle name="Heading 1 12" xfId="5657"/>
    <cellStyle name="Heading 1 12 2" xfId="5658"/>
    <cellStyle name="Heading 1 12 3" xfId="5659"/>
    <cellStyle name="Heading 1 13" xfId="5660"/>
    <cellStyle name="Heading 1 13 2" xfId="5661"/>
    <cellStyle name="Heading 1 13 3" xfId="5662"/>
    <cellStyle name="Heading 1 14" xfId="5663"/>
    <cellStyle name="Heading 1 14 2" xfId="5664"/>
    <cellStyle name="Heading 1 14 3" xfId="5665"/>
    <cellStyle name="Heading 1 15" xfId="5666"/>
    <cellStyle name="Heading 1 15 2" xfId="5667"/>
    <cellStyle name="Heading 1 15 3" xfId="5668"/>
    <cellStyle name="Heading 1 16" xfId="5669"/>
    <cellStyle name="Heading 1 16 2" xfId="5670"/>
    <cellStyle name="Heading 1 16 3" xfId="5671"/>
    <cellStyle name="Heading 1 17" xfId="5672"/>
    <cellStyle name="Heading 1 17 2" xfId="5673"/>
    <cellStyle name="Heading 1 17 3" xfId="5674"/>
    <cellStyle name="Heading 1 18" xfId="5675"/>
    <cellStyle name="Heading 1 18 2" xfId="5676"/>
    <cellStyle name="Heading 1 18 3" xfId="5677"/>
    <cellStyle name="Heading 1 19" xfId="5678"/>
    <cellStyle name="Heading 1 19 2" xfId="5679"/>
    <cellStyle name="Heading 1 19 3" xfId="5680"/>
    <cellStyle name="Heading 1 2" xfId="5681"/>
    <cellStyle name="Heading 1 2 2" xfId="5682"/>
    <cellStyle name="Heading 1 2 3" xfId="5683"/>
    <cellStyle name="Heading 1 2 4" xfId="5684"/>
    <cellStyle name="Heading 1 20" xfId="5685"/>
    <cellStyle name="Heading 1 20 2" xfId="5686"/>
    <cellStyle name="Heading 1 20 3" xfId="5687"/>
    <cellStyle name="Heading 1 21" xfId="5688"/>
    <cellStyle name="Heading 1 21 2" xfId="5689"/>
    <cellStyle name="Heading 1 21 3" xfId="5690"/>
    <cellStyle name="Heading 1 22" xfId="5691"/>
    <cellStyle name="Heading 1 22 2" xfId="5692"/>
    <cellStyle name="Heading 1 22 3" xfId="5693"/>
    <cellStyle name="Heading 1 23" xfId="5694"/>
    <cellStyle name="Heading 1 23 2" xfId="5695"/>
    <cellStyle name="Heading 1 23 3" xfId="5696"/>
    <cellStyle name="Heading 1 24" xfId="5697"/>
    <cellStyle name="Heading 1 24 2" xfId="5698"/>
    <cellStyle name="Heading 1 24 3" xfId="5699"/>
    <cellStyle name="Heading 1 25" xfId="5700"/>
    <cellStyle name="Heading 1 25 2" xfId="5701"/>
    <cellStyle name="Heading 1 25 3" xfId="5702"/>
    <cellStyle name="Heading 1 26" xfId="5703"/>
    <cellStyle name="Heading 1 26 2" xfId="5704"/>
    <cellStyle name="Heading 1 26 3" xfId="5705"/>
    <cellStyle name="Heading 1 3" xfId="5706"/>
    <cellStyle name="Heading 1 3 2" xfId="5707"/>
    <cellStyle name="Heading 1 3 3" xfId="5708"/>
    <cellStyle name="Heading 1 4" xfId="5709"/>
    <cellStyle name="Heading 1 4 2" xfId="5710"/>
    <cellStyle name="Heading 1 4 3" xfId="5711"/>
    <cellStyle name="Heading 1 5" xfId="5712"/>
    <cellStyle name="Heading 1 5 2" xfId="5713"/>
    <cellStyle name="Heading 1 5 3" xfId="5714"/>
    <cellStyle name="Heading 1 6" xfId="5715"/>
    <cellStyle name="Heading 1 6 2" xfId="5716"/>
    <cellStyle name="Heading 1 6 3" xfId="5717"/>
    <cellStyle name="Heading 1 7" xfId="5718"/>
    <cellStyle name="Heading 1 7 2" xfId="5719"/>
    <cellStyle name="Heading 1 7 3" xfId="5720"/>
    <cellStyle name="Heading 1 8" xfId="5721"/>
    <cellStyle name="Heading 1 8 2" xfId="5722"/>
    <cellStyle name="Heading 1 8 3" xfId="5723"/>
    <cellStyle name="Heading 1 9" xfId="5724"/>
    <cellStyle name="Heading 1 9 2" xfId="5725"/>
    <cellStyle name="Heading 1 9 3" xfId="5726"/>
    <cellStyle name="Heading 2" xfId="5727"/>
    <cellStyle name="Heading 2 10" xfId="5728"/>
    <cellStyle name="Heading 2 10 2" xfId="5729"/>
    <cellStyle name="Heading 2 10 3" xfId="5730"/>
    <cellStyle name="Heading 2 11" xfId="5731"/>
    <cellStyle name="Heading 2 11 2" xfId="5732"/>
    <cellStyle name="Heading 2 11 3" xfId="5733"/>
    <cellStyle name="Heading 2 12" xfId="5734"/>
    <cellStyle name="Heading 2 12 2" xfId="5735"/>
    <cellStyle name="Heading 2 12 3" xfId="5736"/>
    <cellStyle name="Heading 2 13" xfId="5737"/>
    <cellStyle name="Heading 2 13 2" xfId="5738"/>
    <cellStyle name="Heading 2 13 3" xfId="5739"/>
    <cellStyle name="Heading 2 14" xfId="5740"/>
    <cellStyle name="Heading 2 14 2" xfId="5741"/>
    <cellStyle name="Heading 2 14 3" xfId="5742"/>
    <cellStyle name="Heading 2 15" xfId="5743"/>
    <cellStyle name="Heading 2 15 2" xfId="5744"/>
    <cellStyle name="Heading 2 15 3" xfId="5745"/>
    <cellStyle name="Heading 2 16" xfId="5746"/>
    <cellStyle name="Heading 2 16 2" xfId="5747"/>
    <cellStyle name="Heading 2 16 3" xfId="5748"/>
    <cellStyle name="Heading 2 17" xfId="5749"/>
    <cellStyle name="Heading 2 17 2" xfId="5750"/>
    <cellStyle name="Heading 2 17 3" xfId="5751"/>
    <cellStyle name="Heading 2 18" xfId="5752"/>
    <cellStyle name="Heading 2 18 2" xfId="5753"/>
    <cellStyle name="Heading 2 18 3" xfId="5754"/>
    <cellStyle name="Heading 2 19" xfId="5755"/>
    <cellStyle name="Heading 2 19 2" xfId="5756"/>
    <cellStyle name="Heading 2 19 3" xfId="5757"/>
    <cellStyle name="Heading 2 2" xfId="5758"/>
    <cellStyle name="Heading 2 2 2" xfId="5759"/>
    <cellStyle name="Heading 2 2 3" xfId="5760"/>
    <cellStyle name="Heading 2 2 4" xfId="5761"/>
    <cellStyle name="Heading 2 20" xfId="5762"/>
    <cellStyle name="Heading 2 20 2" xfId="5763"/>
    <cellStyle name="Heading 2 20 3" xfId="5764"/>
    <cellStyle name="Heading 2 21" xfId="5765"/>
    <cellStyle name="Heading 2 21 2" xfId="5766"/>
    <cellStyle name="Heading 2 21 3" xfId="5767"/>
    <cellStyle name="Heading 2 22" xfId="5768"/>
    <cellStyle name="Heading 2 22 2" xfId="5769"/>
    <cellStyle name="Heading 2 22 3" xfId="5770"/>
    <cellStyle name="Heading 2 23" xfId="5771"/>
    <cellStyle name="Heading 2 23 2" xfId="5772"/>
    <cellStyle name="Heading 2 23 3" xfId="5773"/>
    <cellStyle name="Heading 2 24" xfId="5774"/>
    <cellStyle name="Heading 2 24 2" xfId="5775"/>
    <cellStyle name="Heading 2 24 3" xfId="5776"/>
    <cellStyle name="Heading 2 25" xfId="5777"/>
    <cellStyle name="Heading 2 25 2" xfId="5778"/>
    <cellStyle name="Heading 2 25 3" xfId="5779"/>
    <cellStyle name="Heading 2 26" xfId="5780"/>
    <cellStyle name="Heading 2 26 2" xfId="5781"/>
    <cellStyle name="Heading 2 26 3" xfId="5782"/>
    <cellStyle name="Heading 2 3" xfId="5783"/>
    <cellStyle name="Heading 2 3 2" xfId="5784"/>
    <cellStyle name="Heading 2 3 3" xfId="5785"/>
    <cellStyle name="Heading 2 4" xfId="5786"/>
    <cellStyle name="Heading 2 4 2" xfId="5787"/>
    <cellStyle name="Heading 2 4 3" xfId="5788"/>
    <cellStyle name="Heading 2 5" xfId="5789"/>
    <cellStyle name="Heading 2 5 2" xfId="5790"/>
    <cellStyle name="Heading 2 5 3" xfId="5791"/>
    <cellStyle name="Heading 2 6" xfId="5792"/>
    <cellStyle name="Heading 2 6 2" xfId="5793"/>
    <cellStyle name="Heading 2 6 3" xfId="5794"/>
    <cellStyle name="Heading 2 7" xfId="5795"/>
    <cellStyle name="Heading 2 7 2" xfId="5796"/>
    <cellStyle name="Heading 2 7 3" xfId="5797"/>
    <cellStyle name="Heading 2 8" xfId="5798"/>
    <cellStyle name="Heading 2 8 2" xfId="5799"/>
    <cellStyle name="Heading 2 8 3" xfId="5800"/>
    <cellStyle name="Heading 2 9" xfId="5801"/>
    <cellStyle name="Heading 2 9 2" xfId="5802"/>
    <cellStyle name="Heading 2 9 3" xfId="5803"/>
    <cellStyle name="Heading 3" xfId="5804"/>
    <cellStyle name="Heading 3 10" xfId="5805"/>
    <cellStyle name="Heading 3 10 2" xfId="5806"/>
    <cellStyle name="Heading 3 10 3" xfId="5807"/>
    <cellStyle name="Heading 3 11" xfId="5808"/>
    <cellStyle name="Heading 3 11 2" xfId="5809"/>
    <cellStyle name="Heading 3 11 3" xfId="5810"/>
    <cellStyle name="Heading 3 12" xfId="5811"/>
    <cellStyle name="Heading 3 12 2" xfId="5812"/>
    <cellStyle name="Heading 3 12 3" xfId="5813"/>
    <cellStyle name="Heading 3 13" xfId="5814"/>
    <cellStyle name="Heading 3 13 2" xfId="5815"/>
    <cellStyle name="Heading 3 13 3" xfId="5816"/>
    <cellStyle name="Heading 3 14" xfId="5817"/>
    <cellStyle name="Heading 3 14 2" xfId="5818"/>
    <cellStyle name="Heading 3 14 3" xfId="5819"/>
    <cellStyle name="Heading 3 15" xfId="5820"/>
    <cellStyle name="Heading 3 15 2" xfId="5821"/>
    <cellStyle name="Heading 3 15 3" xfId="5822"/>
    <cellStyle name="Heading 3 16" xfId="5823"/>
    <cellStyle name="Heading 3 16 2" xfId="5824"/>
    <cellStyle name="Heading 3 16 3" xfId="5825"/>
    <cellStyle name="Heading 3 17" xfId="5826"/>
    <cellStyle name="Heading 3 17 2" xfId="5827"/>
    <cellStyle name="Heading 3 17 3" xfId="5828"/>
    <cellStyle name="Heading 3 18" xfId="5829"/>
    <cellStyle name="Heading 3 18 2" xfId="5830"/>
    <cellStyle name="Heading 3 18 3" xfId="5831"/>
    <cellStyle name="Heading 3 19" xfId="5832"/>
    <cellStyle name="Heading 3 19 2" xfId="5833"/>
    <cellStyle name="Heading 3 19 3" xfId="5834"/>
    <cellStyle name="Heading 3 2" xfId="5835"/>
    <cellStyle name="Heading 3 2 2" xfId="5836"/>
    <cellStyle name="Heading 3 2 3" xfId="5837"/>
    <cellStyle name="Heading 3 2 4" xfId="5838"/>
    <cellStyle name="Heading 3 20" xfId="5839"/>
    <cellStyle name="Heading 3 20 2" xfId="5840"/>
    <cellStyle name="Heading 3 20 3" xfId="5841"/>
    <cellStyle name="Heading 3 21" xfId="5842"/>
    <cellStyle name="Heading 3 21 2" xfId="5843"/>
    <cellStyle name="Heading 3 21 3" xfId="5844"/>
    <cellStyle name="Heading 3 22" xfId="5845"/>
    <cellStyle name="Heading 3 22 2" xfId="5846"/>
    <cellStyle name="Heading 3 22 3" xfId="5847"/>
    <cellStyle name="Heading 3 23" xfId="5848"/>
    <cellStyle name="Heading 3 23 2" xfId="5849"/>
    <cellStyle name="Heading 3 23 3" xfId="5850"/>
    <cellStyle name="Heading 3 24" xfId="5851"/>
    <cellStyle name="Heading 3 24 2" xfId="5852"/>
    <cellStyle name="Heading 3 24 3" xfId="5853"/>
    <cellStyle name="Heading 3 25" xfId="5854"/>
    <cellStyle name="Heading 3 25 2" xfId="5855"/>
    <cellStyle name="Heading 3 25 3" xfId="5856"/>
    <cellStyle name="Heading 3 26" xfId="5857"/>
    <cellStyle name="Heading 3 26 2" xfId="5858"/>
    <cellStyle name="Heading 3 26 3" xfId="5859"/>
    <cellStyle name="Heading 3 27" xfId="5860"/>
    <cellStyle name="Heading 3 27 2" xfId="5861"/>
    <cellStyle name="Heading 3 3" xfId="5862"/>
    <cellStyle name="Heading 3 3 2" xfId="5863"/>
    <cellStyle name="Heading 3 3 3" xfId="5864"/>
    <cellStyle name="Heading 3 4" xfId="5865"/>
    <cellStyle name="Heading 3 4 2" xfId="5866"/>
    <cellStyle name="Heading 3 4 3" xfId="5867"/>
    <cellStyle name="Heading 3 5" xfId="5868"/>
    <cellStyle name="Heading 3 5 2" xfId="5869"/>
    <cellStyle name="Heading 3 5 3" xfId="5870"/>
    <cellStyle name="Heading 3 6" xfId="5871"/>
    <cellStyle name="Heading 3 6 2" xfId="5872"/>
    <cellStyle name="Heading 3 6 3" xfId="5873"/>
    <cellStyle name="Heading 3 7" xfId="5874"/>
    <cellStyle name="Heading 3 7 2" xfId="5875"/>
    <cellStyle name="Heading 3 7 3" xfId="5876"/>
    <cellStyle name="Heading 3 8" xfId="5877"/>
    <cellStyle name="Heading 3 8 2" xfId="5878"/>
    <cellStyle name="Heading 3 8 3" xfId="5879"/>
    <cellStyle name="Heading 3 9" xfId="5880"/>
    <cellStyle name="Heading 3 9 2" xfId="5881"/>
    <cellStyle name="Heading 3 9 3" xfId="5882"/>
    <cellStyle name="Heading 4 10" xfId="5883"/>
    <cellStyle name="Heading 4 10 2" xfId="5884"/>
    <cellStyle name="Heading 4 10 3" xfId="5885"/>
    <cellStyle name="Heading 4 11" xfId="5886"/>
    <cellStyle name="Heading 4 11 2" xfId="5887"/>
    <cellStyle name="Heading 4 11 3" xfId="5888"/>
    <cellStyle name="Heading 4 12" xfId="5889"/>
    <cellStyle name="Heading 4 12 2" xfId="5890"/>
    <cellStyle name="Heading 4 12 3" xfId="5891"/>
    <cellStyle name="Heading 4 13" xfId="5892"/>
    <cellStyle name="Heading 4 13 2" xfId="5893"/>
    <cellStyle name="Heading 4 13 3" xfId="5894"/>
    <cellStyle name="Heading 4 14" xfId="5895"/>
    <cellStyle name="Heading 4 14 2" xfId="5896"/>
    <cellStyle name="Heading 4 14 3" xfId="5897"/>
    <cellStyle name="Heading 4 15" xfId="5898"/>
    <cellStyle name="Heading 4 15 2" xfId="5899"/>
    <cellStyle name="Heading 4 15 3" xfId="5900"/>
    <cellStyle name="Heading 4 16" xfId="5901"/>
    <cellStyle name="Heading 4 16 2" xfId="5902"/>
    <cellStyle name="Heading 4 16 3" xfId="5903"/>
    <cellStyle name="Heading 4 17" xfId="5904"/>
    <cellStyle name="Heading 4 17 2" xfId="5905"/>
    <cellStyle name="Heading 4 17 3" xfId="5906"/>
    <cellStyle name="Heading 4 18" xfId="5907"/>
    <cellStyle name="Heading 4 18 2" xfId="5908"/>
    <cellStyle name="Heading 4 18 3" xfId="5909"/>
    <cellStyle name="Heading 4 19" xfId="5910"/>
    <cellStyle name="Heading 4 19 2" xfId="5911"/>
    <cellStyle name="Heading 4 19 3" xfId="5912"/>
    <cellStyle name="Heading 4 2" xfId="5913"/>
    <cellStyle name="Heading 4 2 2" xfId="5914"/>
    <cellStyle name="Heading 4 2 3" xfId="5915"/>
    <cellStyle name="Heading 4 2 4" xfId="5916"/>
    <cellStyle name="Heading 4 20" xfId="5917"/>
    <cellStyle name="Heading 4 20 2" xfId="5918"/>
    <cellStyle name="Heading 4 20 3" xfId="5919"/>
    <cellStyle name="Heading 4 21" xfId="5920"/>
    <cellStyle name="Heading 4 21 2" xfId="5921"/>
    <cellStyle name="Heading 4 21 3" xfId="5922"/>
    <cellStyle name="Heading 4 22" xfId="5923"/>
    <cellStyle name="Heading 4 22 2" xfId="5924"/>
    <cellStyle name="Heading 4 22 3" xfId="5925"/>
    <cellStyle name="Heading 4 23" xfId="5926"/>
    <cellStyle name="Heading 4 23 2" xfId="5927"/>
    <cellStyle name="Heading 4 23 3" xfId="5928"/>
    <cellStyle name="Heading 4 24" xfId="5929"/>
    <cellStyle name="Heading 4 24 2" xfId="5930"/>
    <cellStyle name="Heading 4 24 3" xfId="5931"/>
    <cellStyle name="Heading 4 25" xfId="5932"/>
    <cellStyle name="Heading 4 25 2" xfId="5933"/>
    <cellStyle name="Heading 4 25 3" xfId="5934"/>
    <cellStyle name="Heading 4 26" xfId="5935"/>
    <cellStyle name="Heading 4 26 2" xfId="5936"/>
    <cellStyle name="Heading 4 26 3" xfId="5937"/>
    <cellStyle name="Heading 4 3" xfId="5938"/>
    <cellStyle name="Heading 4 3 2" xfId="5939"/>
    <cellStyle name="Heading 4 3 3" xfId="5940"/>
    <cellStyle name="Heading 4 4" xfId="5941"/>
    <cellStyle name="Heading 4 4 2" xfId="5942"/>
    <cellStyle name="Heading 4 4 3" xfId="5943"/>
    <cellStyle name="Heading 4 5" xfId="5944"/>
    <cellStyle name="Heading 4 5 2" xfId="5945"/>
    <cellStyle name="Heading 4 5 3" xfId="5946"/>
    <cellStyle name="Heading 4 6" xfId="5947"/>
    <cellStyle name="Heading 4 6 2" xfId="5948"/>
    <cellStyle name="Heading 4 6 3" xfId="5949"/>
    <cellStyle name="Heading 4 7" xfId="5950"/>
    <cellStyle name="Heading 4 7 2" xfId="5951"/>
    <cellStyle name="Heading 4 7 3" xfId="5952"/>
    <cellStyle name="Heading 4 8" xfId="5953"/>
    <cellStyle name="Heading 4 8 2" xfId="5954"/>
    <cellStyle name="Heading 4 8 3" xfId="5955"/>
    <cellStyle name="Heading 4 9" xfId="5956"/>
    <cellStyle name="Heading 4 9 2" xfId="5957"/>
    <cellStyle name="Heading 4 9 3" xfId="5958"/>
    <cellStyle name="Iau?iue_NotesFA" xfId="5959"/>
    <cellStyle name="Îáû÷íûé" xfId="5960"/>
    <cellStyle name="Ïðîöåíòíûé" xfId="5961"/>
    <cellStyle name="Input [yellow]" xfId="5962"/>
    <cellStyle name="Input 1" xfId="5963"/>
    <cellStyle name="Input 10" xfId="5964"/>
    <cellStyle name="Input 11" xfId="5965"/>
    <cellStyle name="Input 12" xfId="5966"/>
    <cellStyle name="Input 13" xfId="5967"/>
    <cellStyle name="Input 14" xfId="5968"/>
    <cellStyle name="Input 15" xfId="5969"/>
    <cellStyle name="Input 16" xfId="5970"/>
    <cellStyle name="Input 17" xfId="5971"/>
    <cellStyle name="Input 18" xfId="5972"/>
    <cellStyle name="Input 19" xfId="5973"/>
    <cellStyle name="Input 2" xfId="5974"/>
    <cellStyle name="Input 2 10" xfId="5975"/>
    <cellStyle name="Input 2 10 2" xfId="5976"/>
    <cellStyle name="Input 2 10 3" xfId="5977"/>
    <cellStyle name="Input 2 11" xfId="5978"/>
    <cellStyle name="Input 2 11 2" xfId="5979"/>
    <cellStyle name="Input 2 11 3" xfId="5980"/>
    <cellStyle name="Input 2 12" xfId="5981"/>
    <cellStyle name="Input 2 12 2" xfId="5982"/>
    <cellStyle name="Input 2 12 3" xfId="5983"/>
    <cellStyle name="Input 2 13" xfId="5984"/>
    <cellStyle name="Input 2 13 2" xfId="5985"/>
    <cellStyle name="Input 2 13 3" xfId="5986"/>
    <cellStyle name="Input 2 14" xfId="5987"/>
    <cellStyle name="Input 2 14 2" xfId="5988"/>
    <cellStyle name="Input 2 14 3" xfId="5989"/>
    <cellStyle name="Input 2 15" xfId="5990"/>
    <cellStyle name="Input 2 15 2" xfId="5991"/>
    <cellStyle name="Input 2 15 3" xfId="5992"/>
    <cellStyle name="Input 2 16" xfId="5993"/>
    <cellStyle name="Input 2 16 2" xfId="5994"/>
    <cellStyle name="Input 2 16 3" xfId="5995"/>
    <cellStyle name="Input 2 17" xfId="5996"/>
    <cellStyle name="Input 2 17 2" xfId="5997"/>
    <cellStyle name="Input 2 17 3" xfId="5998"/>
    <cellStyle name="Input 2 18" xfId="5999"/>
    <cellStyle name="Input 2 18 2" xfId="6000"/>
    <cellStyle name="Input 2 18 3" xfId="6001"/>
    <cellStyle name="Input 2 19" xfId="6002"/>
    <cellStyle name="Input 2 19 2" xfId="6003"/>
    <cellStyle name="Input 2 19 3" xfId="6004"/>
    <cellStyle name="Input 2 2" xfId="6005"/>
    <cellStyle name="Input 2 2 2" xfId="6006"/>
    <cellStyle name="Input 2 2 3" xfId="6007"/>
    <cellStyle name="Input 2 20" xfId="6008"/>
    <cellStyle name="Input 2 20 2" xfId="6009"/>
    <cellStyle name="Input 2 20 3" xfId="6010"/>
    <cellStyle name="Input 2 21" xfId="6011"/>
    <cellStyle name="Input 2 21 2" xfId="6012"/>
    <cellStyle name="Input 2 21 3" xfId="6013"/>
    <cellStyle name="Input 2 22" xfId="6014"/>
    <cellStyle name="Input 2 22 2" xfId="6015"/>
    <cellStyle name="Input 2 22 3" xfId="6016"/>
    <cellStyle name="Input 2 23" xfId="6017"/>
    <cellStyle name="Input 2 23 2" xfId="6018"/>
    <cellStyle name="Input 2 23 3" xfId="6019"/>
    <cellStyle name="Input 2 24" xfId="6020"/>
    <cellStyle name="Input 2 24 2" xfId="6021"/>
    <cellStyle name="Input 2 24 3" xfId="6022"/>
    <cellStyle name="Input 2 25" xfId="6023"/>
    <cellStyle name="Input 2 25 2" xfId="6024"/>
    <cellStyle name="Input 2 25 3" xfId="6025"/>
    <cellStyle name="Input 2 26" xfId="6026"/>
    <cellStyle name="Input 2 26 2" xfId="6027"/>
    <cellStyle name="Input 2 26 3" xfId="6028"/>
    <cellStyle name="Input 2 3" xfId="6029"/>
    <cellStyle name="Input 2 3 2" xfId="6030"/>
    <cellStyle name="Input 2 3 3" xfId="6031"/>
    <cellStyle name="Input 2 4" xfId="6032"/>
    <cellStyle name="Input 2 4 2" xfId="6033"/>
    <cellStyle name="Input 2 4 3" xfId="6034"/>
    <cellStyle name="Input 2 5" xfId="6035"/>
    <cellStyle name="Input 2 5 2" xfId="6036"/>
    <cellStyle name="Input 2 5 3" xfId="6037"/>
    <cellStyle name="Input 2 6" xfId="6038"/>
    <cellStyle name="Input 2 6 2" xfId="6039"/>
    <cellStyle name="Input 2 6 3" xfId="6040"/>
    <cellStyle name="Input 2 7" xfId="6041"/>
    <cellStyle name="Input 2 7 2" xfId="6042"/>
    <cellStyle name="Input 2 7 3" xfId="6043"/>
    <cellStyle name="Input 2 8" xfId="6044"/>
    <cellStyle name="Input 2 8 2" xfId="6045"/>
    <cellStyle name="Input 2 8 3" xfId="6046"/>
    <cellStyle name="Input 2 9" xfId="6047"/>
    <cellStyle name="Input 2 9 2" xfId="6048"/>
    <cellStyle name="Input 2 9 3" xfId="6049"/>
    <cellStyle name="Input 20" xfId="6050"/>
    <cellStyle name="Input 21" xfId="6051"/>
    <cellStyle name="Input 22" xfId="6052"/>
    <cellStyle name="Input 23" xfId="6053"/>
    <cellStyle name="Input 24" xfId="6054"/>
    <cellStyle name="Input 25" xfId="6055"/>
    <cellStyle name="Input 26" xfId="6056"/>
    <cellStyle name="Input 3" xfId="6057"/>
    <cellStyle name="Input 4" xfId="6058"/>
    <cellStyle name="Input 5" xfId="6059"/>
    <cellStyle name="Input 6" xfId="6060"/>
    <cellStyle name="Input 7" xfId="6061"/>
    <cellStyle name="Input 8" xfId="6062"/>
    <cellStyle name="Input 9" xfId="6063"/>
    <cellStyle name="Inputnumbaccid" xfId="6064"/>
    <cellStyle name="Inputnumbaccid 2" xfId="6065"/>
    <cellStyle name="Inpyear" xfId="6066"/>
    <cellStyle name="Integer" xfId="6067"/>
    <cellStyle name="International" xfId="6068"/>
    <cellStyle name="International 2" xfId="6069"/>
    <cellStyle name="International1" xfId="6070"/>
    <cellStyle name="International1 2" xfId="6071"/>
    <cellStyle name="Lien hypertexte" xfId="6072"/>
    <cellStyle name="Lien hypertexte 2" xfId="6073"/>
    <cellStyle name="Lien hypertexte 3" xfId="6074"/>
    <cellStyle name="Lien hypertexte visité" xfId="6075"/>
    <cellStyle name="Lien hypertexte visité 2" xfId="6076"/>
    <cellStyle name="Lien hypertexte visité 3" xfId="6077"/>
    <cellStyle name="Link Currency (0)" xfId="6078"/>
    <cellStyle name="Link Currency (0) 2" xfId="6079"/>
    <cellStyle name="Link Currency (2)" xfId="6080"/>
    <cellStyle name="Link Units (0)" xfId="6081"/>
    <cellStyle name="Link Units (0) 2" xfId="6082"/>
    <cellStyle name="Link Units (1)" xfId="6083"/>
    <cellStyle name="Link Units (2)" xfId="6084"/>
    <cellStyle name="Linked Cell 10" xfId="6085"/>
    <cellStyle name="Linked Cell 10 2" xfId="6086"/>
    <cellStyle name="Linked Cell 10 3" xfId="6087"/>
    <cellStyle name="Linked Cell 11" xfId="6088"/>
    <cellStyle name="Linked Cell 11 2" xfId="6089"/>
    <cellStyle name="Linked Cell 11 3" xfId="6090"/>
    <cellStyle name="Linked Cell 12" xfId="6091"/>
    <cellStyle name="Linked Cell 12 2" xfId="6092"/>
    <cellStyle name="Linked Cell 12 3" xfId="6093"/>
    <cellStyle name="Linked Cell 13" xfId="6094"/>
    <cellStyle name="Linked Cell 13 2" xfId="6095"/>
    <cellStyle name="Linked Cell 13 3" xfId="6096"/>
    <cellStyle name="Linked Cell 14" xfId="6097"/>
    <cellStyle name="Linked Cell 14 2" xfId="6098"/>
    <cellStyle name="Linked Cell 14 3" xfId="6099"/>
    <cellStyle name="Linked Cell 15" xfId="6100"/>
    <cellStyle name="Linked Cell 15 2" xfId="6101"/>
    <cellStyle name="Linked Cell 15 3" xfId="6102"/>
    <cellStyle name="Linked Cell 16" xfId="6103"/>
    <cellStyle name="Linked Cell 16 2" xfId="6104"/>
    <cellStyle name="Linked Cell 16 3" xfId="6105"/>
    <cellStyle name="Linked Cell 17" xfId="6106"/>
    <cellStyle name="Linked Cell 17 2" xfId="6107"/>
    <cellStyle name="Linked Cell 17 3" xfId="6108"/>
    <cellStyle name="Linked Cell 18" xfId="6109"/>
    <cellStyle name="Linked Cell 18 2" xfId="6110"/>
    <cellStyle name="Linked Cell 18 3" xfId="6111"/>
    <cellStyle name="Linked Cell 19" xfId="6112"/>
    <cellStyle name="Linked Cell 19 2" xfId="6113"/>
    <cellStyle name="Linked Cell 19 3" xfId="6114"/>
    <cellStyle name="Linked Cell 2" xfId="6115"/>
    <cellStyle name="Linked Cell 2 2" xfId="6116"/>
    <cellStyle name="Linked Cell 2 3" xfId="6117"/>
    <cellStyle name="Linked Cell 2 4" xfId="6118"/>
    <cellStyle name="Linked Cell 20" xfId="6119"/>
    <cellStyle name="Linked Cell 20 2" xfId="6120"/>
    <cellStyle name="Linked Cell 20 3" xfId="6121"/>
    <cellStyle name="Linked Cell 21" xfId="6122"/>
    <cellStyle name="Linked Cell 21 2" xfId="6123"/>
    <cellStyle name="Linked Cell 21 3" xfId="6124"/>
    <cellStyle name="Linked Cell 22" xfId="6125"/>
    <cellStyle name="Linked Cell 22 2" xfId="6126"/>
    <cellStyle name="Linked Cell 22 3" xfId="6127"/>
    <cellStyle name="Linked Cell 23" xfId="6128"/>
    <cellStyle name="Linked Cell 23 2" xfId="6129"/>
    <cellStyle name="Linked Cell 23 3" xfId="6130"/>
    <cellStyle name="Linked Cell 24" xfId="6131"/>
    <cellStyle name="Linked Cell 24 2" xfId="6132"/>
    <cellStyle name="Linked Cell 24 3" xfId="6133"/>
    <cellStyle name="Linked Cell 25" xfId="6134"/>
    <cellStyle name="Linked Cell 25 2" xfId="6135"/>
    <cellStyle name="Linked Cell 25 3" xfId="6136"/>
    <cellStyle name="Linked Cell 26" xfId="6137"/>
    <cellStyle name="Linked Cell 26 2" xfId="6138"/>
    <cellStyle name="Linked Cell 26 3" xfId="6139"/>
    <cellStyle name="Linked Cell 3" xfId="6140"/>
    <cellStyle name="Linked Cell 3 2" xfId="6141"/>
    <cellStyle name="Linked Cell 3 3" xfId="6142"/>
    <cellStyle name="Linked Cell 4" xfId="6143"/>
    <cellStyle name="Linked Cell 4 2" xfId="6144"/>
    <cellStyle name="Linked Cell 4 3" xfId="6145"/>
    <cellStyle name="Linked Cell 5" xfId="6146"/>
    <cellStyle name="Linked Cell 5 2" xfId="6147"/>
    <cellStyle name="Linked Cell 5 3" xfId="6148"/>
    <cellStyle name="Linked Cell 6" xfId="6149"/>
    <cellStyle name="Linked Cell 6 2" xfId="6150"/>
    <cellStyle name="Linked Cell 6 3" xfId="6151"/>
    <cellStyle name="Linked Cell 7" xfId="6152"/>
    <cellStyle name="Linked Cell 7 2" xfId="6153"/>
    <cellStyle name="Linked Cell 7 3" xfId="6154"/>
    <cellStyle name="Linked Cell 8" xfId="6155"/>
    <cellStyle name="Linked Cell 8 2" xfId="6156"/>
    <cellStyle name="Linked Cell 8 3" xfId="6157"/>
    <cellStyle name="Linked Cell 9" xfId="6158"/>
    <cellStyle name="Linked Cell 9 2" xfId="6159"/>
    <cellStyle name="Linked Cell 9 3" xfId="6160"/>
    <cellStyle name="measure" xfId="6161"/>
    <cellStyle name="Millares [0]_FINAL-10" xfId="6162"/>
    <cellStyle name="Millares_FINAL-10" xfId="6163"/>
    <cellStyle name="Milliers [0]_B.S.96" xfId="6164"/>
    <cellStyle name="Milliers_B.S.96" xfId="6165"/>
    <cellStyle name="Moneda [0]_FINAL-10" xfId="6166"/>
    <cellStyle name="Moneda_FINAL-10" xfId="6167"/>
    <cellStyle name="Monйtaire [0]_B.S.96" xfId="6168"/>
    <cellStyle name="Monйtaire_B.S.96" xfId="6169"/>
    <cellStyle name="Nameenter" xfId="6170"/>
    <cellStyle name="Nameenter 2" xfId="6171"/>
    <cellStyle name="Nameenter 3" xfId="6172"/>
    <cellStyle name="Neutraal" xfId="6173"/>
    <cellStyle name="Neutraal 2" xfId="6174"/>
    <cellStyle name="Neutraal 3" xfId="6175"/>
    <cellStyle name="Neutral 10" xfId="6176"/>
    <cellStyle name="Neutral 10 2" xfId="6177"/>
    <cellStyle name="Neutral 10 3" xfId="6178"/>
    <cellStyle name="Neutral 11" xfId="6179"/>
    <cellStyle name="Neutral 11 2" xfId="6180"/>
    <cellStyle name="Neutral 11 3" xfId="6181"/>
    <cellStyle name="Neutral 12" xfId="6182"/>
    <cellStyle name="Neutral 12 2" xfId="6183"/>
    <cellStyle name="Neutral 12 3" xfId="6184"/>
    <cellStyle name="Neutral 13" xfId="6185"/>
    <cellStyle name="Neutral 13 2" xfId="6186"/>
    <cellStyle name="Neutral 13 3" xfId="6187"/>
    <cellStyle name="Neutral 14" xfId="6188"/>
    <cellStyle name="Neutral 14 2" xfId="6189"/>
    <cellStyle name="Neutral 14 3" xfId="6190"/>
    <cellStyle name="Neutral 15" xfId="6191"/>
    <cellStyle name="Neutral 15 2" xfId="6192"/>
    <cellStyle name="Neutral 15 3" xfId="6193"/>
    <cellStyle name="Neutral 16" xfId="6194"/>
    <cellStyle name="Neutral 16 2" xfId="6195"/>
    <cellStyle name="Neutral 16 3" xfId="6196"/>
    <cellStyle name="Neutral 17" xfId="6197"/>
    <cellStyle name="Neutral 17 2" xfId="6198"/>
    <cellStyle name="Neutral 17 3" xfId="6199"/>
    <cellStyle name="Neutral 18" xfId="6200"/>
    <cellStyle name="Neutral 18 2" xfId="6201"/>
    <cellStyle name="Neutral 18 3" xfId="6202"/>
    <cellStyle name="Neutral 19" xfId="6203"/>
    <cellStyle name="Neutral 19 2" xfId="6204"/>
    <cellStyle name="Neutral 19 3" xfId="6205"/>
    <cellStyle name="Neutral 2" xfId="6206"/>
    <cellStyle name="Neutral 2 2" xfId="6207"/>
    <cellStyle name="Neutral 2 3" xfId="6208"/>
    <cellStyle name="Neutral 2 4" xfId="6209"/>
    <cellStyle name="Neutral 20" xfId="6210"/>
    <cellStyle name="Neutral 20 2" xfId="6211"/>
    <cellStyle name="Neutral 20 3" xfId="6212"/>
    <cellStyle name="Neutral 21" xfId="6213"/>
    <cellStyle name="Neutral 21 2" xfId="6214"/>
    <cellStyle name="Neutral 21 3" xfId="6215"/>
    <cellStyle name="Neutral 22" xfId="6216"/>
    <cellStyle name="Neutral 22 2" xfId="6217"/>
    <cellStyle name="Neutral 22 3" xfId="6218"/>
    <cellStyle name="Neutral 23" xfId="6219"/>
    <cellStyle name="Neutral 23 2" xfId="6220"/>
    <cellStyle name="Neutral 23 3" xfId="6221"/>
    <cellStyle name="Neutral 24" xfId="6222"/>
    <cellStyle name="Neutral 24 2" xfId="6223"/>
    <cellStyle name="Neutral 24 3" xfId="6224"/>
    <cellStyle name="Neutral 25" xfId="6225"/>
    <cellStyle name="Neutral 25 2" xfId="6226"/>
    <cellStyle name="Neutral 25 3" xfId="6227"/>
    <cellStyle name="Neutral 26" xfId="6228"/>
    <cellStyle name="Neutral 26 2" xfId="6229"/>
    <cellStyle name="Neutral 26 3" xfId="6230"/>
    <cellStyle name="Neutral 3" xfId="6231"/>
    <cellStyle name="Neutral 3 2" xfId="6232"/>
    <cellStyle name="Neutral 3 3" xfId="6233"/>
    <cellStyle name="Neutral 4" xfId="6234"/>
    <cellStyle name="Neutral 4 2" xfId="6235"/>
    <cellStyle name="Neutral 4 3" xfId="6236"/>
    <cellStyle name="Neutral 5" xfId="6237"/>
    <cellStyle name="Neutral 5 2" xfId="6238"/>
    <cellStyle name="Neutral 5 3" xfId="6239"/>
    <cellStyle name="Neutral 6" xfId="6240"/>
    <cellStyle name="Neutral 6 2" xfId="6241"/>
    <cellStyle name="Neutral 6 3" xfId="6242"/>
    <cellStyle name="Neutral 7" xfId="6243"/>
    <cellStyle name="Neutral 7 2" xfId="6244"/>
    <cellStyle name="Neutral 7 3" xfId="6245"/>
    <cellStyle name="Neutral 8" xfId="6246"/>
    <cellStyle name="Neutral 8 2" xfId="6247"/>
    <cellStyle name="Neutral 8 3" xfId="6248"/>
    <cellStyle name="Neutral 9" xfId="6249"/>
    <cellStyle name="Neutral 9 2" xfId="6250"/>
    <cellStyle name="Neutral 9 3" xfId="6251"/>
    <cellStyle name="Normal - Style1" xfId="6252"/>
    <cellStyle name="Normal - Style1 2" xfId="6253"/>
    <cellStyle name="Normal - Style1 3" xfId="6254"/>
    <cellStyle name="Normal 10" xfId="6255"/>
    <cellStyle name="Normal 11" xfId="6256"/>
    <cellStyle name="Normal 11 2" xfId="6257"/>
    <cellStyle name="Normal 11 2 2" xfId="6258"/>
    <cellStyle name="Normal 11 2 3" xfId="6259"/>
    <cellStyle name="Normal 11 2 3 2" xfId="6260"/>
    <cellStyle name="Normal 11 2 3 2 2" xfId="6261"/>
    <cellStyle name="Normal 11 2 3 3" xfId="6262"/>
    <cellStyle name="Normal 11 2 4" xfId="6263"/>
    <cellStyle name="Normal 11 2 4 2" xfId="6264"/>
    <cellStyle name="Normal 11 2 5" xfId="6265"/>
    <cellStyle name="Normal 11 3" xfId="6266"/>
    <cellStyle name="Normal 11 3 2" xfId="6267"/>
    <cellStyle name="Normal 11 3 2 2" xfId="6268"/>
    <cellStyle name="Normal 11 3 3" xfId="6269"/>
    <cellStyle name="Normal 11 4" xfId="6270"/>
    <cellStyle name="Normal 11 4 2" xfId="6271"/>
    <cellStyle name="Normal 11 5" xfId="6272"/>
    <cellStyle name="Normal 11 5 2" xfId="6273"/>
    <cellStyle name="Normal 11 6" xfId="6274"/>
    <cellStyle name="Normal 11 6 2" xfId="6275"/>
    <cellStyle name="Normal 11 7" xfId="6276"/>
    <cellStyle name="Normal 12" xfId="6277"/>
    <cellStyle name="Normal 12 2" xfId="6278"/>
    <cellStyle name="Normal 12 3" xfId="6279"/>
    <cellStyle name="Normal 13" xfId="6280"/>
    <cellStyle name="Normal 13 2" xfId="6281"/>
    <cellStyle name="Normal 13 3" xfId="6282"/>
    <cellStyle name="Normal 14" xfId="6283"/>
    <cellStyle name="Normal 14 2" xfId="6284"/>
    <cellStyle name="Normal 14 3" xfId="6285"/>
    <cellStyle name="Normal 15" xfId="6286"/>
    <cellStyle name="Normal 15 2" xfId="6287"/>
    <cellStyle name="Normal 15 3" xfId="6288"/>
    <cellStyle name="Normal 16" xfId="6289"/>
    <cellStyle name="Normal 16 2" xfId="6290"/>
    <cellStyle name="Normal 16 3" xfId="6291"/>
    <cellStyle name="Normal 17" xfId="6292"/>
    <cellStyle name="Normal 17 2" xfId="6293"/>
    <cellStyle name="Normal 17 3" xfId="6294"/>
    <cellStyle name="Normal 18" xfId="6295"/>
    <cellStyle name="Normal 18 2" xfId="6296"/>
    <cellStyle name="Normal 18 3" xfId="6297"/>
    <cellStyle name="Normal 2" xfId="6298"/>
    <cellStyle name="Normal 2 2" xfId="6299"/>
    <cellStyle name="Normal 2 2 2" xfId="6300"/>
    <cellStyle name="Normal 2 2 2 2" xfId="6301"/>
    <cellStyle name="Normal 2 2 2 3" xfId="6302"/>
    <cellStyle name="Normal 2 2 3" xfId="6303"/>
    <cellStyle name="Normal 2 2 4" xfId="6304"/>
    <cellStyle name="Normal 2 2 5" xfId="6305"/>
    <cellStyle name="Normal 2 3" xfId="6306"/>
    <cellStyle name="Normal 2 3 2" xfId="6307"/>
    <cellStyle name="Normal 2 3 2 2" xfId="6308"/>
    <cellStyle name="Normal 2 3 2 3" xfId="6309"/>
    <cellStyle name="Normal 2 3 3" xfId="6310"/>
    <cellStyle name="Normal 2 3 4" xfId="6311"/>
    <cellStyle name="Normal 2 3 5" xfId="6312"/>
    <cellStyle name="Normal 2 4" xfId="6313"/>
    <cellStyle name="Normal 2 4 2" xfId="6314"/>
    <cellStyle name="Normal 2 4 3" xfId="6315"/>
    <cellStyle name="Normal 2 5" xfId="6316"/>
    <cellStyle name="Normal 2 5 2" xfId="6317"/>
    <cellStyle name="Normal 2 5 3" xfId="6318"/>
    <cellStyle name="Normal 2 6" xfId="6319"/>
    <cellStyle name="Normal 2 6 2" xfId="6320"/>
    <cellStyle name="Normal 2 6 3" xfId="6321"/>
    <cellStyle name="Normal 2 7" xfId="6322"/>
    <cellStyle name="Normal 2 8" xfId="6323"/>
    <cellStyle name="Normal 21" xfId="6324"/>
    <cellStyle name="Normal 21 2" xfId="6325"/>
    <cellStyle name="Normal 21 3" xfId="6326"/>
    <cellStyle name="Normal 22" xfId="6327"/>
    <cellStyle name="Normal 22 2" xfId="6328"/>
    <cellStyle name="Normal 22 3" xfId="6329"/>
    <cellStyle name="Normal 23" xfId="6330"/>
    <cellStyle name="Normal 23 2" xfId="6331"/>
    <cellStyle name="Normal 23 3" xfId="6332"/>
    <cellStyle name="Normal 24" xfId="6333"/>
    <cellStyle name="Normal 24 2" xfId="6334"/>
    <cellStyle name="Normal 24 3" xfId="6335"/>
    <cellStyle name="Normal 25" xfId="6336"/>
    <cellStyle name="Normal 25 2" xfId="6337"/>
    <cellStyle name="Normal 25 3" xfId="6338"/>
    <cellStyle name="Normal 27" xfId="6339"/>
    <cellStyle name="Normal 27 2" xfId="6340"/>
    <cellStyle name="Normal 27 3" xfId="6341"/>
    <cellStyle name="Normal 28" xfId="6342"/>
    <cellStyle name="Normal 28 2" xfId="6343"/>
    <cellStyle name="Normal 28 3" xfId="6344"/>
    <cellStyle name="Normal 3" xfId="6345"/>
    <cellStyle name="Normal 3 2" xfId="6346"/>
    <cellStyle name="Normal 3 3" xfId="6347"/>
    <cellStyle name="Normal 3 4" xfId="6348"/>
    <cellStyle name="Normal 3 5" xfId="6349"/>
    <cellStyle name="Normal 3 5 2" xfId="6350"/>
    <cellStyle name="Normal 3 5 2 2" xfId="6351"/>
    <cellStyle name="Normal 3 6" xfId="6352"/>
    <cellStyle name="Normal 4" xfId="6353"/>
    <cellStyle name="Normal 4 2" xfId="6354"/>
    <cellStyle name="Normal 4 2 2" xfId="6355"/>
    <cellStyle name="Normal 4 2 2 2" xfId="6356"/>
    <cellStyle name="Normal 4 2 2 3" xfId="6357"/>
    <cellStyle name="Normal 4 2 3" xfId="6358"/>
    <cellStyle name="Normal 4 2 4" xfId="6359"/>
    <cellStyle name="Normal 4 2 5" xfId="6360"/>
    <cellStyle name="Normal 4 3" xfId="6361"/>
    <cellStyle name="Normal 4 3 2" xfId="6362"/>
    <cellStyle name="Normal 4 3 2 2" xfId="6363"/>
    <cellStyle name="Normal 4 3 2 3" xfId="6364"/>
    <cellStyle name="Normal 4 3 3" xfId="6365"/>
    <cellStyle name="Normal 4 3 4" xfId="6366"/>
    <cellStyle name="Normal 4 3 5" xfId="6367"/>
    <cellStyle name="Normal 4 4" xfId="6368"/>
    <cellStyle name="Normal 4 4 2" xfId="6369"/>
    <cellStyle name="Normal 4 4 3" xfId="6370"/>
    <cellStyle name="Normal 4 5" xfId="6371"/>
    <cellStyle name="Normal 4 6" xfId="6372"/>
    <cellStyle name="Normal 4 7" xfId="6373"/>
    <cellStyle name="Normal 5" xfId="6374"/>
    <cellStyle name="Normal 5 2" xfId="6375"/>
    <cellStyle name="Normal 5 2 2" xfId="6376"/>
    <cellStyle name="Normal 5 2 3" xfId="6377"/>
    <cellStyle name="Normal 5 3" xfId="6378"/>
    <cellStyle name="Normal 5 4" xfId="6379"/>
    <cellStyle name="Normal 5 5" xfId="6380"/>
    <cellStyle name="Normal 50" xfId="6381"/>
    <cellStyle name="Normal 6" xfId="6382"/>
    <cellStyle name="Normal 6 2" xfId="6383"/>
    <cellStyle name="Normal 6 2 2" xfId="6384"/>
    <cellStyle name="Normal 6 2 3" xfId="6385"/>
    <cellStyle name="Normal 6 3" xfId="6386"/>
    <cellStyle name="Normal 6 4" xfId="6387"/>
    <cellStyle name="Normal 6 5" xfId="6388"/>
    <cellStyle name="Normal 7" xfId="6389"/>
    <cellStyle name="Normal 7 2" xfId="6390"/>
    <cellStyle name="Normal 7 2 2" xfId="6391"/>
    <cellStyle name="Normal 7 2 3" xfId="6392"/>
    <cellStyle name="Normal 7 3" xfId="6393"/>
    <cellStyle name="Normal 7 4" xfId="6394"/>
    <cellStyle name="Normal 7 5" xfId="6395"/>
    <cellStyle name="Normal 8" xfId="6396"/>
    <cellStyle name="Normal 8 2" xfId="6397"/>
    <cellStyle name="Normal 8 2 2" xfId="6398"/>
    <cellStyle name="Normal 8 2 3" xfId="6399"/>
    <cellStyle name="Normal 8 3" xfId="6400"/>
    <cellStyle name="Normal 8 4" xfId="6401"/>
    <cellStyle name="Normal 8 5" xfId="6402"/>
    <cellStyle name="Normal 87" xfId="6403"/>
    <cellStyle name="Normal 9" xfId="6404"/>
    <cellStyle name="Normal 9 2" xfId="6405"/>
    <cellStyle name="Normal 9 2 2" xfId="6406"/>
    <cellStyle name="Normal 9 2 3" xfId="6407"/>
    <cellStyle name="Normal 9 3" xfId="6408"/>
    <cellStyle name="Normal 9 3 2" xfId="6409"/>
    <cellStyle name="Normal 9 3 3" xfId="6410"/>
    <cellStyle name="Normal 9 4" xfId="6411"/>
    <cellStyle name="Normal 9 5" xfId="6412"/>
    <cellStyle name="Normal 9 6" xfId="6413"/>
    <cellStyle name="Normal_2008 10 01 VSDS" xfId="6414"/>
    <cellStyle name="Normal1" xfId="6415"/>
    <cellStyle name="Normal1 2" xfId="6416"/>
    <cellStyle name="Normal1 3" xfId="6417"/>
    <cellStyle name="Normal1 4" xfId="6418"/>
    <cellStyle name="normбlnм_laroux" xfId="6419"/>
    <cellStyle name="Note 10" xfId="6420"/>
    <cellStyle name="Note 10 2" xfId="6421"/>
    <cellStyle name="Note 10 3" xfId="6422"/>
    <cellStyle name="Note 11" xfId="6423"/>
    <cellStyle name="Note 11 2" xfId="6424"/>
    <cellStyle name="Note 11 3" xfId="6425"/>
    <cellStyle name="Note 12" xfId="6426"/>
    <cellStyle name="Note 12 2" xfId="6427"/>
    <cellStyle name="Note 12 3" xfId="6428"/>
    <cellStyle name="Note 13" xfId="6429"/>
    <cellStyle name="Note 13 2" xfId="6430"/>
    <cellStyle name="Note 13 3" xfId="6431"/>
    <cellStyle name="Note 14" xfId="6432"/>
    <cellStyle name="Note 14 2" xfId="6433"/>
    <cellStyle name="Note 14 3" xfId="6434"/>
    <cellStyle name="Note 15" xfId="6435"/>
    <cellStyle name="Note 15 2" xfId="6436"/>
    <cellStyle name="Note 15 3" xfId="6437"/>
    <cellStyle name="Note 16" xfId="6438"/>
    <cellStyle name="Note 16 2" xfId="6439"/>
    <cellStyle name="Note 16 3" xfId="6440"/>
    <cellStyle name="Note 17" xfId="6441"/>
    <cellStyle name="Note 17 2" xfId="6442"/>
    <cellStyle name="Note 17 3" xfId="6443"/>
    <cellStyle name="Note 18" xfId="6444"/>
    <cellStyle name="Note 18 2" xfId="6445"/>
    <cellStyle name="Note 18 3" xfId="6446"/>
    <cellStyle name="Note 19" xfId="6447"/>
    <cellStyle name="Note 19 2" xfId="6448"/>
    <cellStyle name="Note 19 3" xfId="6449"/>
    <cellStyle name="Note 2" xfId="6450"/>
    <cellStyle name="Note 2 2" xfId="6451"/>
    <cellStyle name="Note 2 3" xfId="6452"/>
    <cellStyle name="Note 2 4" xfId="6453"/>
    <cellStyle name="Note 20" xfId="6454"/>
    <cellStyle name="Note 20 2" xfId="6455"/>
    <cellStyle name="Note 20 3" xfId="6456"/>
    <cellStyle name="Note 21" xfId="6457"/>
    <cellStyle name="Note 21 2" xfId="6458"/>
    <cellStyle name="Note 21 3" xfId="6459"/>
    <cellStyle name="Note 22" xfId="6460"/>
    <cellStyle name="Note 22 2" xfId="6461"/>
    <cellStyle name="Note 22 3" xfId="6462"/>
    <cellStyle name="Note 23" xfId="6463"/>
    <cellStyle name="Note 23 2" xfId="6464"/>
    <cellStyle name="Note 23 3" xfId="6465"/>
    <cellStyle name="Note 24" xfId="6466"/>
    <cellStyle name="Note 24 2" xfId="6467"/>
    <cellStyle name="Note 24 3" xfId="6468"/>
    <cellStyle name="Note 25" xfId="6469"/>
    <cellStyle name="Note 25 2" xfId="6470"/>
    <cellStyle name="Note 25 3" xfId="6471"/>
    <cellStyle name="Note 26" xfId="6472"/>
    <cellStyle name="Note 26 2" xfId="6473"/>
    <cellStyle name="Note 26 3" xfId="6474"/>
    <cellStyle name="Note 3" xfId="6475"/>
    <cellStyle name="Note 3 2" xfId="6476"/>
    <cellStyle name="Note 3 3" xfId="6477"/>
    <cellStyle name="Note 4" xfId="6478"/>
    <cellStyle name="Note 4 2" xfId="6479"/>
    <cellStyle name="Note 4 3" xfId="6480"/>
    <cellStyle name="Note 5" xfId="6481"/>
    <cellStyle name="Note 5 2" xfId="6482"/>
    <cellStyle name="Note 5 3" xfId="6483"/>
    <cellStyle name="Note 6" xfId="6484"/>
    <cellStyle name="Note 6 2" xfId="6485"/>
    <cellStyle name="Note 6 3" xfId="6486"/>
    <cellStyle name="Note 7" xfId="6487"/>
    <cellStyle name="Note 7 2" xfId="6488"/>
    <cellStyle name="Note 7 3" xfId="6489"/>
    <cellStyle name="Note 8" xfId="6490"/>
    <cellStyle name="Note 8 2" xfId="6491"/>
    <cellStyle name="Note 8 3" xfId="6492"/>
    <cellStyle name="Note 9" xfId="6493"/>
    <cellStyle name="Note 9 2" xfId="6494"/>
    <cellStyle name="Note 9 3" xfId="6495"/>
    <cellStyle name="Number" xfId="6496"/>
    <cellStyle name="numbers" xfId="6497"/>
    <cellStyle name="Ôčíŕíńîâűé [0]_ďđĺäďđ-110_ďđĺäďđ-110 (2)" xfId="6498"/>
    <cellStyle name="Ôèíàíñîâûé" xfId="6499"/>
    <cellStyle name="Ôèíàíñîâûé [0]" xfId="6500"/>
    <cellStyle name="Oeiainiaue [0]_NotesFA" xfId="6501"/>
    <cellStyle name="Oeiainiaue_NotesFA" xfId="6502"/>
    <cellStyle name="oilnumbers" xfId="6503"/>
    <cellStyle name="Option" xfId="6504"/>
    <cellStyle name="Option 2" xfId="6505"/>
    <cellStyle name="Option 3" xfId="6506"/>
    <cellStyle name="Ouny?e [0]_Oi?a IAIE" xfId="6507"/>
    <cellStyle name="Ouny?e_Oi?a IAIE" xfId="6508"/>
    <cellStyle name="Output 10" xfId="6509"/>
    <cellStyle name="Output 10 2" xfId="6510"/>
    <cellStyle name="Output 10 3" xfId="6511"/>
    <cellStyle name="Output 11" xfId="6512"/>
    <cellStyle name="Output 11 2" xfId="6513"/>
    <cellStyle name="Output 11 3" xfId="6514"/>
    <cellStyle name="Output 12" xfId="6515"/>
    <cellStyle name="Output 12 2" xfId="6516"/>
    <cellStyle name="Output 12 3" xfId="6517"/>
    <cellStyle name="Output 13" xfId="6518"/>
    <cellStyle name="Output 13 2" xfId="6519"/>
    <cellStyle name="Output 13 3" xfId="6520"/>
    <cellStyle name="Output 14" xfId="6521"/>
    <cellStyle name="Output 14 2" xfId="6522"/>
    <cellStyle name="Output 14 3" xfId="6523"/>
    <cellStyle name="Output 15" xfId="6524"/>
    <cellStyle name="Output 15 2" xfId="6525"/>
    <cellStyle name="Output 15 3" xfId="6526"/>
    <cellStyle name="Output 16" xfId="6527"/>
    <cellStyle name="Output 16 2" xfId="6528"/>
    <cellStyle name="Output 16 3" xfId="6529"/>
    <cellStyle name="Output 17" xfId="6530"/>
    <cellStyle name="Output 17 2" xfId="6531"/>
    <cellStyle name="Output 17 3" xfId="6532"/>
    <cellStyle name="Output 18" xfId="6533"/>
    <cellStyle name="Output 18 2" xfId="6534"/>
    <cellStyle name="Output 18 3" xfId="6535"/>
    <cellStyle name="Output 19" xfId="6536"/>
    <cellStyle name="Output 19 2" xfId="6537"/>
    <cellStyle name="Output 19 3" xfId="6538"/>
    <cellStyle name="Output 2" xfId="6539"/>
    <cellStyle name="Output 2 2" xfId="6540"/>
    <cellStyle name="Output 2 3" xfId="6541"/>
    <cellStyle name="Output 2 4" xfId="6542"/>
    <cellStyle name="Output 20" xfId="6543"/>
    <cellStyle name="Output 20 2" xfId="6544"/>
    <cellStyle name="Output 20 3" xfId="6545"/>
    <cellStyle name="Output 21" xfId="6546"/>
    <cellStyle name="Output 21 2" xfId="6547"/>
    <cellStyle name="Output 21 3" xfId="6548"/>
    <cellStyle name="Output 22" xfId="6549"/>
    <cellStyle name="Output 22 2" xfId="6550"/>
    <cellStyle name="Output 22 3" xfId="6551"/>
    <cellStyle name="Output 23" xfId="6552"/>
    <cellStyle name="Output 23 2" xfId="6553"/>
    <cellStyle name="Output 23 3" xfId="6554"/>
    <cellStyle name="Output 24" xfId="6555"/>
    <cellStyle name="Output 24 2" xfId="6556"/>
    <cellStyle name="Output 24 3" xfId="6557"/>
    <cellStyle name="Output 25" xfId="6558"/>
    <cellStyle name="Output 25 2" xfId="6559"/>
    <cellStyle name="Output 25 3" xfId="6560"/>
    <cellStyle name="Output 26" xfId="6561"/>
    <cellStyle name="Output 26 2" xfId="6562"/>
    <cellStyle name="Output 26 3" xfId="6563"/>
    <cellStyle name="Output 3" xfId="6564"/>
    <cellStyle name="Output 3 2" xfId="6565"/>
    <cellStyle name="Output 3 3" xfId="6566"/>
    <cellStyle name="Output 4" xfId="6567"/>
    <cellStyle name="Output 4 2" xfId="6568"/>
    <cellStyle name="Output 4 3" xfId="6569"/>
    <cellStyle name="Output 5" xfId="6570"/>
    <cellStyle name="Output 5 2" xfId="6571"/>
    <cellStyle name="Output 5 3" xfId="6572"/>
    <cellStyle name="Output 6" xfId="6573"/>
    <cellStyle name="Output 6 2" xfId="6574"/>
    <cellStyle name="Output 6 3" xfId="6575"/>
    <cellStyle name="Output 7" xfId="6576"/>
    <cellStyle name="Output 7 2" xfId="6577"/>
    <cellStyle name="Output 7 3" xfId="6578"/>
    <cellStyle name="Output 8" xfId="6579"/>
    <cellStyle name="Output 8 2" xfId="6580"/>
    <cellStyle name="Output 8 3" xfId="6581"/>
    <cellStyle name="Output 9" xfId="6582"/>
    <cellStyle name="Output 9 2" xfId="6583"/>
    <cellStyle name="Output 9 3" xfId="6584"/>
    <cellStyle name="paint" xfId="6585"/>
    <cellStyle name="paint 2" xfId="6586"/>
    <cellStyle name="paint 3" xfId="6587"/>
    <cellStyle name="paint 4" xfId="6588"/>
    <cellStyle name="Percent (0)" xfId="6589"/>
    <cellStyle name="Percent (0) 2" xfId="6590"/>
    <cellStyle name="Percent [0]" xfId="6591"/>
    <cellStyle name="Percent [00]" xfId="6592"/>
    <cellStyle name="Percent [2]" xfId="6593"/>
    <cellStyle name="Percent [2] 2" xfId="6594"/>
    <cellStyle name="Percent 0%" xfId="6595"/>
    <cellStyle name="Percent 0.00%" xfId="6596"/>
    <cellStyle name="Percent 2" xfId="6597"/>
    <cellStyle name="Percent 2 2" xfId="6598"/>
    <cellStyle name="Percent 2 3" xfId="6599"/>
    <cellStyle name="Percent 3" xfId="6600"/>
    <cellStyle name="Percent 4" xfId="6601"/>
    <cellStyle name="Percent 5" xfId="6602"/>
    <cellStyle name="Percent 7" xfId="6603"/>
    <cellStyle name="percentgen" xfId="6604"/>
    <cellStyle name="PerShare" xfId="6605"/>
    <cellStyle name="PerShare 2" xfId="6606"/>
    <cellStyle name="PerSharenodollar" xfId="6607"/>
    <cellStyle name="PerSharenodollar 2" xfId="6608"/>
    <cellStyle name="Pilkku_Valuation" xfId="6609"/>
    <cellStyle name="Piug" xfId="6610"/>
    <cellStyle name="Piug 2" xfId="6611"/>
    <cellStyle name="piw#" xfId="6612"/>
    <cellStyle name="piw%" xfId="6613"/>
    <cellStyle name="Plug" xfId="6614"/>
    <cellStyle name="Plug 2" xfId="6615"/>
    <cellStyle name="Pourcentage_Profit &amp; Loss" xfId="6616"/>
    <cellStyle name="PrePop Currency (0)" xfId="6617"/>
    <cellStyle name="PrePop Currency (0) 2" xfId="6618"/>
    <cellStyle name="PrePop Currency (2)" xfId="6619"/>
    <cellStyle name="PrePop Units (0)" xfId="6620"/>
    <cellStyle name="PrePop Units (0) 2" xfId="6621"/>
    <cellStyle name="PrePop Units (1)" xfId="6622"/>
    <cellStyle name="PrePop Units (2)" xfId="6623"/>
    <cellStyle name="Price_Body" xfId="6624"/>
    <cellStyle name="prochrek" xfId="6625"/>
    <cellStyle name="Report" xfId="6626"/>
    <cellStyle name="Report 2" xfId="6627"/>
    <cellStyle name="Report 3" xfId="6628"/>
    <cellStyle name="RMG - PB01.93" xfId="6629"/>
    <cellStyle name="RMG - PB01.93 2" xfId="6630"/>
    <cellStyle name="RMG - PB01.93 3" xfId="6631"/>
    <cellStyle name="Rubles" xfId="6632"/>
    <cellStyle name="SAPBEXaggData" xfId="6633"/>
    <cellStyle name="SAPBEXaggDataEmph" xfId="6634"/>
    <cellStyle name="SAPBEXaggItem" xfId="6635"/>
    <cellStyle name="SAPBEXaggItemX" xfId="6636"/>
    <cellStyle name="SAPBEXchaText" xfId="6637"/>
    <cellStyle name="SAPBEXchaText 2" xfId="6638"/>
    <cellStyle name="SAPBEXchaText 3" xfId="6639"/>
    <cellStyle name="SAPBEXexcBad7" xfId="6640"/>
    <cellStyle name="SAPBEXexcBad8" xfId="6641"/>
    <cellStyle name="SAPBEXexcBad9" xfId="6642"/>
    <cellStyle name="SAPBEXexcCritical4" xfId="6643"/>
    <cellStyle name="SAPBEXexcCritical5" xfId="6644"/>
    <cellStyle name="SAPBEXexcCritical6" xfId="6645"/>
    <cellStyle name="SAPBEXexcGood1" xfId="6646"/>
    <cellStyle name="SAPBEXexcGood2" xfId="6647"/>
    <cellStyle name="SAPBEXexcGood3" xfId="6648"/>
    <cellStyle name="SAPBEXfilterDrill" xfId="6649"/>
    <cellStyle name="SAPBEXfilterItem" xfId="6650"/>
    <cellStyle name="SAPBEXfilterText" xfId="6651"/>
    <cellStyle name="SAPBEXformats" xfId="6652"/>
    <cellStyle name="SAPBEXformats 2" xfId="6653"/>
    <cellStyle name="SAPBEXformats 3" xfId="6654"/>
    <cellStyle name="SAPBEXheaderItem" xfId="6655"/>
    <cellStyle name="SAPBEXheaderText" xfId="6656"/>
    <cellStyle name="SAPBEXHLevel0" xfId="6657"/>
    <cellStyle name="SAPBEXHLevel0 2" xfId="6658"/>
    <cellStyle name="SAPBEXHLevel0 2 2" xfId="6659"/>
    <cellStyle name="SAPBEXHLevel0 2 3" xfId="6660"/>
    <cellStyle name="SAPBEXHLevel0 2 4" xfId="6661"/>
    <cellStyle name="SAPBEXHLevel0 3" xfId="6662"/>
    <cellStyle name="SAPBEXHLevel0 4" xfId="6663"/>
    <cellStyle name="SAPBEXHLevel0 5" xfId="6664"/>
    <cellStyle name="SAPBEXHLevel0 6" xfId="6665"/>
    <cellStyle name="SAPBEXHLevel0X" xfId="6666"/>
    <cellStyle name="SAPBEXHLevel0X 2" xfId="6667"/>
    <cellStyle name="SAPBEXHLevel0X 3" xfId="6668"/>
    <cellStyle name="SAPBEXHLevel1" xfId="6669"/>
    <cellStyle name="SAPBEXHLevel1 2" xfId="6670"/>
    <cellStyle name="SAPBEXHLevel1 2 2" xfId="6671"/>
    <cellStyle name="SAPBEXHLevel1 2 3" xfId="6672"/>
    <cellStyle name="SAPBEXHLevel1 2 4" xfId="6673"/>
    <cellStyle name="SAPBEXHLevel1 3" xfId="6674"/>
    <cellStyle name="SAPBEXHLevel1 4" xfId="6675"/>
    <cellStyle name="SAPBEXHLevel1 5" xfId="6676"/>
    <cellStyle name="SAPBEXHLevel1 6" xfId="6677"/>
    <cellStyle name="SAPBEXHLevel1X" xfId="6678"/>
    <cellStyle name="SAPBEXHLevel1X 2" xfId="6679"/>
    <cellStyle name="SAPBEXHLevel1X 3" xfId="6680"/>
    <cellStyle name="SAPBEXHLevel2" xfId="6681"/>
    <cellStyle name="SAPBEXHLevel2 2" xfId="6682"/>
    <cellStyle name="SAPBEXHLevel2 2 2" xfId="6683"/>
    <cellStyle name="SAPBEXHLevel2 2 3" xfId="6684"/>
    <cellStyle name="SAPBEXHLevel2 2 4" xfId="6685"/>
    <cellStyle name="SAPBEXHLevel2 3" xfId="6686"/>
    <cellStyle name="SAPBEXHLevel2 4" xfId="6687"/>
    <cellStyle name="SAPBEXHLevel2 5" xfId="6688"/>
    <cellStyle name="SAPBEXHLevel2 6" xfId="6689"/>
    <cellStyle name="SAPBEXHLevel2X" xfId="6690"/>
    <cellStyle name="SAPBEXHLevel2X 2" xfId="6691"/>
    <cellStyle name="SAPBEXHLevel2X 3" xfId="6692"/>
    <cellStyle name="SAPBEXHLevel3" xfId="6693"/>
    <cellStyle name="SAPBEXHLevel3 2" xfId="6694"/>
    <cellStyle name="SAPBEXHLevel3 2 2" xfId="6695"/>
    <cellStyle name="SAPBEXHLevel3 2 3" xfId="6696"/>
    <cellStyle name="SAPBEXHLevel3 2 4" xfId="6697"/>
    <cellStyle name="SAPBEXHLevel3 3" xfId="6698"/>
    <cellStyle name="SAPBEXHLevel3 4" xfId="6699"/>
    <cellStyle name="SAPBEXHLevel3 5" xfId="6700"/>
    <cellStyle name="SAPBEXHLevel3 6" xfId="6701"/>
    <cellStyle name="SAPBEXHLevel3X" xfId="6702"/>
    <cellStyle name="SAPBEXHLevel3X 2" xfId="6703"/>
    <cellStyle name="SAPBEXHLevel3X 3" xfId="6704"/>
    <cellStyle name="SAPBEXresData" xfId="6705"/>
    <cellStyle name="SAPBEXresDataEmph" xfId="6706"/>
    <cellStyle name="SAPBEXresItem" xfId="6707"/>
    <cellStyle name="SAPBEXresItemX" xfId="6708"/>
    <cellStyle name="SAPBEXstdData" xfId="6709"/>
    <cellStyle name="SAPBEXstdDataEmph" xfId="6710"/>
    <cellStyle name="SAPBEXstdItem" xfId="6711"/>
    <cellStyle name="SAPBEXstdItem 2" xfId="6712"/>
    <cellStyle name="SAPBEXstdItem 3" xfId="6713"/>
    <cellStyle name="SAPBEXstdItemX" xfId="6714"/>
    <cellStyle name="SAPBEXstdItemX 2" xfId="6715"/>
    <cellStyle name="SAPBEXstdItemX 3" xfId="6716"/>
    <cellStyle name="SAPBEXtitle" xfId="6717"/>
    <cellStyle name="SAPBEXtitle 2" xfId="6718"/>
    <cellStyle name="SAPBEXtitle 3" xfId="6719"/>
    <cellStyle name="SAPBEXundefined" xfId="6720"/>
    <cellStyle name="SAPLocked" xfId="6721"/>
    <cellStyle name="SAPUnLocked" xfId="6722"/>
    <cellStyle name="small" xfId="6723"/>
    <cellStyle name="stand_bord" xfId="6724"/>
    <cellStyle name="Standaard 2" xfId="6725"/>
    <cellStyle name="Standaard 2 2" xfId="6726"/>
    <cellStyle name="Standaard 2 3" xfId="6727"/>
    <cellStyle name="Standaard 3" xfId="6728"/>
    <cellStyle name="Standaard 3 2" xfId="6729"/>
    <cellStyle name="Standaard 3 3" xfId="6730"/>
    <cellStyle name="Standaard 4" xfId="6731"/>
    <cellStyle name="Standaard 4 2" xfId="6732"/>
    <cellStyle name="Standaard 4 3" xfId="6733"/>
    <cellStyle name="Standaard 5" xfId="6734"/>
    <cellStyle name="Standaard 5 2" xfId="6735"/>
    <cellStyle name="Standaard 5 3" xfId="6736"/>
    <cellStyle name="Standard_20020617_Modell_PUFA_neu_v9" xfId="6737"/>
    <cellStyle name="Stijl 1" xfId="6738"/>
    <cellStyle name="Stijl 1 2" xfId="6739"/>
    <cellStyle name="Stijl 1 3" xfId="6740"/>
    <cellStyle name="Style 1" xfId="6741"/>
    <cellStyle name="Style 1 2" xfId="6742"/>
    <cellStyle name="Style 1 2 2" xfId="6743"/>
    <cellStyle name="Style 1 2 3" xfId="6744"/>
    <cellStyle name="Style 1 3" xfId="6745"/>
    <cellStyle name="Style 1 4" xfId="6746"/>
    <cellStyle name="Style 1 5" xfId="6747"/>
    <cellStyle name="Style 2" xfId="6748"/>
    <cellStyle name="Style 2 2" xfId="6749"/>
    <cellStyle name="Style 2 2 2" xfId="6750"/>
    <cellStyle name="Style 2 2 3" xfId="6751"/>
    <cellStyle name="Style 2 3" xfId="6752"/>
    <cellStyle name="Style 2 4" xfId="6753"/>
    <cellStyle name="Style 2 5" xfId="6754"/>
    <cellStyle name="Style 3" xfId="6755"/>
    <cellStyle name="tabel" xfId="6756"/>
    <cellStyle name="tabel 2" xfId="6757"/>
    <cellStyle name="Text Indent A" xfId="6758"/>
    <cellStyle name="Text Indent A 2" xfId="6759"/>
    <cellStyle name="Text Indent B" xfId="6760"/>
    <cellStyle name="Text Indent C" xfId="6761"/>
    <cellStyle name="Tickmark" xfId="6762"/>
    <cellStyle name="Tickmark 2" xfId="6763"/>
    <cellStyle name="Tickmark 3" xfId="6764"/>
    <cellStyle name="Tickmark 4" xfId="6765"/>
    <cellStyle name="timeperiod" xfId="6766"/>
    <cellStyle name="Titel" xfId="6767"/>
    <cellStyle name="Titel 2" xfId="6768"/>
    <cellStyle name="Titel 3" xfId="6769"/>
    <cellStyle name="Title 10" xfId="6770"/>
    <cellStyle name="Title 10 2" xfId="6771"/>
    <cellStyle name="Title 10 3" xfId="6772"/>
    <cellStyle name="Title 11" xfId="6773"/>
    <cellStyle name="Title 11 2" xfId="6774"/>
    <cellStyle name="Title 11 3" xfId="6775"/>
    <cellStyle name="Title 12" xfId="6776"/>
    <cellStyle name="Title 12 2" xfId="6777"/>
    <cellStyle name="Title 12 3" xfId="6778"/>
    <cellStyle name="Title 13" xfId="6779"/>
    <cellStyle name="Title 13 2" xfId="6780"/>
    <cellStyle name="Title 13 3" xfId="6781"/>
    <cellStyle name="Title 14" xfId="6782"/>
    <cellStyle name="Title 14 2" xfId="6783"/>
    <cellStyle name="Title 14 3" xfId="6784"/>
    <cellStyle name="Title 15" xfId="6785"/>
    <cellStyle name="Title 15 2" xfId="6786"/>
    <cellStyle name="Title 15 3" xfId="6787"/>
    <cellStyle name="Title 16" xfId="6788"/>
    <cellStyle name="Title 16 2" xfId="6789"/>
    <cellStyle name="Title 16 3" xfId="6790"/>
    <cellStyle name="Title 17" xfId="6791"/>
    <cellStyle name="Title 17 2" xfId="6792"/>
    <cellStyle name="Title 17 3" xfId="6793"/>
    <cellStyle name="Title 18" xfId="6794"/>
    <cellStyle name="Title 18 2" xfId="6795"/>
    <cellStyle name="Title 18 3" xfId="6796"/>
    <cellStyle name="Title 19" xfId="6797"/>
    <cellStyle name="Title 19 2" xfId="6798"/>
    <cellStyle name="Title 19 3" xfId="6799"/>
    <cellStyle name="Title 2" xfId="6800"/>
    <cellStyle name="Title 2 2" xfId="6801"/>
    <cellStyle name="Title 2 3" xfId="6802"/>
    <cellStyle name="Title 2 4" xfId="6803"/>
    <cellStyle name="Title 20" xfId="6804"/>
    <cellStyle name="Title 20 2" xfId="6805"/>
    <cellStyle name="Title 20 3" xfId="6806"/>
    <cellStyle name="Title 21" xfId="6807"/>
    <cellStyle name="Title 21 2" xfId="6808"/>
    <cellStyle name="Title 21 3" xfId="6809"/>
    <cellStyle name="Title 22" xfId="6810"/>
    <cellStyle name="Title 22 2" xfId="6811"/>
    <cellStyle name="Title 22 3" xfId="6812"/>
    <cellStyle name="Title 23" xfId="6813"/>
    <cellStyle name="Title 23 2" xfId="6814"/>
    <cellStyle name="Title 23 3" xfId="6815"/>
    <cellStyle name="Title 24" xfId="6816"/>
    <cellStyle name="Title 24 2" xfId="6817"/>
    <cellStyle name="Title 24 3" xfId="6818"/>
    <cellStyle name="Title 25" xfId="6819"/>
    <cellStyle name="Title 25 2" xfId="6820"/>
    <cellStyle name="Title 25 3" xfId="6821"/>
    <cellStyle name="Title 26" xfId="6822"/>
    <cellStyle name="Title 26 2" xfId="6823"/>
    <cellStyle name="Title 26 3" xfId="6824"/>
    <cellStyle name="Title 3" xfId="6825"/>
    <cellStyle name="Title 3 2" xfId="6826"/>
    <cellStyle name="Title 3 3" xfId="6827"/>
    <cellStyle name="Title 4" xfId="6828"/>
    <cellStyle name="Title 4 2" xfId="6829"/>
    <cellStyle name="Title 4 3" xfId="6830"/>
    <cellStyle name="Title 5" xfId="6831"/>
    <cellStyle name="Title 5 2" xfId="6832"/>
    <cellStyle name="Title 5 3" xfId="6833"/>
    <cellStyle name="Title 6" xfId="6834"/>
    <cellStyle name="Title 6 2" xfId="6835"/>
    <cellStyle name="Title 6 3" xfId="6836"/>
    <cellStyle name="Title 7" xfId="6837"/>
    <cellStyle name="Title 7 2" xfId="6838"/>
    <cellStyle name="Title 7 3" xfId="6839"/>
    <cellStyle name="Title 8" xfId="6840"/>
    <cellStyle name="Title 8 2" xfId="6841"/>
    <cellStyle name="Title 8 3" xfId="6842"/>
    <cellStyle name="Title 9" xfId="6843"/>
    <cellStyle name="Title 9 2" xfId="6844"/>
    <cellStyle name="Title 9 3" xfId="6845"/>
    <cellStyle name="Totaal" xfId="6846"/>
    <cellStyle name="Totaal 2" xfId="6847"/>
    <cellStyle name="Totaal 3" xfId="6848"/>
    <cellStyle name="Total 10" xfId="6849"/>
    <cellStyle name="Total 10 2" xfId="6850"/>
    <cellStyle name="Total 10 3" xfId="6851"/>
    <cellStyle name="Total 11" xfId="6852"/>
    <cellStyle name="Total 11 2" xfId="6853"/>
    <cellStyle name="Total 11 3" xfId="6854"/>
    <cellStyle name="Total 12" xfId="6855"/>
    <cellStyle name="Total 12 2" xfId="6856"/>
    <cellStyle name="Total 12 3" xfId="6857"/>
    <cellStyle name="Total 13" xfId="6858"/>
    <cellStyle name="Total 13 2" xfId="6859"/>
    <cellStyle name="Total 13 3" xfId="6860"/>
    <cellStyle name="Total 14" xfId="6861"/>
    <cellStyle name="Total 14 2" xfId="6862"/>
    <cellStyle name="Total 14 3" xfId="6863"/>
    <cellStyle name="Total 15" xfId="6864"/>
    <cellStyle name="Total 15 2" xfId="6865"/>
    <cellStyle name="Total 15 3" xfId="6866"/>
    <cellStyle name="Total 16" xfId="6867"/>
    <cellStyle name="Total 16 2" xfId="6868"/>
    <cellStyle name="Total 16 3" xfId="6869"/>
    <cellStyle name="Total 17" xfId="6870"/>
    <cellStyle name="Total 17 2" xfId="6871"/>
    <cellStyle name="Total 17 3" xfId="6872"/>
    <cellStyle name="Total 18" xfId="6873"/>
    <cellStyle name="Total 18 2" xfId="6874"/>
    <cellStyle name="Total 18 3" xfId="6875"/>
    <cellStyle name="Total 19" xfId="6876"/>
    <cellStyle name="Total 19 2" xfId="6877"/>
    <cellStyle name="Total 19 3" xfId="6878"/>
    <cellStyle name="Total 2" xfId="6879"/>
    <cellStyle name="Total 2 2" xfId="6880"/>
    <cellStyle name="Total 2 3" xfId="6881"/>
    <cellStyle name="Total 2 4" xfId="6882"/>
    <cellStyle name="Total 20" xfId="6883"/>
    <cellStyle name="Total 20 2" xfId="6884"/>
    <cellStyle name="Total 20 3" xfId="6885"/>
    <cellStyle name="Total 21" xfId="6886"/>
    <cellStyle name="Total 21 2" xfId="6887"/>
    <cellStyle name="Total 21 3" xfId="6888"/>
    <cellStyle name="Total 22" xfId="6889"/>
    <cellStyle name="Total 22 2" xfId="6890"/>
    <cellStyle name="Total 22 3" xfId="6891"/>
    <cellStyle name="Total 23" xfId="6892"/>
    <cellStyle name="Total 23 2" xfId="6893"/>
    <cellStyle name="Total 23 3" xfId="6894"/>
    <cellStyle name="Total 24" xfId="6895"/>
    <cellStyle name="Total 24 2" xfId="6896"/>
    <cellStyle name="Total 24 3" xfId="6897"/>
    <cellStyle name="Total 25" xfId="6898"/>
    <cellStyle name="Total 25 2" xfId="6899"/>
    <cellStyle name="Total 25 3" xfId="6900"/>
    <cellStyle name="Total 26" xfId="6901"/>
    <cellStyle name="Total 26 2" xfId="6902"/>
    <cellStyle name="Total 26 3" xfId="6903"/>
    <cellStyle name="Total 3" xfId="6904"/>
    <cellStyle name="Total 3 2" xfId="6905"/>
    <cellStyle name="Total 3 3" xfId="6906"/>
    <cellStyle name="Total 4" xfId="6907"/>
    <cellStyle name="Total 4 2" xfId="6908"/>
    <cellStyle name="Total 4 3" xfId="6909"/>
    <cellStyle name="Total 5" xfId="6910"/>
    <cellStyle name="Total 5 2" xfId="6911"/>
    <cellStyle name="Total 5 3" xfId="6912"/>
    <cellStyle name="Total 6" xfId="6913"/>
    <cellStyle name="Total 6 2" xfId="6914"/>
    <cellStyle name="Total 6 3" xfId="6915"/>
    <cellStyle name="Total 7" xfId="6916"/>
    <cellStyle name="Total 7 2" xfId="6917"/>
    <cellStyle name="Total 7 3" xfId="6918"/>
    <cellStyle name="Total 8" xfId="6919"/>
    <cellStyle name="Total 8 2" xfId="6920"/>
    <cellStyle name="Total 8 3" xfId="6921"/>
    <cellStyle name="Total 9" xfId="6922"/>
    <cellStyle name="Total 9 2" xfId="6923"/>
    <cellStyle name="Total 9 3" xfId="6924"/>
    <cellStyle name="Total1" xfId="6925"/>
    <cellStyle name="Total1 2" xfId="6926"/>
    <cellStyle name="Total1 2 2" xfId="6927"/>
    <cellStyle name="Total1 2 3" xfId="6928"/>
    <cellStyle name="Total1 3" xfId="6929"/>
    <cellStyle name="Total1 4" xfId="6930"/>
    <cellStyle name="Total2" xfId="6931"/>
    <cellStyle name="Total2 2" xfId="6932"/>
    <cellStyle name="Total2 2 2" xfId="6933"/>
    <cellStyle name="Total2 2 3" xfId="6934"/>
    <cellStyle name="Total2 3" xfId="6935"/>
    <cellStyle name="Total2 4" xfId="6936"/>
    <cellStyle name="TotalPage" xfId="6937"/>
    <cellStyle name="TotalPage 2" xfId="6938"/>
    <cellStyle name="TotalPage 3" xfId="6939"/>
    <cellStyle name="Väliotsikko" xfId="6940"/>
    <cellStyle name="Väliotsikko 2" xfId="6941"/>
    <cellStyle name="Väliotsikko 3" xfId="6942"/>
    <cellStyle name="Virgulă_30-06-2003 lei-USDru" xfId="6943"/>
    <cellStyle name="Waarschuwingstekst" xfId="6944"/>
    <cellStyle name="Waarschuwingstekst 2" xfId="6945"/>
    <cellStyle name="Waarschuwingstekst 3" xfId="6946"/>
    <cellStyle name="Währung [0]_Bal sheet - Liab. IHSW" xfId="6947"/>
    <cellStyle name="Währung_Bal sheet - Liab. IHSW" xfId="6948"/>
    <cellStyle name="Warning Text 10" xfId="6949"/>
    <cellStyle name="Warning Text 10 2" xfId="6950"/>
    <cellStyle name="Warning Text 10 3" xfId="6951"/>
    <cellStyle name="Warning Text 11" xfId="6952"/>
    <cellStyle name="Warning Text 11 2" xfId="6953"/>
    <cellStyle name="Warning Text 11 3" xfId="6954"/>
    <cellStyle name="Warning Text 12" xfId="6955"/>
    <cellStyle name="Warning Text 12 2" xfId="6956"/>
    <cellStyle name="Warning Text 12 3" xfId="6957"/>
    <cellStyle name="Warning Text 13" xfId="6958"/>
    <cellStyle name="Warning Text 13 2" xfId="6959"/>
    <cellStyle name="Warning Text 13 3" xfId="6960"/>
    <cellStyle name="Warning Text 14" xfId="6961"/>
    <cellStyle name="Warning Text 14 2" xfId="6962"/>
    <cellStyle name="Warning Text 14 3" xfId="6963"/>
    <cellStyle name="Warning Text 15" xfId="6964"/>
    <cellStyle name="Warning Text 15 2" xfId="6965"/>
    <cellStyle name="Warning Text 15 3" xfId="6966"/>
    <cellStyle name="Warning Text 16" xfId="6967"/>
    <cellStyle name="Warning Text 16 2" xfId="6968"/>
    <cellStyle name="Warning Text 16 3" xfId="6969"/>
    <cellStyle name="Warning Text 17" xfId="6970"/>
    <cellStyle name="Warning Text 17 2" xfId="6971"/>
    <cellStyle name="Warning Text 17 3" xfId="6972"/>
    <cellStyle name="Warning Text 18" xfId="6973"/>
    <cellStyle name="Warning Text 18 2" xfId="6974"/>
    <cellStyle name="Warning Text 18 3" xfId="6975"/>
    <cellStyle name="Warning Text 19" xfId="6976"/>
    <cellStyle name="Warning Text 19 2" xfId="6977"/>
    <cellStyle name="Warning Text 19 3" xfId="6978"/>
    <cellStyle name="Warning Text 2" xfId="6979"/>
    <cellStyle name="Warning Text 2 2" xfId="6980"/>
    <cellStyle name="Warning Text 2 3" xfId="6981"/>
    <cellStyle name="Warning Text 2 4" xfId="6982"/>
    <cellStyle name="Warning Text 20" xfId="6983"/>
    <cellStyle name="Warning Text 20 2" xfId="6984"/>
    <cellStyle name="Warning Text 20 3" xfId="6985"/>
    <cellStyle name="Warning Text 21" xfId="6986"/>
    <cellStyle name="Warning Text 21 2" xfId="6987"/>
    <cellStyle name="Warning Text 21 3" xfId="6988"/>
    <cellStyle name="Warning Text 22" xfId="6989"/>
    <cellStyle name="Warning Text 22 2" xfId="6990"/>
    <cellStyle name="Warning Text 22 3" xfId="6991"/>
    <cellStyle name="Warning Text 23" xfId="6992"/>
    <cellStyle name="Warning Text 23 2" xfId="6993"/>
    <cellStyle name="Warning Text 23 3" xfId="6994"/>
    <cellStyle name="Warning Text 24" xfId="6995"/>
    <cellStyle name="Warning Text 24 2" xfId="6996"/>
    <cellStyle name="Warning Text 24 3" xfId="6997"/>
    <cellStyle name="Warning Text 25" xfId="6998"/>
    <cellStyle name="Warning Text 25 2" xfId="6999"/>
    <cellStyle name="Warning Text 25 3" xfId="7000"/>
    <cellStyle name="Warning Text 26" xfId="7001"/>
    <cellStyle name="Warning Text 26 2" xfId="7002"/>
    <cellStyle name="Warning Text 26 3" xfId="7003"/>
    <cellStyle name="Warning Text 3" xfId="7004"/>
    <cellStyle name="Warning Text 3 2" xfId="7005"/>
    <cellStyle name="Warning Text 3 3" xfId="7006"/>
    <cellStyle name="Warning Text 4" xfId="7007"/>
    <cellStyle name="Warning Text 4 2" xfId="7008"/>
    <cellStyle name="Warning Text 4 3" xfId="7009"/>
    <cellStyle name="Warning Text 5" xfId="7010"/>
    <cellStyle name="Warning Text 5 2" xfId="7011"/>
    <cellStyle name="Warning Text 5 3" xfId="7012"/>
    <cellStyle name="Warning Text 6" xfId="7013"/>
    <cellStyle name="Warning Text 6 2" xfId="7014"/>
    <cellStyle name="Warning Text 6 3" xfId="7015"/>
    <cellStyle name="Warning Text 7" xfId="7016"/>
    <cellStyle name="Warning Text 7 2" xfId="7017"/>
    <cellStyle name="Warning Text 7 3" xfId="7018"/>
    <cellStyle name="Warning Text 8" xfId="7019"/>
    <cellStyle name="Warning Text 8 2" xfId="7020"/>
    <cellStyle name="Warning Text 8 3" xfId="7021"/>
    <cellStyle name="Warning Text 9" xfId="7022"/>
    <cellStyle name="Warning Text 9 2" xfId="7023"/>
    <cellStyle name="Warning Text 9 3" xfId="7024"/>
    <cellStyle name="Year" xfId="7025"/>
    <cellStyle name="Year 2" xfId="7026"/>
    <cellStyle name="Year 3" xfId="7027"/>
    <cellStyle name="Акцент1 2" xfId="7028"/>
    <cellStyle name="Акцент1 2 2" xfId="7029"/>
    <cellStyle name="Акцент2 2" xfId="7030"/>
    <cellStyle name="Акцент2 2 2" xfId="7031"/>
    <cellStyle name="Акцент3 2" xfId="7032"/>
    <cellStyle name="Акцент3 2 2" xfId="7033"/>
    <cellStyle name="Акцент4 2" xfId="7034"/>
    <cellStyle name="Акцент4 2 2" xfId="7035"/>
    <cellStyle name="Акцент5 2" xfId="7036"/>
    <cellStyle name="Акцент5 2 2" xfId="7037"/>
    <cellStyle name="Акцент6 2" xfId="7038"/>
    <cellStyle name="Акцент6 2 2" xfId="7039"/>
    <cellStyle name="Беззащитный" xfId="7040"/>
    <cellStyle name="Ввод  2" xfId="7041"/>
    <cellStyle name="Ввод  2 2" xfId="7042"/>
    <cellStyle name="Верт. заголовок" xfId="7043"/>
    <cellStyle name="Вес_продукта" xfId="7044"/>
    <cellStyle name="Вывод 2" xfId="7045"/>
    <cellStyle name="Вывод 2 2" xfId="7046"/>
    <cellStyle name="Вычисление 2" xfId="7047"/>
    <cellStyle name="Вычисление 2 2" xfId="7048"/>
    <cellStyle name="Гиперссылка 2" xfId="7049"/>
    <cellStyle name="Гиперссылка 2 2" xfId="7050"/>
    <cellStyle name="Гиперссылка 2 3" xfId="7051"/>
    <cellStyle name="Гиперссылка 2 4" xfId="7052"/>
    <cellStyle name="Гиперссылка 3" xfId="7053"/>
    <cellStyle name="Гиперссылка 4" xfId="7054"/>
    <cellStyle name="Гиперссылка 5" xfId="7055"/>
    <cellStyle name="Группа" xfId="7056"/>
    <cellStyle name="Группа 0" xfId="7057"/>
    <cellStyle name="Группа 1" xfId="7058"/>
    <cellStyle name="Группа 2" xfId="7059"/>
    <cellStyle name="Группа 2 2" xfId="7060"/>
    <cellStyle name="Группа 2 3" xfId="7061"/>
    <cellStyle name="Группа 2 4" xfId="7062"/>
    <cellStyle name="Группа 3" xfId="7063"/>
    <cellStyle name="Группа 4" xfId="7064"/>
    <cellStyle name="Группа 5" xfId="7065"/>
    <cellStyle name="Группа 6" xfId="7066"/>
    <cellStyle name="Группа 7" xfId="7067"/>
    <cellStyle name="Группа 8" xfId="7068"/>
    <cellStyle name="Группа_Бюллетень декабрь 2003 2" xfId="7069"/>
    <cellStyle name="Дата" xfId="7070"/>
    <cellStyle name="Дата 2" xfId="7071"/>
    <cellStyle name="Дата 2 2" xfId="7072"/>
    <cellStyle name="Дата 2 2 2" xfId="7073"/>
    <cellStyle name="Дата 2 2 2 2" xfId="7074"/>
    <cellStyle name="Дата 2 2 2 2 2" xfId="7075"/>
    <cellStyle name="Дата 3" xfId="7076"/>
    <cellStyle name="Дата 3 2" xfId="7077"/>
    <cellStyle name="Дата 3 2 2" xfId="7078"/>
    <cellStyle name="Дата 3 2 2 2" xfId="7079"/>
    <cellStyle name="Денежный 2" xfId="7080"/>
    <cellStyle name="Денежный 2 2" xfId="7081"/>
    <cellStyle name="Заголовок" xfId="7082"/>
    <cellStyle name="Заголовок 1 2" xfId="7083"/>
    <cellStyle name="Заголовок 1 2 2" xfId="7084"/>
    <cellStyle name="Заголовок 2 2" xfId="7085"/>
    <cellStyle name="Заголовок 2 2 2" xfId="7086"/>
    <cellStyle name="Заголовок 3 2" xfId="7087"/>
    <cellStyle name="Заголовок 3 2 2" xfId="7088"/>
    <cellStyle name="Заголовок 4 2" xfId="7089"/>
    <cellStyle name="Заголовок 4 2 2" xfId="7090"/>
    <cellStyle name="Защитный" xfId="7091"/>
    <cellStyle name="Звезды" xfId="7092"/>
    <cellStyle name="Звезды 2" xfId="7093"/>
    <cellStyle name="Звезды 3" xfId="7094"/>
    <cellStyle name="Звезды 4" xfId="7095"/>
    <cellStyle name="Итог 2" xfId="7096"/>
    <cellStyle name="Итог 2 2" xfId="7097"/>
    <cellStyle name="Итого" xfId="7098"/>
    <cellStyle name="КАНДАГАЧ тел3-33-96" xfId="7099"/>
    <cellStyle name="КАНДАГАЧ тел3-33-96 2" xfId="7100"/>
    <cellStyle name="КАНДАГАЧ тел3-33-96 3" xfId="7101"/>
    <cellStyle name="КАНДАГАЧ тел3-33-96 4" xfId="7102"/>
    <cellStyle name="Контрольная ячейка 2" xfId="7103"/>
    <cellStyle name="Контрольная ячейка 2 2" xfId="7104"/>
    <cellStyle name="КТГ-Тбилиси" xfId="7105"/>
    <cellStyle name="Название 2" xfId="7106"/>
    <cellStyle name="Название 2 2" xfId="7107"/>
    <cellStyle name="Невидимый" xfId="7108"/>
    <cellStyle name="Невидимый 2" xfId="7109"/>
    <cellStyle name="Нейтральный 2" xfId="7110"/>
    <cellStyle name="Нейтральный 2 2" xfId="7111"/>
    <cellStyle name="Низ1" xfId="7112"/>
    <cellStyle name="Низ1 2" xfId="7113"/>
    <cellStyle name="Низ2" xfId="7114"/>
    <cellStyle name="Обычный" xfId="0" builtinId="0"/>
    <cellStyle name="Обычный 10" xfId="7115"/>
    <cellStyle name="Обычный 10 2" xfId="7116"/>
    <cellStyle name="Обычный 10 3" xfId="7117"/>
    <cellStyle name="Обычный 100" xfId="7118"/>
    <cellStyle name="Обычный 101" xfId="7119"/>
    <cellStyle name="Обычный 102" xfId="7120"/>
    <cellStyle name="Обычный 103" xfId="7121"/>
    <cellStyle name="Обычный 104" xfId="7122"/>
    <cellStyle name="Обычный 105" xfId="7123"/>
    <cellStyle name="Обычный 106" xfId="7124"/>
    <cellStyle name="Обычный 107" xfId="7125"/>
    <cellStyle name="Обычный 108" xfId="7126"/>
    <cellStyle name="Обычный 109" xfId="7127"/>
    <cellStyle name="Обычный 11" xfId="7128"/>
    <cellStyle name="Обычный 110" xfId="7129"/>
    <cellStyle name="Обычный 111" xfId="7130"/>
    <cellStyle name="Обычный 112" xfId="7131"/>
    <cellStyle name="Обычный 113" xfId="7132"/>
    <cellStyle name="Обычный 114" xfId="7133"/>
    <cellStyle name="Обычный 115" xfId="7134"/>
    <cellStyle name="Обычный 116" xfId="7135"/>
    <cellStyle name="Обычный 117" xfId="7136"/>
    <cellStyle name="Обычный 118" xfId="7137"/>
    <cellStyle name="Обычный 119" xfId="7138"/>
    <cellStyle name="Обычный 12" xfId="7139"/>
    <cellStyle name="Обычный 13" xfId="7140"/>
    <cellStyle name="Обычный 13 2" xfId="7141"/>
    <cellStyle name="Обычный 14" xfId="7142"/>
    <cellStyle name="Обычный 15" xfId="7143"/>
    <cellStyle name="Обычный 15 2" xfId="7144"/>
    <cellStyle name="Обычный 15 3" xfId="7145"/>
    <cellStyle name="Обычный 16" xfId="7146"/>
    <cellStyle name="Обычный 17" xfId="7147"/>
    <cellStyle name="Обычный 18" xfId="7148"/>
    <cellStyle name="Обычный 19" xfId="7149"/>
    <cellStyle name="Обычный 2" xfId="7150"/>
    <cellStyle name="Обычный 2 2" xfId="7151"/>
    <cellStyle name="Обычный 2 2 2" xfId="7152"/>
    <cellStyle name="Обычный 2 2 2 2" xfId="7153"/>
    <cellStyle name="Обычный 2 2 2 3" xfId="7154"/>
    <cellStyle name="Обычный 2 2 3" xfId="7155"/>
    <cellStyle name="Обычный 2 2 4" xfId="7156"/>
    <cellStyle name="Обычный 2 2 5" xfId="7157"/>
    <cellStyle name="Обычный 2 3" xfId="7158"/>
    <cellStyle name="Обычный 2 3 2" xfId="7159"/>
    <cellStyle name="Обычный 2 3 2 2" xfId="7160"/>
    <cellStyle name="Обычный 2 3 2 3" xfId="7161"/>
    <cellStyle name="Обычный 2 3 3" xfId="7162"/>
    <cellStyle name="Обычный 2 3 4" xfId="7163"/>
    <cellStyle name="Обычный 2 3 5" xfId="7164"/>
    <cellStyle name="Обычный 2 4" xfId="7165"/>
    <cellStyle name="Обычный 2 5" xfId="7166"/>
    <cellStyle name="Обычный 20" xfId="7167"/>
    <cellStyle name="Обычный 21" xfId="7168"/>
    <cellStyle name="Обычный 22" xfId="7169"/>
    <cellStyle name="Обычный 23" xfId="7170"/>
    <cellStyle name="Обычный 24" xfId="7171"/>
    <cellStyle name="Обычный 25" xfId="7172"/>
    <cellStyle name="Обычный 26" xfId="7173"/>
    <cellStyle name="Обычный 27" xfId="7174"/>
    <cellStyle name="Обычный 27 2" xfId="7175"/>
    <cellStyle name="Обычный 27 2 2" xfId="7176"/>
    <cellStyle name="Обычный 27 3" xfId="7177"/>
    <cellStyle name="Обычный 28" xfId="7178"/>
    <cellStyle name="Обычный 29" xfId="7179"/>
    <cellStyle name="Обычный 3" xfId="7180"/>
    <cellStyle name="Обычный 3 2" xfId="7181"/>
    <cellStyle name="Обычный 3 2 2" xfId="7182"/>
    <cellStyle name="Обычный 3 2 3" xfId="7183"/>
    <cellStyle name="Обычный 3 3" xfId="7184"/>
    <cellStyle name="Обычный 3 4" xfId="7185"/>
    <cellStyle name="Обычный 3 5" xfId="7186"/>
    <cellStyle name="Обычный 30" xfId="7187"/>
    <cellStyle name="Обычный 31" xfId="7188"/>
    <cellStyle name="Обычный 32" xfId="7189"/>
    <cellStyle name="Обычный 33" xfId="7190"/>
    <cellStyle name="Обычный 34" xfId="7191"/>
    <cellStyle name="Обычный 35" xfId="7192"/>
    <cellStyle name="Обычный 36" xfId="7193"/>
    <cellStyle name="Обычный 37" xfId="7194"/>
    <cellStyle name="Обычный 38" xfId="7195"/>
    <cellStyle name="Обычный 39" xfId="7196"/>
    <cellStyle name="Обычный 4" xfId="7197"/>
    <cellStyle name="Обычный 4 2" xfId="7198"/>
    <cellStyle name="Обычный 4 3" xfId="7199"/>
    <cellStyle name="Обычный 4 4" xfId="7200"/>
    <cellStyle name="Обычный 4 5" xfId="7201"/>
    <cellStyle name="Обычный 40" xfId="7202"/>
    <cellStyle name="Обычный 41" xfId="7203"/>
    <cellStyle name="Обычный 42" xfId="7204"/>
    <cellStyle name="Обычный 43" xfId="7205"/>
    <cellStyle name="Обычный 43 2" xfId="7206"/>
    <cellStyle name="Обычный 44" xfId="7207"/>
    <cellStyle name="Обычный 44 2" xfId="7208"/>
    <cellStyle name="Обычный 45" xfId="7209"/>
    <cellStyle name="Обычный 46" xfId="7210"/>
    <cellStyle name="Обычный 47" xfId="7211"/>
    <cellStyle name="Обычный 48" xfId="7212"/>
    <cellStyle name="Обычный 49" xfId="7213"/>
    <cellStyle name="Обычный 5" xfId="7214"/>
    <cellStyle name="Обычный 5 2" xfId="7215"/>
    <cellStyle name="Обычный 5 2 2" xfId="7216"/>
    <cellStyle name="Обычный 5 2 2 2" xfId="7217"/>
    <cellStyle name="Обычный 5 2 2 3" xfId="7218"/>
    <cellStyle name="Обычный 5 2 3" xfId="7219"/>
    <cellStyle name="Обычный 5 2 4" xfId="7220"/>
    <cellStyle name="Обычный 5 2 5" xfId="7221"/>
    <cellStyle name="Обычный 5 3" xfId="7222"/>
    <cellStyle name="Обычный 5 4" xfId="7223"/>
    <cellStyle name="Обычный 5 5" xfId="7224"/>
    <cellStyle name="Обычный 50" xfId="7225"/>
    <cellStyle name="Обычный 51" xfId="7226"/>
    <cellStyle name="Обычный 52" xfId="7227"/>
    <cellStyle name="Обычный 53" xfId="7228"/>
    <cellStyle name="Обычный 54" xfId="7229"/>
    <cellStyle name="Обычный 55" xfId="7230"/>
    <cellStyle name="Обычный 56" xfId="7231"/>
    <cellStyle name="Обычный 57" xfId="7232"/>
    <cellStyle name="Обычный 58" xfId="7233"/>
    <cellStyle name="Обычный 59" xfId="7234"/>
    <cellStyle name="Обычный 6" xfId="7235"/>
    <cellStyle name="Обычный 6 2" xfId="7236"/>
    <cellStyle name="Обычный 6 3" xfId="7237"/>
    <cellStyle name="Обычный 6 4" xfId="7238"/>
    <cellStyle name="Обычный 6 5" xfId="7239"/>
    <cellStyle name="Обычный 60" xfId="7240"/>
    <cellStyle name="Обычный 61" xfId="7241"/>
    <cellStyle name="Обычный 62" xfId="7242"/>
    <cellStyle name="Обычный 63" xfId="7243"/>
    <cellStyle name="Обычный 64" xfId="7244"/>
    <cellStyle name="Обычный 65" xfId="7245"/>
    <cellStyle name="Обычный 66" xfId="7246"/>
    <cellStyle name="Обычный 67" xfId="7247"/>
    <cellStyle name="Обычный 68" xfId="7248"/>
    <cellStyle name="Обычный 69" xfId="7249"/>
    <cellStyle name="Обычный 7" xfId="7250"/>
    <cellStyle name="Обычный 7 2" xfId="7251"/>
    <cellStyle name="Обычный 7 3" xfId="7252"/>
    <cellStyle name="Обычный 7 4" xfId="7253"/>
    <cellStyle name="Обычный 70" xfId="7254"/>
    <cellStyle name="Обычный 71" xfId="7255"/>
    <cellStyle name="Обычный 72" xfId="7256"/>
    <cellStyle name="Обычный 73" xfId="7257"/>
    <cellStyle name="Обычный 74" xfId="7258"/>
    <cellStyle name="Обычный 75" xfId="7259"/>
    <cellStyle name="Обычный 76" xfId="7260"/>
    <cellStyle name="Обычный 77" xfId="7261"/>
    <cellStyle name="Обычный 78" xfId="7262"/>
    <cellStyle name="Обычный 79" xfId="7263"/>
    <cellStyle name="Обычный 8" xfId="7264"/>
    <cellStyle name="Обычный 8 2" xfId="7265"/>
    <cellStyle name="Обычный 80" xfId="7266"/>
    <cellStyle name="Обычный 81" xfId="7267"/>
    <cellStyle name="Обычный 82" xfId="7268"/>
    <cellStyle name="Обычный 83" xfId="7269"/>
    <cellStyle name="Обычный 84" xfId="7270"/>
    <cellStyle name="Обычный 85" xfId="7271"/>
    <cellStyle name="Обычный 86" xfId="7272"/>
    <cellStyle name="Обычный 87" xfId="7273"/>
    <cellStyle name="Обычный 88" xfId="7274"/>
    <cellStyle name="Обычный 89" xfId="7275"/>
    <cellStyle name="Обычный 9" xfId="7276"/>
    <cellStyle name="Обычный 90" xfId="7277"/>
    <cellStyle name="Обычный 91" xfId="7278"/>
    <cellStyle name="Обычный 92" xfId="7279"/>
    <cellStyle name="Обычный 93" xfId="7280"/>
    <cellStyle name="Обычный 94" xfId="7281"/>
    <cellStyle name="Обычный 95" xfId="7282"/>
    <cellStyle name="Обычный 96" xfId="7283"/>
    <cellStyle name="Обычный 97" xfId="7284"/>
    <cellStyle name="Обычный 98" xfId="7285"/>
    <cellStyle name="Обычный 99" xfId="7286"/>
    <cellStyle name="Плохой 2" xfId="7287"/>
    <cellStyle name="Плохой 2 2" xfId="7288"/>
    <cellStyle name="Подгруппа" xfId="7289"/>
    <cellStyle name="Пояснение 2" xfId="7290"/>
    <cellStyle name="Пояснение 2 2" xfId="7291"/>
    <cellStyle name="Примечание 2" xfId="7292"/>
    <cellStyle name="Примечание 2 2" xfId="7293"/>
    <cellStyle name="Примечание 2 3" xfId="7294"/>
    <cellStyle name="Примечание 2 3 2" xfId="7295"/>
    <cellStyle name="Примечание 3" xfId="7296"/>
    <cellStyle name="Примечание 4" xfId="7297"/>
    <cellStyle name="Продукт" xfId="7298"/>
    <cellStyle name="Продукт 2" xfId="7299"/>
    <cellStyle name="Процентный 2" xfId="7300"/>
    <cellStyle name="Процентный 2 2" xfId="7301"/>
    <cellStyle name="Процентный 2 3" xfId="7302"/>
    <cellStyle name="Процентный 2 4" xfId="7303"/>
    <cellStyle name="Процентный 3" xfId="7304"/>
    <cellStyle name="Процентный 3 2" xfId="7305"/>
    <cellStyle name="Процентный 4" xfId="7306"/>
    <cellStyle name="Процентный 5" xfId="7307"/>
    <cellStyle name="Процентный 6" xfId="7308"/>
    <cellStyle name="Процентный 7" xfId="7309"/>
    <cellStyle name="Процентный 8" xfId="7310"/>
    <cellStyle name="Разница" xfId="7311"/>
    <cellStyle name="руб. (0)" xfId="7312"/>
    <cellStyle name="руб. (0) 2" xfId="7313"/>
    <cellStyle name="Связанная ячейка 2" xfId="7314"/>
    <cellStyle name="Связанная ячейка 2 2" xfId="7315"/>
    <cellStyle name="Стиль 1" xfId="7316"/>
    <cellStyle name="Стиль 1 2" xfId="7317"/>
    <cellStyle name="Стиль 1 3" xfId="7318"/>
    <cellStyle name="Стиль 1 4" xfId="7319"/>
    <cellStyle name="Стиль 1 5" xfId="7320"/>
    <cellStyle name="Стиль 1 6" xfId="7321"/>
    <cellStyle name="Стиль 2" xfId="7322"/>
    <cellStyle name="Стиль 2 2" xfId="7323"/>
    <cellStyle name="Стиль 2 3" xfId="7324"/>
    <cellStyle name="Стиль 2 4" xfId="7325"/>
    <cellStyle name="Стиль 3" xfId="7326"/>
    <cellStyle name="Стиль 3 2" xfId="7327"/>
    <cellStyle name="Стиль 3 3" xfId="7328"/>
    <cellStyle name="Стиль 3 4" xfId="7329"/>
    <cellStyle name="Стиль 4" xfId="7330"/>
    <cellStyle name="Стиль 4 2" xfId="7331"/>
    <cellStyle name="Стиль 4 3" xfId="7332"/>
    <cellStyle name="Стиль_названий" xfId="7333"/>
    <cellStyle name="Строка нечётная" xfId="7334"/>
    <cellStyle name="Строка нечётная 2" xfId="7335"/>
    <cellStyle name="Строка нечётная 3" xfId="7336"/>
    <cellStyle name="Строка чётная" xfId="7337"/>
    <cellStyle name="Строка чётная 2" xfId="7338"/>
    <cellStyle name="Строка чётная 3" xfId="7339"/>
    <cellStyle name="Субсчет" xfId="7340"/>
    <cellStyle name="Субсчет 2" xfId="7341"/>
    <cellStyle name="Счет" xfId="7342"/>
    <cellStyle name="Счет 2" xfId="7343"/>
    <cellStyle name="Текст предупреждения 2" xfId="7344"/>
    <cellStyle name="Текст предупреждения 2 2" xfId="7345"/>
    <cellStyle name="тонн (0)" xfId="7346"/>
    <cellStyle name="Тыс $ (0)" xfId="7347"/>
    <cellStyle name="Тыс (0)" xfId="7348"/>
    <cellStyle name="тыс. тонн (0)" xfId="7349"/>
    <cellStyle name="Тысячи [0]" xfId="7350"/>
    <cellStyle name="Тысячи [0] 2" xfId="7351"/>
    <cellStyle name="Тысячи [0] 2 2" xfId="7352"/>
    <cellStyle name="Тысячи [0] 3" xfId="7353"/>
    <cellStyle name="Тысячи [0] 3 2" xfId="7354"/>
    <cellStyle name="Тысячи [0] 4" xfId="7355"/>
    <cellStyle name="Тысячи [0] 4 2" xfId="7356"/>
    <cellStyle name="Тысячи [0] 4 2 2" xfId="7357"/>
    <cellStyle name="Тысячи_010SN05" xfId="7358"/>
    <cellStyle name="ҮЂғҺ‹Һ‚ҺЉ1" xfId="7359"/>
    <cellStyle name="ҮЂғҺ‹Һ‚ҺЉ1 2" xfId="7360"/>
    <cellStyle name="ҮЂғҺ‹Һ‚ҺЉ1 3" xfId="7361"/>
    <cellStyle name="ҮЂғҺ‹Һ‚ҺЉ2" xfId="7362"/>
    <cellStyle name="ҮЂғҺ‹Һ‚ҺЉ2 2" xfId="7363"/>
    <cellStyle name="ҮЂғҺ‹Һ‚ҺЉ2 3" xfId="7364"/>
    <cellStyle name="Финансовый" xfId="1" builtinId="3"/>
    <cellStyle name="Финансовый 10" xfId="2"/>
    <cellStyle name="Финансовый 10 2" xfId="3"/>
    <cellStyle name="Финансовый 10 2 2" xfId="7365"/>
    <cellStyle name="Финансовый 11" xfId="7366"/>
    <cellStyle name="Финансовый 12" xfId="7367"/>
    <cellStyle name="Финансовый 13" xfId="7368"/>
    <cellStyle name="Финансовый 14" xfId="7369"/>
    <cellStyle name="Финансовый 15" xfId="7370"/>
    <cellStyle name="Финансовый 15 2" xfId="7371"/>
    <cellStyle name="Финансовый 2" xfId="7372"/>
    <cellStyle name="Финансовый 2 2" xfId="7373"/>
    <cellStyle name="Финансовый 2 2 2" xfId="7374"/>
    <cellStyle name="Финансовый 2 2 2 2" xfId="7375"/>
    <cellStyle name="Финансовый 2 2 2 2 2" xfId="7376"/>
    <cellStyle name="Финансовый 2 2 2 3" xfId="7377"/>
    <cellStyle name="Финансовый 2 2 3" xfId="7378"/>
    <cellStyle name="Финансовый 2 2 3 2" xfId="7379"/>
    <cellStyle name="Финансовый 2 2 4" xfId="7380"/>
    <cellStyle name="Финансовый 2 2 5" xfId="7381"/>
    <cellStyle name="Финансовый 2 3" xfId="7382"/>
    <cellStyle name="Финансовый 2 3 2" xfId="7383"/>
    <cellStyle name="Финансовый 2 3 3" xfId="7384"/>
    <cellStyle name="Финансовый 2 4" xfId="7385"/>
    <cellStyle name="Финансовый 2 4 2" xfId="7386"/>
    <cellStyle name="Финансовый 2 5" xfId="7387"/>
    <cellStyle name="Финансовый 2 6" xfId="7388"/>
    <cellStyle name="Финансовый 3" xfId="7389"/>
    <cellStyle name="Финансовый 3 2" xfId="7390"/>
    <cellStyle name="Финансовый 3 2 2" xfId="7391"/>
    <cellStyle name="Финансовый 3 2 3" xfId="7392"/>
    <cellStyle name="Финансовый 3 2 3 2" xfId="7393"/>
    <cellStyle name="Финансовый 3 2 4" xfId="7394"/>
    <cellStyle name="Финансовый 3 3" xfId="7395"/>
    <cellStyle name="Финансовый 3 3 2" xfId="7396"/>
    <cellStyle name="Финансовый 3 3 2 2" xfId="7397"/>
    <cellStyle name="Финансовый 3 3 3" xfId="7398"/>
    <cellStyle name="Финансовый 3 4" xfId="7399"/>
    <cellStyle name="Финансовый 3 4 2" xfId="7400"/>
    <cellStyle name="Финансовый 3 5" xfId="7401"/>
    <cellStyle name="Финансовый 3 5 2" xfId="7402"/>
    <cellStyle name="Финансовый 3 6" xfId="7403"/>
    <cellStyle name="Финансовый 3 6 2" xfId="7404"/>
    <cellStyle name="Финансовый 3 7" xfId="7405"/>
    <cellStyle name="Финансовый 3 8" xfId="7406"/>
    <cellStyle name="Финансовый 4" xfId="7407"/>
    <cellStyle name="Финансовый 4 2" xfId="7408"/>
    <cellStyle name="Финансовый 4 2 2" xfId="7409"/>
    <cellStyle name="Финансовый 4 3" xfId="7410"/>
    <cellStyle name="Финансовый 4 4" xfId="7411"/>
    <cellStyle name="Финансовый 5" xfId="7412"/>
    <cellStyle name="Финансовый 5 2" xfId="7413"/>
    <cellStyle name="Финансовый 5 2 2" xfId="7414"/>
    <cellStyle name="Финансовый 5 3" xfId="7415"/>
    <cellStyle name="Финансовый 5 3 2" xfId="7416"/>
    <cellStyle name="Финансовый 5 4" xfId="7417"/>
    <cellStyle name="Финансовый 6" xfId="7418"/>
    <cellStyle name="Финансовый 6 2" xfId="7419"/>
    <cellStyle name="Финансовый 7" xfId="7420"/>
    <cellStyle name="Финансовый 8" xfId="7421"/>
    <cellStyle name="Финансовый 8 2" xfId="7422"/>
    <cellStyle name="Финансовый 9" xfId="7423"/>
    <cellStyle name="Финансовый 9 2" xfId="7424"/>
    <cellStyle name="Хороший 2" xfId="7425"/>
    <cellStyle name="Хороший 2 2" xfId="7426"/>
    <cellStyle name="Цена" xfId="7427"/>
    <cellStyle name="Џђ?–…?’?›?" xfId="7428"/>
    <cellStyle name="Џђһ–…қ’қ›ү" xfId="7429"/>
    <cellStyle name="Џђћ–…ќ’ќ›‰" xfId="7430"/>
    <cellStyle name="Џђћ–…ќ’ќ›‰ 2" xfId="7431"/>
    <cellStyle name="Шапка" xfId="7432"/>
    <cellStyle name="Шапка 2" xfId="7433"/>
    <cellStyle name="ШАУ" xfId="7434"/>
    <cellStyle name="ШАУ 2" xfId="7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abSelected="1" topLeftCell="A242" zoomScale="70" zoomScaleNormal="70" workbookViewId="0">
      <selection activeCell="F12" sqref="F12"/>
    </sheetView>
  </sheetViews>
  <sheetFormatPr defaultColWidth="8.88671875" defaultRowHeight="14.4"/>
  <cols>
    <col min="1" max="1" width="69.6640625" style="2" customWidth="1"/>
    <col min="2" max="2" width="8.88671875" style="2" customWidth="1"/>
    <col min="3" max="3" width="18.109375" style="2" customWidth="1"/>
    <col min="4" max="5" width="17.44140625" style="2" customWidth="1"/>
    <col min="6" max="6" width="17.44140625" style="52" customWidth="1"/>
    <col min="7" max="7" width="19.44140625" style="52" customWidth="1"/>
    <col min="8" max="9" width="17.44140625" style="53" customWidth="1"/>
    <col min="10" max="10" width="16.33203125" style="54" bestFit="1" customWidth="1"/>
  </cols>
  <sheetData>
    <row r="1" spans="1:7" customFormat="1" ht="17.399999999999999">
      <c r="A1" s="1" t="s">
        <v>0</v>
      </c>
      <c r="B1" s="1"/>
      <c r="C1" s="1"/>
      <c r="D1" s="1"/>
      <c r="E1" s="2"/>
      <c r="F1" s="2"/>
      <c r="G1" s="2"/>
    </row>
    <row r="2" spans="1:7" customFormat="1" ht="15.6">
      <c r="A2" s="1" t="s">
        <v>1</v>
      </c>
      <c r="B2" s="1"/>
      <c r="C2" s="1"/>
      <c r="D2" s="1"/>
      <c r="E2" s="2"/>
      <c r="F2" s="2"/>
      <c r="G2" s="2"/>
    </row>
    <row r="3" spans="1:7" customFormat="1" ht="15.6">
      <c r="A3" s="1" t="s">
        <v>2</v>
      </c>
      <c r="B3" s="1"/>
      <c r="C3" s="1"/>
      <c r="D3" s="1"/>
      <c r="E3" s="2"/>
      <c r="F3" s="2"/>
      <c r="G3" s="2"/>
    </row>
    <row r="4" spans="1:7" customFormat="1" ht="15.6">
      <c r="A4" s="1" t="s">
        <v>3</v>
      </c>
      <c r="B4" s="1"/>
      <c r="C4" s="1"/>
      <c r="D4" s="1"/>
      <c r="E4" s="2"/>
      <c r="F4" s="2"/>
      <c r="G4" s="2"/>
    </row>
    <row r="5" spans="1:7" customFormat="1" ht="15.6">
      <c r="A5" s="1" t="s">
        <v>4</v>
      </c>
      <c r="B5" s="1"/>
      <c r="C5" s="1"/>
      <c r="D5" s="1"/>
      <c r="E5" s="2"/>
      <c r="F5" s="2"/>
      <c r="G5" s="2"/>
    </row>
    <row r="6" spans="1:7" customFormat="1" ht="15.6">
      <c r="A6" s="3" t="s">
        <v>5</v>
      </c>
      <c r="B6" s="1"/>
      <c r="C6" s="1"/>
      <c r="D6" s="1"/>
      <c r="E6" s="2"/>
      <c r="F6" s="2"/>
      <c r="G6" s="2"/>
    </row>
    <row r="7" spans="1:7" customFormat="1" ht="15.6">
      <c r="A7" s="1" t="s">
        <v>6</v>
      </c>
      <c r="B7" s="1"/>
      <c r="C7" s="1"/>
      <c r="D7" s="1"/>
      <c r="E7" s="2"/>
      <c r="F7" s="2"/>
      <c r="G7" s="2"/>
    </row>
    <row r="8" spans="1:7" customFormat="1" ht="15.6">
      <c r="A8" s="1" t="s">
        <v>7</v>
      </c>
      <c r="B8" s="1"/>
      <c r="C8" s="1"/>
      <c r="D8" s="1"/>
      <c r="E8" s="2"/>
      <c r="F8" s="2"/>
      <c r="G8" s="2"/>
    </row>
    <row r="9" spans="1:7" customFormat="1" ht="15.6">
      <c r="A9" s="1"/>
      <c r="B9" s="1"/>
      <c r="C9" s="1"/>
      <c r="D9" s="1"/>
      <c r="E9" s="2"/>
      <c r="F9" s="2"/>
      <c r="G9" s="2"/>
    </row>
    <row r="10" spans="1:7" customFormat="1" ht="17.399999999999999">
      <c r="A10" s="4" t="s">
        <v>8</v>
      </c>
      <c r="B10" s="4"/>
      <c r="C10" s="4"/>
      <c r="D10" s="4"/>
      <c r="E10" s="2"/>
      <c r="F10" s="2"/>
      <c r="G10" s="2"/>
    </row>
    <row r="11" spans="1:7" customFormat="1" ht="17.399999999999999">
      <c r="A11" s="4" t="s">
        <v>9</v>
      </c>
      <c r="B11" s="4"/>
      <c r="C11" s="4"/>
      <c r="D11" s="4"/>
      <c r="E11" s="2"/>
      <c r="F11" s="2"/>
      <c r="G11" s="2"/>
    </row>
    <row r="12" spans="1:7" customFormat="1" ht="15.6">
      <c r="A12" s="1"/>
      <c r="B12" s="1"/>
      <c r="C12" s="1"/>
      <c r="D12" s="1"/>
      <c r="E12" s="2"/>
      <c r="F12" s="2"/>
      <c r="G12" s="2"/>
    </row>
    <row r="13" spans="1:7" customFormat="1" ht="15.6">
      <c r="A13" s="1"/>
      <c r="B13" s="1"/>
      <c r="C13" s="1"/>
      <c r="D13" s="5" t="s">
        <v>10</v>
      </c>
      <c r="E13" s="2"/>
      <c r="F13" s="2"/>
      <c r="G13" s="2"/>
    </row>
    <row r="14" spans="1:7" customFormat="1" ht="46.8">
      <c r="A14" s="6" t="s">
        <v>11</v>
      </c>
      <c r="B14" s="6" t="s">
        <v>12</v>
      </c>
      <c r="C14" s="6" t="s">
        <v>13</v>
      </c>
      <c r="D14" s="6" t="s">
        <v>14</v>
      </c>
      <c r="E14" s="2"/>
      <c r="F14" s="2"/>
      <c r="G14" s="2"/>
    </row>
    <row r="15" spans="1:7" customFormat="1" ht="15.6">
      <c r="A15" s="7" t="s">
        <v>15</v>
      </c>
      <c r="B15" s="8"/>
      <c r="C15" s="9" t="s">
        <v>16</v>
      </c>
      <c r="D15" s="9"/>
      <c r="E15" s="2"/>
      <c r="F15" s="2"/>
      <c r="G15" s="2"/>
    </row>
    <row r="16" spans="1:7" customFormat="1" ht="15.6">
      <c r="A16" s="9" t="s">
        <v>17</v>
      </c>
      <c r="B16" s="8" t="s">
        <v>18</v>
      </c>
      <c r="C16" s="10">
        <v>633762233</v>
      </c>
      <c r="D16" s="11">
        <v>407326766</v>
      </c>
      <c r="E16" s="2"/>
      <c r="F16" s="2"/>
      <c r="G16" s="2"/>
    </row>
    <row r="17" spans="1:8" customFormat="1" ht="15.6">
      <c r="A17" s="9" t="s">
        <v>19</v>
      </c>
      <c r="B17" s="8" t="s">
        <v>20</v>
      </c>
      <c r="C17" s="10"/>
      <c r="D17" s="11"/>
      <c r="E17" s="2"/>
      <c r="F17" s="2"/>
      <c r="G17" s="2"/>
    </row>
    <row r="18" spans="1:8" customFormat="1" ht="15.6">
      <c r="A18" s="9" t="s">
        <v>21</v>
      </c>
      <c r="B18" s="8" t="s">
        <v>22</v>
      </c>
      <c r="C18" s="10">
        <v>1570707</v>
      </c>
      <c r="D18" s="11"/>
      <c r="E18" s="2"/>
      <c r="F18" s="2"/>
      <c r="G18" s="2"/>
    </row>
    <row r="19" spans="1:8" customFormat="1" ht="31.2">
      <c r="A19" s="9" t="s">
        <v>23</v>
      </c>
      <c r="B19" s="8" t="s">
        <v>24</v>
      </c>
      <c r="C19" s="10"/>
      <c r="D19" s="11"/>
      <c r="E19" s="2"/>
      <c r="F19" s="2"/>
      <c r="G19" s="2"/>
      <c r="H19" s="2"/>
    </row>
    <row r="20" spans="1:8" customFormat="1" ht="15.6">
      <c r="A20" s="9" t="s">
        <v>25</v>
      </c>
      <c r="B20" s="8" t="s">
        <v>26</v>
      </c>
      <c r="C20" s="10"/>
      <c r="D20" s="11"/>
      <c r="E20" s="2"/>
      <c r="F20" s="2"/>
      <c r="G20" s="2"/>
      <c r="H20" s="2"/>
    </row>
    <row r="21" spans="1:8" customFormat="1" ht="15.6">
      <c r="A21" s="9" t="s">
        <v>27</v>
      </c>
      <c r="B21" s="8" t="s">
        <v>28</v>
      </c>
      <c r="C21" s="10">
        <f>5753754+649232257+23153283</f>
        <v>678139294</v>
      </c>
      <c r="D21" s="11">
        <v>823001320</v>
      </c>
      <c r="E21" s="2"/>
      <c r="F21" s="2"/>
      <c r="G21" s="2"/>
      <c r="H21" s="2"/>
    </row>
    <row r="22" spans="1:8" customFormat="1" ht="15.6">
      <c r="A22" s="9" t="s">
        <v>29</v>
      </c>
      <c r="B22" s="8" t="s">
        <v>30</v>
      </c>
      <c r="C22" s="10">
        <v>250336242</v>
      </c>
      <c r="D22" s="11">
        <v>284447047</v>
      </c>
      <c r="E22" s="2"/>
      <c r="F22" s="2"/>
      <c r="G22" s="2"/>
    </row>
    <row r="23" spans="1:8" customFormat="1" ht="15.6">
      <c r="A23" s="9" t="s">
        <v>31</v>
      </c>
      <c r="B23" s="8" t="s">
        <v>32</v>
      </c>
      <c r="C23" s="10">
        <v>43168694</v>
      </c>
      <c r="D23" s="11">
        <v>52345584</v>
      </c>
      <c r="E23" s="2"/>
      <c r="F23" s="2"/>
      <c r="G23" s="2"/>
    </row>
    <row r="24" spans="1:8" customFormat="1" ht="15.6">
      <c r="A24" s="9" t="s">
        <v>33</v>
      </c>
      <c r="B24" s="8" t="s">
        <v>34</v>
      </c>
      <c r="C24" s="10">
        <v>200893287</v>
      </c>
      <c r="D24" s="11">
        <v>204342042</v>
      </c>
      <c r="E24" s="2"/>
      <c r="F24" s="2"/>
      <c r="G24" s="2"/>
    </row>
    <row r="25" spans="1:8" customFormat="1" ht="15.6">
      <c r="A25" s="9" t="s">
        <v>35</v>
      </c>
      <c r="B25" s="8" t="s">
        <v>36</v>
      </c>
      <c r="C25" s="10">
        <f>16197413+169117611+127384024</f>
        <v>312699048</v>
      </c>
      <c r="D25" s="11">
        <v>244901014</v>
      </c>
      <c r="F25" s="2"/>
      <c r="G25" s="2"/>
    </row>
    <row r="26" spans="1:8" customFormat="1" ht="15.6">
      <c r="A26" s="7" t="s">
        <v>37</v>
      </c>
      <c r="B26" s="8">
        <v>100</v>
      </c>
      <c r="C26" s="12">
        <f>SUM(C16:C25)</f>
        <v>2120569505</v>
      </c>
      <c r="D26" s="13">
        <f>SUM(D16:D25)</f>
        <v>2016363773</v>
      </c>
      <c r="E26" s="2"/>
      <c r="F26" s="2"/>
      <c r="G26" s="2"/>
    </row>
    <row r="27" spans="1:8" customFormat="1" ht="15.6">
      <c r="A27" s="9" t="s">
        <v>38</v>
      </c>
      <c r="B27" s="8">
        <v>101</v>
      </c>
      <c r="C27" s="10">
        <v>15648891</v>
      </c>
      <c r="D27" s="11">
        <v>15510696</v>
      </c>
      <c r="E27" s="2"/>
      <c r="F27" s="2"/>
      <c r="G27" s="2"/>
    </row>
    <row r="28" spans="1:8" customFormat="1" ht="15.6">
      <c r="A28" s="9"/>
      <c r="B28" s="8"/>
      <c r="C28" s="10"/>
      <c r="D28" s="11"/>
      <c r="E28" s="2"/>
      <c r="F28" s="2"/>
      <c r="G28" s="2"/>
    </row>
    <row r="29" spans="1:8" customFormat="1" ht="15.6">
      <c r="A29" s="7" t="s">
        <v>39</v>
      </c>
      <c r="B29" s="8"/>
      <c r="C29" s="10"/>
      <c r="D29" s="11"/>
      <c r="E29" s="2"/>
      <c r="F29" s="2"/>
      <c r="G29" s="2"/>
    </row>
    <row r="30" spans="1:8" customFormat="1" ht="15.6">
      <c r="A30" s="9" t="s">
        <v>19</v>
      </c>
      <c r="B30" s="8">
        <v>110</v>
      </c>
      <c r="C30" s="10"/>
      <c r="D30" s="11"/>
      <c r="E30" s="2"/>
      <c r="F30" s="2"/>
      <c r="G30" s="2"/>
    </row>
    <row r="31" spans="1:8" customFormat="1" ht="15.6">
      <c r="A31" s="9" t="s">
        <v>21</v>
      </c>
      <c r="B31" s="8">
        <v>111</v>
      </c>
      <c r="C31" s="10"/>
      <c r="D31" s="11"/>
      <c r="E31" s="2"/>
      <c r="F31" s="2"/>
      <c r="G31" s="2"/>
    </row>
    <row r="32" spans="1:8" customFormat="1" ht="31.2">
      <c r="A32" s="9" t="s">
        <v>23</v>
      </c>
      <c r="B32" s="8">
        <v>112</v>
      </c>
      <c r="C32" s="10"/>
      <c r="D32" s="11"/>
      <c r="E32" s="2"/>
      <c r="F32" s="2"/>
      <c r="G32" s="2"/>
    </row>
    <row r="33" spans="1:7" customFormat="1" ht="15.6">
      <c r="A33" s="9" t="s">
        <v>25</v>
      </c>
      <c r="B33" s="8">
        <v>113</v>
      </c>
      <c r="C33" s="10">
        <v>37087461</v>
      </c>
      <c r="D33" s="11">
        <v>36922676</v>
      </c>
      <c r="E33" s="2"/>
      <c r="F33" s="2"/>
      <c r="G33" s="2"/>
    </row>
    <row r="34" spans="1:7" customFormat="1" ht="15.6">
      <c r="A34" s="9" t="s">
        <v>40</v>
      </c>
      <c r="B34" s="8">
        <v>114</v>
      </c>
      <c r="C34" s="10">
        <f>45666026+88161996+30242954</f>
        <v>164070976</v>
      </c>
      <c r="D34" s="11">
        <v>140128678</v>
      </c>
      <c r="E34" s="2"/>
      <c r="F34" s="2"/>
      <c r="G34" s="2"/>
    </row>
    <row r="35" spans="1:7" customFormat="1" ht="15.6">
      <c r="A35" s="14" t="s">
        <v>41</v>
      </c>
      <c r="B35" s="8">
        <v>115</v>
      </c>
      <c r="C35" s="10"/>
      <c r="D35" s="11"/>
      <c r="F35" s="2"/>
      <c r="G35" s="2"/>
    </row>
    <row r="36" spans="1:7" customFormat="1" ht="15.6">
      <c r="A36" s="9" t="s">
        <v>42</v>
      </c>
      <c r="B36" s="8">
        <v>116</v>
      </c>
      <c r="C36" s="10">
        <f>1107432603+154480027</f>
        <v>1261912630</v>
      </c>
      <c r="D36" s="11">
        <v>998490176</v>
      </c>
      <c r="E36" s="2"/>
      <c r="F36" s="2"/>
      <c r="G36" s="2"/>
    </row>
    <row r="37" spans="1:7" customFormat="1" ht="15.6">
      <c r="A37" s="9" t="s">
        <v>43</v>
      </c>
      <c r="B37" s="8">
        <v>117</v>
      </c>
      <c r="C37" s="10">
        <v>27726925</v>
      </c>
      <c r="D37" s="11">
        <v>28243320</v>
      </c>
      <c r="E37" s="2"/>
      <c r="G37" s="2"/>
    </row>
    <row r="38" spans="1:7" customFormat="1" ht="15.6">
      <c r="A38" s="9" t="s">
        <v>44</v>
      </c>
      <c r="B38" s="8">
        <v>118</v>
      </c>
      <c r="C38" s="10">
        <f>4291259356</f>
        <v>4291259356</v>
      </c>
      <c r="D38" s="11">
        <v>3739035749</v>
      </c>
      <c r="E38" s="2"/>
      <c r="G38" s="2"/>
    </row>
    <row r="39" spans="1:7" customFormat="1" ht="15.6">
      <c r="A39" s="9" t="s">
        <v>45</v>
      </c>
      <c r="B39" s="8">
        <v>119</v>
      </c>
      <c r="C39" s="10"/>
      <c r="D39" s="11"/>
      <c r="F39" s="2"/>
      <c r="G39" s="2"/>
    </row>
    <row r="40" spans="1:7" customFormat="1" ht="15.6">
      <c r="A40" s="9" t="s">
        <v>46</v>
      </c>
      <c r="B40" s="8">
        <v>120</v>
      </c>
      <c r="C40" s="10">
        <v>261667014</v>
      </c>
      <c r="D40" s="11">
        <v>221699938</v>
      </c>
      <c r="E40" s="2"/>
      <c r="F40" s="2"/>
      <c r="G40" s="2"/>
    </row>
    <row r="41" spans="1:7" customFormat="1" ht="15.6">
      <c r="A41" s="9" t="s">
        <v>47</v>
      </c>
      <c r="B41" s="8">
        <v>121</v>
      </c>
      <c r="C41" s="10">
        <v>203534329</v>
      </c>
      <c r="D41" s="11">
        <v>200442883</v>
      </c>
      <c r="E41" s="2"/>
      <c r="G41" s="2"/>
    </row>
    <row r="42" spans="1:7" customFormat="1" ht="15.6">
      <c r="A42" s="9" t="s">
        <v>48</v>
      </c>
      <c r="B42" s="8">
        <v>122</v>
      </c>
      <c r="C42" s="10">
        <v>42458687</v>
      </c>
      <c r="D42" s="11">
        <v>29688534</v>
      </c>
      <c r="E42" s="2"/>
      <c r="F42" s="2"/>
      <c r="G42" s="2"/>
    </row>
    <row r="43" spans="1:7" customFormat="1" ht="15.6">
      <c r="A43" s="9" t="s">
        <v>49</v>
      </c>
      <c r="B43" s="8">
        <v>123</v>
      </c>
      <c r="C43" s="10">
        <f>140419997</f>
        <v>140419997</v>
      </c>
      <c r="D43" s="11">
        <v>131659417</v>
      </c>
      <c r="F43" s="2"/>
      <c r="G43" s="2"/>
    </row>
    <row r="44" spans="1:7" customFormat="1" ht="15.6">
      <c r="A44" s="7" t="s">
        <v>50</v>
      </c>
      <c r="B44" s="8">
        <v>200</v>
      </c>
      <c r="C44" s="12">
        <f>SUM(C30:C43)</f>
        <v>6430137375</v>
      </c>
      <c r="D44" s="13">
        <f>SUM(D30:D43)</f>
        <v>5526311371</v>
      </c>
      <c r="E44" s="2"/>
      <c r="F44" s="2"/>
      <c r="G44" s="2"/>
    </row>
    <row r="45" spans="1:7" customFormat="1" ht="15.6">
      <c r="A45" s="7" t="s">
        <v>51</v>
      </c>
      <c r="B45" s="15"/>
      <c r="C45" s="13">
        <f>C26+C27+C44</f>
        <v>8566355771</v>
      </c>
      <c r="D45" s="13">
        <f>D26+D27+D44</f>
        <v>7558185840</v>
      </c>
      <c r="E45" s="2"/>
      <c r="F45" s="2"/>
      <c r="G45" s="2"/>
    </row>
    <row r="46" spans="1:7" customFormat="1" ht="15.6">
      <c r="A46" s="16"/>
      <c r="B46" s="16"/>
      <c r="C46" s="16"/>
      <c r="D46" s="16"/>
      <c r="E46" s="2"/>
      <c r="F46" s="2"/>
      <c r="G46" s="2"/>
    </row>
    <row r="47" spans="1:7" customFormat="1" ht="46.8">
      <c r="A47" s="6" t="s">
        <v>52</v>
      </c>
      <c r="B47" s="6" t="s">
        <v>12</v>
      </c>
      <c r="C47" s="17" t="s">
        <v>13</v>
      </c>
      <c r="D47" s="17" t="s">
        <v>14</v>
      </c>
      <c r="E47" s="2"/>
      <c r="F47" s="2"/>
      <c r="G47" s="2"/>
    </row>
    <row r="48" spans="1:7" customFormat="1" ht="15.6">
      <c r="A48" s="7" t="s">
        <v>53</v>
      </c>
      <c r="B48" s="9"/>
      <c r="C48" s="18" t="s">
        <v>16</v>
      </c>
      <c r="D48" s="18" t="s">
        <v>16</v>
      </c>
      <c r="E48" s="2"/>
      <c r="F48" s="2"/>
      <c r="G48" s="2"/>
    </row>
    <row r="49" spans="1:7" customFormat="1" ht="15.6">
      <c r="A49" s="9" t="s">
        <v>54</v>
      </c>
      <c r="B49" s="8">
        <v>210</v>
      </c>
      <c r="C49" s="10">
        <v>624158302</v>
      </c>
      <c r="D49" s="10">
        <v>301710769</v>
      </c>
      <c r="E49" s="2"/>
      <c r="F49" s="2"/>
      <c r="G49" s="2"/>
    </row>
    <row r="50" spans="1:7" customFormat="1" ht="15.6">
      <c r="A50" s="9" t="s">
        <v>21</v>
      </c>
      <c r="B50" s="8">
        <v>211</v>
      </c>
      <c r="C50" s="10">
        <v>298788</v>
      </c>
      <c r="D50" s="10">
        <v>441058</v>
      </c>
      <c r="E50" s="2"/>
      <c r="F50" s="2"/>
      <c r="G50" s="2"/>
    </row>
    <row r="51" spans="1:7" customFormat="1" ht="15.6">
      <c r="A51" s="9" t="s">
        <v>55</v>
      </c>
      <c r="B51" s="8">
        <v>212</v>
      </c>
      <c r="C51" s="10"/>
      <c r="D51" s="10">
        <v>107443991</v>
      </c>
      <c r="E51" s="2"/>
      <c r="F51" s="2"/>
      <c r="G51" s="2"/>
    </row>
    <row r="52" spans="1:7" customFormat="1" ht="15.6">
      <c r="A52" s="9" t="s">
        <v>56</v>
      </c>
      <c r="B52" s="8">
        <v>213</v>
      </c>
      <c r="C52" s="10">
        <v>227603965</v>
      </c>
      <c r="D52" s="10">
        <v>225091612</v>
      </c>
      <c r="E52" s="2"/>
      <c r="F52" s="2"/>
      <c r="G52" s="2"/>
    </row>
    <row r="53" spans="1:7" customFormat="1" ht="15.6">
      <c r="A53" s="9" t="s">
        <v>57</v>
      </c>
      <c r="B53" s="8">
        <v>214</v>
      </c>
      <c r="C53" s="10">
        <f>2116463+84117830</f>
        <v>86234293</v>
      </c>
      <c r="D53" s="10">
        <v>93273602</v>
      </c>
      <c r="E53" s="2"/>
      <c r="F53" s="2"/>
      <c r="G53" s="2"/>
    </row>
    <row r="54" spans="1:7" customFormat="1" ht="15.6">
      <c r="A54" s="9" t="s">
        <v>58</v>
      </c>
      <c r="B54" s="8">
        <v>215</v>
      </c>
      <c r="C54" s="10">
        <v>21829176</v>
      </c>
      <c r="D54" s="10">
        <v>55365055</v>
      </c>
      <c r="E54" s="2"/>
      <c r="F54" s="2"/>
      <c r="G54" s="2"/>
    </row>
    <row r="55" spans="1:7" customFormat="1" ht="15.6">
      <c r="A55" s="9" t="s">
        <v>59</v>
      </c>
      <c r="B55" s="8">
        <v>216</v>
      </c>
      <c r="C55" s="10">
        <v>0</v>
      </c>
      <c r="D55" s="10">
        <v>0</v>
      </c>
      <c r="E55" s="2"/>
      <c r="F55" s="2"/>
      <c r="G55" s="2"/>
    </row>
    <row r="56" spans="1:7" customFormat="1" ht="15.6">
      <c r="A56" s="9" t="s">
        <v>60</v>
      </c>
      <c r="B56" s="8">
        <v>217</v>
      </c>
      <c r="C56" s="10">
        <f>465829+128789322+128397527</f>
        <v>257652678</v>
      </c>
      <c r="D56" s="10">
        <v>228841078</v>
      </c>
      <c r="E56" s="2"/>
      <c r="F56" s="2"/>
      <c r="G56" s="2"/>
    </row>
    <row r="57" spans="1:7" customFormat="1" ht="15.6">
      <c r="A57" s="7" t="s">
        <v>61</v>
      </c>
      <c r="B57" s="8">
        <v>300</v>
      </c>
      <c r="C57" s="12">
        <f>SUM(C49:C56)</f>
        <v>1217777202</v>
      </c>
      <c r="D57" s="12">
        <f>SUM(D49:D56)</f>
        <v>1012167165</v>
      </c>
      <c r="E57" s="2"/>
      <c r="F57" s="2"/>
      <c r="G57" s="2"/>
    </row>
    <row r="58" spans="1:7" customFormat="1" ht="15.6">
      <c r="A58" s="9" t="s">
        <v>62</v>
      </c>
      <c r="B58" s="8">
        <v>301</v>
      </c>
      <c r="C58" s="18">
        <v>2920494</v>
      </c>
      <c r="D58" s="18">
        <v>3083963</v>
      </c>
      <c r="E58" s="2"/>
      <c r="F58" s="2"/>
      <c r="G58" s="2"/>
    </row>
    <row r="59" spans="1:7" customFormat="1" ht="15.6">
      <c r="A59" s="9"/>
      <c r="B59" s="8"/>
      <c r="C59" s="18"/>
      <c r="D59" s="18"/>
      <c r="E59" s="2"/>
      <c r="F59" s="2"/>
      <c r="G59" s="2"/>
    </row>
    <row r="60" spans="1:7" customFormat="1" ht="15.6">
      <c r="A60" s="7" t="s">
        <v>63</v>
      </c>
      <c r="B60" s="8"/>
      <c r="C60" s="18"/>
      <c r="D60" s="18"/>
      <c r="E60" s="2"/>
      <c r="F60" s="2"/>
      <c r="G60" s="2"/>
    </row>
    <row r="61" spans="1:7" customFormat="1" ht="15.6">
      <c r="A61" s="9" t="s">
        <v>54</v>
      </c>
      <c r="B61" s="8">
        <v>310</v>
      </c>
      <c r="C61" s="10">
        <v>2027659149</v>
      </c>
      <c r="D61" s="10">
        <v>2005432081</v>
      </c>
      <c r="E61" s="2"/>
      <c r="F61" s="2"/>
      <c r="G61" s="2"/>
    </row>
    <row r="62" spans="1:7" customFormat="1" ht="15.6">
      <c r="A62" s="9" t="s">
        <v>21</v>
      </c>
      <c r="B62" s="8">
        <v>311</v>
      </c>
      <c r="C62" s="19" t="s">
        <v>64</v>
      </c>
      <c r="D62" s="19" t="s">
        <v>64</v>
      </c>
      <c r="E62" s="2"/>
      <c r="F62" s="2"/>
      <c r="G62" s="2"/>
    </row>
    <row r="63" spans="1:7" customFormat="1" ht="15.6">
      <c r="A63" s="9" t="s">
        <v>65</v>
      </c>
      <c r="B63" s="8">
        <v>312</v>
      </c>
      <c r="C63" s="10">
        <v>391923013</v>
      </c>
      <c r="D63" s="10">
        <v>214885792</v>
      </c>
      <c r="E63" s="2"/>
      <c r="F63" s="2"/>
      <c r="G63" s="2"/>
    </row>
    <row r="64" spans="1:7" customFormat="1" ht="15.6">
      <c r="A64" s="9" t="s">
        <v>66</v>
      </c>
      <c r="B64" s="8">
        <v>313</v>
      </c>
      <c r="C64" s="19" t="s">
        <v>64</v>
      </c>
      <c r="D64" s="19" t="s">
        <v>64</v>
      </c>
      <c r="E64" s="2"/>
      <c r="F64" s="2"/>
      <c r="G64" s="2"/>
    </row>
    <row r="65" spans="1:7" customFormat="1" ht="15.6">
      <c r="A65" s="9" t="s">
        <v>67</v>
      </c>
      <c r="B65" s="8">
        <v>314</v>
      </c>
      <c r="C65" s="10">
        <f>24063195+107214182</f>
        <v>131277377</v>
      </c>
      <c r="D65" s="10">
        <v>114584815</v>
      </c>
      <c r="E65" s="2"/>
      <c r="F65" s="2"/>
      <c r="G65" s="2"/>
    </row>
    <row r="66" spans="1:7" customFormat="1" ht="15.6">
      <c r="A66" s="9" t="s">
        <v>68</v>
      </c>
      <c r="B66" s="8">
        <v>315</v>
      </c>
      <c r="C66" s="10">
        <v>185750289</v>
      </c>
      <c r="D66" s="10">
        <v>157991090</v>
      </c>
      <c r="E66" s="2"/>
      <c r="F66" s="2"/>
      <c r="G66" s="2"/>
    </row>
    <row r="67" spans="1:7" customFormat="1" ht="15.6">
      <c r="A67" s="9" t="s">
        <v>69</v>
      </c>
      <c r="B67" s="8">
        <v>316</v>
      </c>
      <c r="C67" s="10">
        <f>670361+30557504</f>
        <v>31227865</v>
      </c>
      <c r="D67" s="10">
        <v>13850020</v>
      </c>
      <c r="E67" s="2"/>
      <c r="F67" s="2"/>
      <c r="G67" s="2"/>
    </row>
    <row r="68" spans="1:7" customFormat="1" ht="15.6">
      <c r="A68" s="7" t="s">
        <v>70</v>
      </c>
      <c r="B68" s="8">
        <v>400</v>
      </c>
      <c r="C68" s="12">
        <f>SUM(C61:C67)</f>
        <v>2767837693</v>
      </c>
      <c r="D68" s="12">
        <f>SUM(D61:D67)</f>
        <v>2506743798</v>
      </c>
      <c r="E68" s="2"/>
      <c r="F68" s="2"/>
      <c r="G68" s="2"/>
    </row>
    <row r="69" spans="1:7" customFormat="1" ht="15.6">
      <c r="A69" s="7"/>
      <c r="B69" s="8"/>
      <c r="C69" s="20"/>
      <c r="D69" s="20"/>
      <c r="E69" s="2"/>
      <c r="F69" s="2"/>
      <c r="G69" s="2"/>
    </row>
    <row r="70" spans="1:7" customFormat="1" ht="15.6">
      <c r="A70" s="7" t="s">
        <v>71</v>
      </c>
      <c r="B70" s="8"/>
      <c r="C70" s="18"/>
      <c r="D70" s="18"/>
      <c r="E70" s="2"/>
      <c r="F70" s="2"/>
      <c r="G70" s="2"/>
    </row>
    <row r="71" spans="1:7" customFormat="1" ht="15.6">
      <c r="A71" s="9" t="s">
        <v>72</v>
      </c>
      <c r="B71" s="8">
        <v>410</v>
      </c>
      <c r="C71" s="10">
        <v>550308973</v>
      </c>
      <c r="D71" s="10">
        <v>546485470</v>
      </c>
      <c r="E71" s="2"/>
      <c r="F71" s="2"/>
      <c r="G71" s="2"/>
    </row>
    <row r="72" spans="1:7" customFormat="1" ht="15.6">
      <c r="A72" s="9" t="s">
        <v>73</v>
      </c>
      <c r="B72" s="8">
        <v>411</v>
      </c>
      <c r="C72" s="10">
        <v>26437497</v>
      </c>
      <c r="D72" s="10">
        <v>19645866</v>
      </c>
      <c r="E72" s="2"/>
      <c r="F72" s="2"/>
      <c r="G72" s="2"/>
    </row>
    <row r="73" spans="1:7" customFormat="1" ht="15.6">
      <c r="A73" s="9" t="s">
        <v>74</v>
      </c>
      <c r="B73" s="8">
        <v>412</v>
      </c>
      <c r="C73" s="19" t="s">
        <v>64</v>
      </c>
      <c r="D73" s="19" t="s">
        <v>64</v>
      </c>
      <c r="E73" s="2"/>
      <c r="F73" s="2"/>
      <c r="G73" s="2"/>
    </row>
    <row r="74" spans="1:7" customFormat="1" ht="15.6">
      <c r="A74" s="9" t="s">
        <v>75</v>
      </c>
      <c r="B74" s="8">
        <v>413</v>
      </c>
      <c r="C74" s="10">
        <f>452911337+2142299</f>
        <v>455053636</v>
      </c>
      <c r="D74" s="10">
        <v>272136571</v>
      </c>
      <c r="E74" s="2"/>
      <c r="F74" s="2"/>
      <c r="G74" s="2"/>
    </row>
    <row r="75" spans="1:7" customFormat="1" ht="15.6">
      <c r="A75" s="9" t="s">
        <v>76</v>
      </c>
      <c r="B75" s="8">
        <v>414</v>
      </c>
      <c r="C75" s="10">
        <v>2909478510</v>
      </c>
      <c r="D75" s="10">
        <v>2611367993</v>
      </c>
      <c r="E75" s="2"/>
      <c r="F75" s="2"/>
      <c r="G75" s="2"/>
    </row>
    <row r="76" spans="1:7" customFormat="1" ht="31.2">
      <c r="A76" s="7" t="s">
        <v>77</v>
      </c>
      <c r="B76" s="8">
        <v>420</v>
      </c>
      <c r="C76" s="12">
        <f>SUM(C71:C75)</f>
        <v>3941278616</v>
      </c>
      <c r="D76" s="12">
        <f>SUM(D71:D75)</f>
        <v>3449635900</v>
      </c>
      <c r="E76" s="2"/>
      <c r="F76" s="2"/>
      <c r="G76" s="2"/>
    </row>
    <row r="77" spans="1:7" customFormat="1" ht="15.6">
      <c r="A77" s="9" t="s">
        <v>78</v>
      </c>
      <c r="B77" s="8">
        <v>421</v>
      </c>
      <c r="C77" s="10">
        <v>636541766</v>
      </c>
      <c r="D77" s="11">
        <v>586555014</v>
      </c>
      <c r="E77" s="2"/>
      <c r="F77" s="2"/>
      <c r="G77" s="2"/>
    </row>
    <row r="78" spans="1:7" customFormat="1" ht="15.6">
      <c r="A78" s="7" t="s">
        <v>79</v>
      </c>
      <c r="B78" s="8">
        <v>500</v>
      </c>
      <c r="C78" s="12">
        <f>C76+C77</f>
        <v>4577820382</v>
      </c>
      <c r="D78" s="13">
        <f>D76+D77</f>
        <v>4036190914</v>
      </c>
      <c r="E78" s="2"/>
      <c r="F78" s="2"/>
      <c r="G78" s="2"/>
    </row>
    <row r="79" spans="1:7" customFormat="1" ht="15.6">
      <c r="A79" s="9" t="s">
        <v>80</v>
      </c>
      <c r="B79" s="9"/>
      <c r="C79" s="12">
        <f>C57+C68+C78+C58</f>
        <v>8566355771</v>
      </c>
      <c r="D79" s="13">
        <f>D57+D68+D78+D58</f>
        <v>7558185840</v>
      </c>
      <c r="E79" s="2"/>
      <c r="F79" s="2"/>
      <c r="G79" s="2"/>
    </row>
    <row r="80" spans="1:7" customFormat="1" ht="15.6">
      <c r="A80" s="16"/>
      <c r="B80" s="21" t="s">
        <v>81</v>
      </c>
      <c r="C80" s="16">
        <f>C45-C79</f>
        <v>0</v>
      </c>
      <c r="D80" s="16">
        <f>D45-D79</f>
        <v>0</v>
      </c>
      <c r="E80" s="2"/>
      <c r="F80" s="2"/>
      <c r="G80" s="2"/>
    </row>
    <row r="81" spans="1:7" customFormat="1" ht="15.6">
      <c r="A81" s="22"/>
      <c r="B81" s="22"/>
      <c r="C81" s="22"/>
      <c r="D81" s="22"/>
      <c r="E81" s="2"/>
      <c r="F81" s="2"/>
      <c r="G81" s="2"/>
    </row>
    <row r="82" spans="1:7" customFormat="1" ht="16.2">
      <c r="A82" s="23" t="s">
        <v>82</v>
      </c>
      <c r="B82" s="24"/>
      <c r="C82" s="12"/>
      <c r="D82" s="12">
        <v>7.3030999999999997</v>
      </c>
      <c r="E82" s="25"/>
      <c r="F82" s="2"/>
      <c r="G82" s="2"/>
    </row>
    <row r="83" spans="1:7" customFormat="1" ht="16.2">
      <c r="A83" s="26"/>
      <c r="B83" s="27"/>
      <c r="C83" s="28"/>
      <c r="D83" s="29"/>
      <c r="E83" s="25"/>
      <c r="F83" s="2"/>
      <c r="G83" s="2"/>
    </row>
    <row r="84" spans="1:7" customFormat="1" ht="16.2">
      <c r="A84" s="26"/>
      <c r="B84" s="27"/>
      <c r="C84" s="28"/>
      <c r="D84" s="29"/>
      <c r="E84" s="25"/>
      <c r="F84" s="2"/>
      <c r="G84" s="2"/>
    </row>
    <row r="85" spans="1:7" customFormat="1" ht="16.2">
      <c r="A85" s="26"/>
      <c r="B85" s="27"/>
      <c r="C85" s="28"/>
      <c r="D85" s="29"/>
      <c r="E85" s="25"/>
      <c r="F85" s="2"/>
      <c r="G85" s="2"/>
    </row>
    <row r="86" spans="1:7" customFormat="1" ht="15.6">
      <c r="A86" s="30" t="s">
        <v>83</v>
      </c>
      <c r="B86" s="27"/>
      <c r="C86" s="30"/>
      <c r="D86" s="30" t="s">
        <v>84</v>
      </c>
      <c r="E86" s="25"/>
      <c r="F86" s="2"/>
      <c r="G86" s="2"/>
    </row>
    <row r="87" spans="1:7" customFormat="1" ht="15.6">
      <c r="A87" s="30"/>
      <c r="B87" s="27"/>
      <c r="C87" s="30"/>
      <c r="D87" s="30"/>
      <c r="E87" s="25"/>
      <c r="F87" s="2"/>
      <c r="G87" s="2"/>
    </row>
    <row r="88" spans="1:7" customFormat="1" ht="15.6">
      <c r="A88" s="30" t="s">
        <v>85</v>
      </c>
      <c r="B88" s="31"/>
      <c r="C88" s="30"/>
      <c r="D88" s="30" t="s">
        <v>86</v>
      </c>
      <c r="E88" s="2"/>
      <c r="F88" s="2"/>
      <c r="G88" s="2"/>
    </row>
    <row r="89" spans="1:7" customFormat="1">
      <c r="A89" s="2"/>
      <c r="B89" s="2"/>
      <c r="C89" s="2"/>
      <c r="D89" s="2"/>
      <c r="E89" s="2"/>
      <c r="F89" s="2"/>
      <c r="G89" s="2"/>
    </row>
    <row r="90" spans="1:7" customFormat="1" ht="17.399999999999999">
      <c r="A90" s="32" t="s">
        <v>87</v>
      </c>
      <c r="B90" s="16"/>
      <c r="C90" s="16"/>
      <c r="D90" s="16"/>
      <c r="E90" s="2"/>
      <c r="F90" s="2"/>
      <c r="G90" s="2"/>
    </row>
    <row r="91" spans="1:7" customFormat="1" ht="15.6">
      <c r="A91" s="32"/>
      <c r="B91" s="16"/>
      <c r="C91" s="16"/>
      <c r="D91" s="16"/>
      <c r="E91" s="2"/>
      <c r="F91" s="2"/>
      <c r="G91" s="2"/>
    </row>
    <row r="92" spans="1:7" customFormat="1" ht="15.6">
      <c r="A92" s="32"/>
      <c r="B92" s="16"/>
      <c r="C92" s="16"/>
      <c r="D92" s="16"/>
      <c r="E92" s="2"/>
      <c r="F92" s="2"/>
      <c r="G92" s="2"/>
    </row>
    <row r="93" spans="1:7" customFormat="1" ht="15.6">
      <c r="A93" s="33" t="s">
        <v>88</v>
      </c>
      <c r="B93" s="33"/>
      <c r="C93" s="33"/>
      <c r="D93" s="33"/>
      <c r="E93" s="2"/>
      <c r="F93" s="2"/>
      <c r="G93" s="2"/>
    </row>
    <row r="94" spans="1:7" customFormat="1" ht="15.6">
      <c r="A94" s="33" t="str">
        <f>A11</f>
        <v>по состоянию на 30 сентября 2014 года</v>
      </c>
      <c r="B94" s="33"/>
      <c r="C94" s="33"/>
      <c r="D94" s="33"/>
      <c r="E94" s="2"/>
      <c r="F94" s="2"/>
      <c r="G94" s="2"/>
    </row>
    <row r="95" spans="1:7" customFormat="1" ht="15.6">
      <c r="A95" s="34"/>
      <c r="B95" s="34"/>
      <c r="C95" s="34"/>
      <c r="D95" s="34"/>
      <c r="E95" s="2"/>
      <c r="F95" s="2"/>
      <c r="G95" s="2"/>
    </row>
    <row r="96" spans="1:7" customFormat="1" ht="15.6">
      <c r="A96" s="1"/>
      <c r="B96" s="1"/>
      <c r="C96" s="1"/>
      <c r="D96" s="5" t="s">
        <v>10</v>
      </c>
      <c r="E96" s="2"/>
      <c r="F96" s="2"/>
      <c r="G96" s="2"/>
    </row>
    <row r="97" spans="1:7" customFormat="1" ht="46.8">
      <c r="A97" s="6" t="s">
        <v>89</v>
      </c>
      <c r="B97" s="6" t="s">
        <v>12</v>
      </c>
      <c r="C97" s="6" t="s">
        <v>90</v>
      </c>
      <c r="D97" s="6" t="s">
        <v>91</v>
      </c>
      <c r="E97" s="2"/>
      <c r="F97" s="2"/>
      <c r="G97" s="2"/>
    </row>
    <row r="98" spans="1:7" customFormat="1" ht="15.6">
      <c r="A98" s="14" t="s">
        <v>92</v>
      </c>
      <c r="B98" s="8" t="s">
        <v>18</v>
      </c>
      <c r="C98" s="35">
        <v>2400138545</v>
      </c>
      <c r="D98" s="35">
        <v>2127460318</v>
      </c>
      <c r="E98" s="2"/>
      <c r="F98" s="2"/>
      <c r="G98" s="2"/>
    </row>
    <row r="99" spans="1:7" customFormat="1" ht="15.6">
      <c r="A99" s="14" t="s">
        <v>93</v>
      </c>
      <c r="B99" s="8" t="s">
        <v>20</v>
      </c>
      <c r="C99" s="35">
        <v>1676846902</v>
      </c>
      <c r="D99" s="35">
        <v>1468783701</v>
      </c>
      <c r="E99" s="2"/>
      <c r="F99" s="2"/>
      <c r="G99" s="2"/>
    </row>
    <row r="100" spans="1:7" customFormat="1" ht="15.6">
      <c r="A100" s="36" t="s">
        <v>94</v>
      </c>
      <c r="B100" s="6" t="s">
        <v>22</v>
      </c>
      <c r="C100" s="37">
        <f>C98-C99</f>
        <v>723291643</v>
      </c>
      <c r="D100" s="13">
        <f>D98-D99</f>
        <v>658676617</v>
      </c>
      <c r="E100" s="2"/>
      <c r="F100" s="2"/>
      <c r="G100" s="2"/>
    </row>
    <row r="101" spans="1:7" customFormat="1" ht="15.6">
      <c r="A101" s="14" t="s">
        <v>95</v>
      </c>
      <c r="B101" s="8" t="s">
        <v>24</v>
      </c>
      <c r="C101" s="35">
        <v>281747864</v>
      </c>
      <c r="D101" s="35">
        <v>237329835</v>
      </c>
      <c r="E101" s="2"/>
      <c r="F101" s="2"/>
      <c r="G101" s="2"/>
    </row>
    <row r="102" spans="1:7" customFormat="1" ht="15.6">
      <c r="A102" s="14" t="s">
        <v>96</v>
      </c>
      <c r="B102" s="8" t="s">
        <v>26</v>
      </c>
      <c r="C102" s="35">
        <f>116342272+29932872+710092</f>
        <v>146985236</v>
      </c>
      <c r="D102" s="35">
        <f>110700973+57864158+4186</f>
        <v>168569317</v>
      </c>
      <c r="E102" s="2"/>
      <c r="F102" s="2"/>
      <c r="G102" s="2"/>
    </row>
    <row r="103" spans="1:7" customFormat="1" ht="15.6">
      <c r="A103" s="14" t="s">
        <v>97</v>
      </c>
      <c r="B103" s="8" t="s">
        <v>28</v>
      </c>
      <c r="C103" s="35">
        <f>5068517+9360409</f>
        <v>14428926</v>
      </c>
      <c r="D103" s="35">
        <f>12754570+7035312</f>
        <v>19789882</v>
      </c>
      <c r="E103" s="2"/>
      <c r="F103" s="2"/>
      <c r="G103" s="2"/>
    </row>
    <row r="104" spans="1:7" customFormat="1" ht="15.6">
      <c r="A104" s="14" t="s">
        <v>98</v>
      </c>
      <c r="B104" s="8" t="s">
        <v>30</v>
      </c>
      <c r="C104" s="35">
        <v>17479657</v>
      </c>
      <c r="D104" s="35">
        <v>23210796</v>
      </c>
      <c r="E104" s="2"/>
      <c r="F104" s="2"/>
      <c r="G104" s="2"/>
    </row>
    <row r="105" spans="1:7" customFormat="1" ht="15.6">
      <c r="A105" s="36" t="s">
        <v>99</v>
      </c>
      <c r="B105" s="6" t="s">
        <v>100</v>
      </c>
      <c r="C105" s="37">
        <f>C100-C101-C102-C103+C104</f>
        <v>297609274</v>
      </c>
      <c r="D105" s="13">
        <f>D100-D101-D102-D103+D104</f>
        <v>256198379</v>
      </c>
      <c r="E105" s="2"/>
      <c r="F105" s="2"/>
      <c r="G105" s="2"/>
    </row>
    <row r="106" spans="1:7" customFormat="1" ht="15.6">
      <c r="A106" s="14" t="s">
        <v>101</v>
      </c>
      <c r="B106" s="8" t="s">
        <v>102</v>
      </c>
      <c r="C106" s="35">
        <v>43254165</v>
      </c>
      <c r="D106" s="35">
        <v>28488520</v>
      </c>
      <c r="E106" s="2"/>
      <c r="F106" s="2"/>
      <c r="G106" s="2"/>
    </row>
    <row r="107" spans="1:7" customFormat="1" ht="15.6">
      <c r="A107" s="14" t="s">
        <v>103</v>
      </c>
      <c r="B107" s="8" t="s">
        <v>104</v>
      </c>
      <c r="C107" s="35">
        <v>149819015</v>
      </c>
      <c r="D107" s="35">
        <v>132274474</v>
      </c>
      <c r="E107" s="2"/>
      <c r="F107" s="2"/>
      <c r="G107" s="2"/>
    </row>
    <row r="108" spans="1:7" customFormat="1" ht="46.8">
      <c r="A108" s="14" t="s">
        <v>105</v>
      </c>
      <c r="B108" s="8" t="s">
        <v>106</v>
      </c>
      <c r="C108" s="35">
        <v>351643271</v>
      </c>
      <c r="D108" s="35">
        <v>364724831</v>
      </c>
      <c r="E108" s="2"/>
      <c r="F108" s="2"/>
      <c r="G108" s="2"/>
    </row>
    <row r="109" spans="1:7" customFormat="1" ht="15.6">
      <c r="A109" s="14" t="s">
        <v>107</v>
      </c>
      <c r="B109" s="8" t="s">
        <v>108</v>
      </c>
      <c r="C109" s="35">
        <v>71302041</v>
      </c>
      <c r="D109" s="35"/>
      <c r="E109" s="2"/>
      <c r="F109" s="2"/>
      <c r="G109" s="2"/>
    </row>
    <row r="110" spans="1:7" customFormat="1" ht="15.6">
      <c r="A110" s="14" t="s">
        <v>109</v>
      </c>
      <c r="B110" s="8" t="s">
        <v>110</v>
      </c>
      <c r="C110" s="35">
        <f>1622222+343359</f>
        <v>1965581</v>
      </c>
      <c r="D110" s="35">
        <v>22912607</v>
      </c>
      <c r="E110" s="2"/>
      <c r="F110" s="2"/>
      <c r="G110" s="2"/>
    </row>
    <row r="111" spans="1:7" customFormat="1" ht="15.6">
      <c r="A111" s="36" t="s">
        <v>111</v>
      </c>
      <c r="B111" s="8">
        <v>100</v>
      </c>
      <c r="C111" s="37">
        <f>C105+C106-C107+C108+C109-C110</f>
        <v>612024155</v>
      </c>
      <c r="D111" s="13">
        <f>D105+D106-D107+D108+D109-D110</f>
        <v>494224649</v>
      </c>
      <c r="E111" s="2"/>
      <c r="F111" s="2"/>
      <c r="G111" s="2"/>
    </row>
    <row r="112" spans="1:7" customFormat="1" ht="15.6">
      <c r="A112" s="14" t="s">
        <v>112</v>
      </c>
      <c r="B112" s="8">
        <v>101</v>
      </c>
      <c r="C112" s="35">
        <v>144451370</v>
      </c>
      <c r="D112" s="35">
        <v>132418349</v>
      </c>
      <c r="E112" s="2"/>
      <c r="F112" s="2"/>
      <c r="G112" s="2"/>
    </row>
    <row r="113" spans="1:7" customFormat="1" ht="31.2">
      <c r="A113" s="36" t="s">
        <v>113</v>
      </c>
      <c r="B113" s="8">
        <v>200</v>
      </c>
      <c r="C113" s="37">
        <f>C111-C112</f>
        <v>467572785</v>
      </c>
      <c r="D113" s="13">
        <f>D111-D112</f>
        <v>361806300</v>
      </c>
      <c r="E113" s="2"/>
      <c r="F113" s="2"/>
      <c r="G113" s="2"/>
    </row>
    <row r="114" spans="1:7" customFormat="1" ht="31.2">
      <c r="A114" s="14" t="s">
        <v>114</v>
      </c>
      <c r="B114" s="8">
        <v>201</v>
      </c>
      <c r="C114" s="35">
        <v>738883</v>
      </c>
      <c r="D114" s="35">
        <v>502711</v>
      </c>
      <c r="E114" s="2"/>
      <c r="F114" s="2"/>
      <c r="G114" s="2"/>
    </row>
    <row r="115" spans="1:7" customFormat="1" ht="15.6">
      <c r="A115" s="36" t="s">
        <v>115</v>
      </c>
      <c r="B115" s="8">
        <v>300</v>
      </c>
      <c r="C115" s="37">
        <f>C113+C114</f>
        <v>468311668</v>
      </c>
      <c r="D115" s="13">
        <f>D113+D114</f>
        <v>362309011</v>
      </c>
      <c r="E115" s="2"/>
      <c r="F115" s="2"/>
      <c r="G115" s="2"/>
    </row>
    <row r="116" spans="1:7" customFormat="1" ht="15.6">
      <c r="A116" s="14" t="s">
        <v>116</v>
      </c>
      <c r="B116" s="8"/>
      <c r="C116" s="35">
        <v>384249278</v>
      </c>
      <c r="D116" s="35">
        <v>330993455</v>
      </c>
      <c r="E116" s="2"/>
      <c r="F116" s="2"/>
      <c r="G116" s="2"/>
    </row>
    <row r="117" spans="1:7" customFormat="1" ht="15.6">
      <c r="A117" s="14" t="s">
        <v>117</v>
      </c>
      <c r="B117" s="8"/>
      <c r="C117" s="35">
        <v>84062390</v>
      </c>
      <c r="D117" s="35">
        <v>31315556</v>
      </c>
      <c r="E117" s="2"/>
      <c r="F117" s="2"/>
      <c r="G117" s="2"/>
    </row>
    <row r="118" spans="1:7" customFormat="1" ht="15.6">
      <c r="A118" s="36" t="s">
        <v>118</v>
      </c>
      <c r="B118" s="8">
        <v>400</v>
      </c>
      <c r="C118" s="37">
        <f>SUM(C120:C130)</f>
        <v>201886977</v>
      </c>
      <c r="D118" s="13">
        <f>SUM(D120:D130)</f>
        <v>46429036</v>
      </c>
      <c r="E118" s="2"/>
      <c r="F118" s="2"/>
      <c r="G118" s="2"/>
    </row>
    <row r="119" spans="1:7" customFormat="1" ht="15.6">
      <c r="A119" s="14" t="s">
        <v>119</v>
      </c>
      <c r="B119" s="8"/>
      <c r="C119" s="9"/>
      <c r="D119" s="9"/>
      <c r="E119" s="2"/>
      <c r="F119" s="2"/>
      <c r="G119" s="2"/>
    </row>
    <row r="120" spans="1:7" customFormat="1" ht="15.6">
      <c r="A120" s="14" t="s">
        <v>120</v>
      </c>
      <c r="B120" s="8">
        <v>410</v>
      </c>
      <c r="C120" s="8"/>
      <c r="D120" s="8"/>
      <c r="E120" s="2"/>
      <c r="F120" s="2"/>
      <c r="G120" s="2"/>
    </row>
    <row r="121" spans="1:7" customFormat="1" ht="31.2">
      <c r="A121" s="14" t="s">
        <v>121</v>
      </c>
      <c r="B121" s="8">
        <v>411</v>
      </c>
      <c r="C121" s="8"/>
      <c r="D121" s="8"/>
      <c r="E121" s="2"/>
      <c r="F121" s="2"/>
      <c r="G121" s="2"/>
    </row>
    <row r="122" spans="1:7" customFormat="1" ht="46.8">
      <c r="A122" s="14" t="s">
        <v>122</v>
      </c>
      <c r="B122" s="8">
        <v>412</v>
      </c>
      <c r="C122" s="35">
        <v>109333955</v>
      </c>
      <c r="D122" s="35">
        <v>3703859</v>
      </c>
      <c r="E122" s="2"/>
      <c r="F122" s="2"/>
      <c r="G122" s="2"/>
    </row>
    <row r="123" spans="1:7" customFormat="1" ht="15.6">
      <c r="A123" s="14" t="s">
        <v>123</v>
      </c>
      <c r="B123" s="8">
        <v>413</v>
      </c>
      <c r="C123" s="11">
        <v>-1126031</v>
      </c>
      <c r="D123" s="8"/>
      <c r="E123" s="2"/>
      <c r="F123" s="2"/>
      <c r="G123" s="2"/>
    </row>
    <row r="124" spans="1:7" customFormat="1" ht="31.2">
      <c r="A124" s="14" t="s">
        <v>124</v>
      </c>
      <c r="B124" s="8">
        <v>414</v>
      </c>
      <c r="C124" s="8"/>
      <c r="D124" s="8"/>
      <c r="E124" s="2"/>
      <c r="F124" s="2"/>
      <c r="G124" s="2"/>
    </row>
    <row r="125" spans="1:7" customFormat="1" ht="15.6">
      <c r="A125" s="14" t="s">
        <v>125</v>
      </c>
      <c r="B125" s="8">
        <v>415</v>
      </c>
      <c r="C125" s="8"/>
      <c r="D125" s="8"/>
      <c r="E125" s="2"/>
      <c r="F125" s="2"/>
      <c r="G125" s="2"/>
    </row>
    <row r="126" spans="1:7" customFormat="1" ht="15.6">
      <c r="A126" s="14" t="s">
        <v>126</v>
      </c>
      <c r="B126" s="8">
        <v>416</v>
      </c>
      <c r="C126" s="35">
        <f>202820287-C122</f>
        <v>93486332</v>
      </c>
      <c r="D126" s="35">
        <f>46429036-D122</f>
        <v>42725177</v>
      </c>
      <c r="E126" s="2"/>
      <c r="F126" s="2"/>
      <c r="G126" s="2"/>
    </row>
    <row r="127" spans="1:7" customFormat="1" ht="15.6">
      <c r="A127" s="14" t="s">
        <v>127</v>
      </c>
      <c r="B127" s="8">
        <v>417</v>
      </c>
      <c r="C127" s="8"/>
      <c r="D127" s="8"/>
      <c r="E127" s="2"/>
      <c r="F127" s="2"/>
      <c r="G127" s="2"/>
    </row>
    <row r="128" spans="1:7" customFormat="1" ht="15.6">
      <c r="A128" s="14" t="s">
        <v>128</v>
      </c>
      <c r="B128" s="8">
        <v>418</v>
      </c>
      <c r="C128" s="8"/>
      <c r="D128" s="8"/>
      <c r="E128" s="2"/>
      <c r="F128" s="2"/>
      <c r="G128" s="2"/>
    </row>
    <row r="129" spans="1:7" customFormat="1" ht="15.6">
      <c r="A129" s="14" t="s">
        <v>129</v>
      </c>
      <c r="B129" s="8">
        <v>419</v>
      </c>
      <c r="C129" s="8"/>
      <c r="D129" s="8"/>
      <c r="E129" s="2"/>
      <c r="F129" s="2"/>
      <c r="G129" s="2"/>
    </row>
    <row r="130" spans="1:7" customFormat="1" ht="15.6">
      <c r="A130" s="14" t="s">
        <v>130</v>
      </c>
      <c r="B130" s="8">
        <v>420</v>
      </c>
      <c r="C130" s="8">
        <v>192721</v>
      </c>
      <c r="D130" s="8"/>
      <c r="E130" s="2"/>
      <c r="F130" s="2"/>
      <c r="G130" s="2"/>
    </row>
    <row r="131" spans="1:7" customFormat="1" ht="15.6">
      <c r="A131" s="36" t="s">
        <v>131</v>
      </c>
      <c r="B131" s="8">
        <v>500</v>
      </c>
      <c r="C131" s="13">
        <f>C115+C118</f>
        <v>670198645</v>
      </c>
      <c r="D131" s="13">
        <f>D115+D118</f>
        <v>408738047</v>
      </c>
      <c r="E131" s="2"/>
      <c r="F131" s="2"/>
      <c r="G131" s="2"/>
    </row>
    <row r="132" spans="1:7" customFormat="1" ht="15.6">
      <c r="A132" s="14" t="s">
        <v>132</v>
      </c>
      <c r="B132" s="8"/>
      <c r="C132" s="8"/>
      <c r="D132" s="8"/>
      <c r="E132" s="2"/>
      <c r="F132" s="2"/>
      <c r="G132" s="2"/>
    </row>
    <row r="133" spans="1:7" customFormat="1" ht="15.6">
      <c r="A133" s="14" t="s">
        <v>116</v>
      </c>
      <c r="B133" s="8"/>
      <c r="C133" s="11">
        <v>566353635</v>
      </c>
      <c r="D133" s="35">
        <v>375728423</v>
      </c>
      <c r="E133" s="2"/>
      <c r="F133" s="2"/>
      <c r="G133" s="2"/>
    </row>
    <row r="134" spans="1:7" customFormat="1" ht="15.6">
      <c r="A134" s="14" t="s">
        <v>133</v>
      </c>
      <c r="B134" s="8"/>
      <c r="C134" s="11">
        <v>103845010</v>
      </c>
      <c r="D134" s="35">
        <v>33009624</v>
      </c>
      <c r="E134" s="2"/>
      <c r="F134" s="2"/>
      <c r="G134" s="2"/>
    </row>
    <row r="135" spans="1:7" customFormat="1" ht="15.6">
      <c r="A135" s="36" t="s">
        <v>134</v>
      </c>
      <c r="B135" s="8">
        <v>600</v>
      </c>
      <c r="C135" s="12">
        <v>0.63828237006952693</v>
      </c>
      <c r="D135" s="13">
        <v>0.46660000000000001</v>
      </c>
      <c r="E135" s="2"/>
      <c r="F135" s="2"/>
      <c r="G135" s="2"/>
    </row>
    <row r="136" spans="1:7" customFormat="1" ht="15.6">
      <c r="A136" s="14" t="s">
        <v>119</v>
      </c>
      <c r="B136" s="8"/>
      <c r="C136" s="38"/>
      <c r="D136" s="8"/>
      <c r="E136" s="2"/>
      <c r="F136" s="2"/>
      <c r="G136" s="2"/>
    </row>
    <row r="137" spans="1:7" customFormat="1" ht="15.6">
      <c r="A137" s="14" t="s">
        <v>135</v>
      </c>
      <c r="B137" s="8"/>
      <c r="C137" s="12"/>
      <c r="D137" s="13"/>
      <c r="E137" s="2"/>
      <c r="F137" s="2"/>
      <c r="G137" s="2"/>
    </row>
    <row r="138" spans="1:7" customFormat="1" ht="15.6">
      <c r="A138" s="14" t="s">
        <v>136</v>
      </c>
      <c r="B138" s="8"/>
      <c r="C138" s="10">
        <v>0.63828237006952693</v>
      </c>
      <c r="D138" s="8">
        <v>0.69463695522153723</v>
      </c>
      <c r="E138" s="2"/>
      <c r="F138" s="2"/>
      <c r="G138" s="2"/>
    </row>
    <row r="139" spans="1:7" customFormat="1" ht="15.6">
      <c r="A139" s="14" t="s">
        <v>137</v>
      </c>
      <c r="B139" s="8"/>
      <c r="C139" s="10">
        <v>0</v>
      </c>
      <c r="D139" s="8">
        <v>9.6516185151108264E-4</v>
      </c>
      <c r="E139" s="2"/>
      <c r="F139" s="2"/>
      <c r="G139" s="2"/>
    </row>
    <row r="140" spans="1:7" customFormat="1" ht="15.6">
      <c r="A140" s="14" t="s">
        <v>138</v>
      </c>
      <c r="B140" s="8"/>
      <c r="C140" s="8"/>
      <c r="D140" s="8"/>
      <c r="E140" s="2"/>
      <c r="F140" s="2"/>
      <c r="G140" s="2"/>
    </row>
    <row r="141" spans="1:7" customFormat="1" ht="15.6">
      <c r="A141" s="14" t="s">
        <v>136</v>
      </c>
      <c r="B141" s="8"/>
      <c r="C141" s="8"/>
      <c r="D141" s="8"/>
      <c r="E141" s="2"/>
      <c r="F141" s="2"/>
      <c r="G141" s="2"/>
    </row>
    <row r="142" spans="1:7" customFormat="1" ht="15.6">
      <c r="A142" s="14" t="s">
        <v>137</v>
      </c>
      <c r="B142" s="8"/>
      <c r="C142" s="8"/>
      <c r="D142" s="8"/>
      <c r="E142" s="2"/>
      <c r="F142" s="2"/>
      <c r="G142" s="2"/>
    </row>
    <row r="143" spans="1:7" customFormat="1" ht="15.6">
      <c r="A143" s="39"/>
      <c r="B143" s="40"/>
      <c r="C143" s="40"/>
      <c r="D143" s="40"/>
      <c r="E143" s="2"/>
      <c r="F143" s="2"/>
      <c r="G143" s="2"/>
    </row>
    <row r="144" spans="1:7" customFormat="1" ht="15.6">
      <c r="A144" s="39"/>
      <c r="B144" s="40"/>
      <c r="C144" s="40"/>
      <c r="D144" s="40"/>
      <c r="E144" s="2"/>
      <c r="F144" s="2"/>
      <c r="G144" s="2"/>
    </row>
    <row r="145" spans="1:10" ht="15.6">
      <c r="A145" s="39"/>
      <c r="B145" s="40"/>
      <c r="C145" s="40"/>
      <c r="D145" s="40"/>
      <c r="F145" s="2"/>
      <c r="G145" s="2"/>
      <c r="H145"/>
      <c r="I145"/>
      <c r="J145"/>
    </row>
    <row r="146" spans="1:10" ht="15.6">
      <c r="A146" s="30" t="s">
        <v>83</v>
      </c>
      <c r="B146" s="27"/>
      <c r="C146" s="30"/>
      <c r="D146" s="30" t="s">
        <v>84</v>
      </c>
      <c r="F146" s="2"/>
      <c r="G146" s="2"/>
      <c r="H146"/>
      <c r="I146"/>
      <c r="J146"/>
    </row>
    <row r="147" spans="1:10" ht="15.6">
      <c r="A147" s="30"/>
      <c r="B147" s="27"/>
      <c r="C147" s="30"/>
      <c r="D147" s="30"/>
      <c r="F147" s="2"/>
      <c r="G147" s="2"/>
      <c r="H147"/>
      <c r="I147"/>
      <c r="J147"/>
    </row>
    <row r="148" spans="1:10" ht="15.6">
      <c r="A148" s="30" t="s">
        <v>85</v>
      </c>
      <c r="B148" s="31"/>
      <c r="C148" s="30"/>
      <c r="D148" s="30" t="s">
        <v>86</v>
      </c>
      <c r="F148" s="2"/>
      <c r="G148" s="2"/>
      <c r="H148"/>
      <c r="I148"/>
      <c r="J148"/>
    </row>
    <row r="149" spans="1:10">
      <c r="F149" s="2"/>
      <c r="G149" s="2"/>
      <c r="H149"/>
      <c r="I149"/>
      <c r="J149"/>
    </row>
    <row r="150" spans="1:10" ht="17.399999999999999">
      <c r="A150" s="32" t="s">
        <v>87</v>
      </c>
      <c r="B150" s="16"/>
      <c r="C150" s="16"/>
      <c r="D150" s="16"/>
      <c r="F150" s="2"/>
      <c r="G150" s="2"/>
      <c r="H150"/>
      <c r="I150"/>
      <c r="J150"/>
    </row>
    <row r="151" spans="1:10" ht="15.6">
      <c r="A151" s="32"/>
      <c r="B151" s="16"/>
      <c r="C151" s="16"/>
      <c r="D151" s="16"/>
      <c r="F151" s="2"/>
      <c r="G151" s="2"/>
      <c r="H151"/>
      <c r="I151"/>
      <c r="J151"/>
    </row>
    <row r="152" spans="1:10" ht="17.399999999999999">
      <c r="A152" s="41" t="s">
        <v>139</v>
      </c>
      <c r="B152" s="41"/>
      <c r="C152" s="41"/>
      <c r="D152" s="41"/>
      <c r="F152" s="2"/>
      <c r="G152" s="2"/>
      <c r="H152"/>
      <c r="I152"/>
      <c r="J152" s="42"/>
    </row>
    <row r="153" spans="1:10" ht="17.399999999999999">
      <c r="A153" s="43" t="s">
        <v>140</v>
      </c>
      <c r="B153" s="43"/>
      <c r="C153" s="43"/>
      <c r="D153" s="43"/>
      <c r="F153" s="2"/>
      <c r="G153" s="2"/>
      <c r="H153"/>
      <c r="I153"/>
      <c r="J153" s="42"/>
    </row>
    <row r="154" spans="1:10" ht="17.399999999999999">
      <c r="A154" s="43" t="str">
        <f>A94</f>
        <v>по состоянию на 30 сентября 2014 года</v>
      </c>
      <c r="B154" s="43"/>
      <c r="C154" s="43"/>
      <c r="D154" s="43"/>
      <c r="F154" s="2"/>
      <c r="G154" s="2"/>
      <c r="H154"/>
      <c r="I154"/>
      <c r="J154" s="42"/>
    </row>
    <row r="155" spans="1:10" ht="15.6">
      <c r="A155" s="44"/>
      <c r="B155" s="44"/>
      <c r="C155" s="44"/>
      <c r="D155" s="44"/>
      <c r="F155" s="2"/>
      <c r="G155" s="2"/>
      <c r="H155"/>
      <c r="I155"/>
      <c r="J155" s="42"/>
    </row>
    <row r="156" spans="1:10" ht="15.6">
      <c r="A156" s="16"/>
      <c r="B156" s="16"/>
      <c r="C156" s="16"/>
      <c r="D156" s="45" t="s">
        <v>10</v>
      </c>
      <c r="F156" s="2"/>
      <c r="G156" s="2"/>
      <c r="H156"/>
      <c r="I156"/>
      <c r="J156" s="42"/>
    </row>
    <row r="157" spans="1:10" ht="46.8">
      <c r="A157" s="6" t="s">
        <v>89</v>
      </c>
      <c r="B157" s="6" t="s">
        <v>141</v>
      </c>
      <c r="C157" s="6" t="s">
        <v>90</v>
      </c>
      <c r="D157" s="6" t="s">
        <v>142</v>
      </c>
      <c r="F157" s="2"/>
      <c r="G157" s="2"/>
      <c r="H157"/>
      <c r="I157"/>
      <c r="J157" s="42"/>
    </row>
    <row r="158" spans="1:10" ht="15.6">
      <c r="A158" s="9" t="s">
        <v>143</v>
      </c>
      <c r="B158" s="8"/>
      <c r="C158" s="8"/>
      <c r="D158" s="8"/>
      <c r="F158" s="2"/>
      <c r="G158" s="2"/>
      <c r="H158"/>
      <c r="I158"/>
      <c r="J158" s="42"/>
    </row>
    <row r="159" spans="1:10" ht="15.6">
      <c r="A159" s="7" t="s">
        <v>144</v>
      </c>
      <c r="B159" s="6" t="s">
        <v>18</v>
      </c>
      <c r="C159" s="17">
        <f>612024155+738883</f>
        <v>612763038</v>
      </c>
      <c r="D159" s="17">
        <f>494224649+502711</f>
        <v>494727360</v>
      </c>
      <c r="F159" s="2"/>
      <c r="G159" s="2"/>
      <c r="H159"/>
      <c r="I159"/>
      <c r="J159" s="42"/>
    </row>
    <row r="160" spans="1:10" ht="31.2">
      <c r="A160" s="9" t="s">
        <v>145</v>
      </c>
      <c r="B160" s="8" t="s">
        <v>20</v>
      </c>
      <c r="C160" s="46">
        <f>156392135+30642965+343359</f>
        <v>187378459</v>
      </c>
      <c r="D160" s="46">
        <f>135920965+57868344</f>
        <v>193789309</v>
      </c>
      <c r="F160" s="2"/>
      <c r="G160" s="2"/>
      <c r="H160"/>
      <c r="I160"/>
      <c r="J160" s="42"/>
    </row>
    <row r="161" spans="1:10" ht="15.6">
      <c r="A161" s="9" t="s">
        <v>146</v>
      </c>
      <c r="B161" s="8" t="s">
        <v>22</v>
      </c>
      <c r="C161" s="46">
        <v>1622222</v>
      </c>
      <c r="D161" s="46"/>
      <c r="F161" s="2"/>
      <c r="G161" s="2"/>
      <c r="H161"/>
      <c r="I161"/>
      <c r="J161" s="42"/>
    </row>
    <row r="162" spans="1:10" ht="15.6">
      <c r="A162" s="9" t="s">
        <v>147</v>
      </c>
      <c r="B162" s="8" t="s">
        <v>24</v>
      </c>
      <c r="C162" s="46">
        <v>3398372</v>
      </c>
      <c r="D162" s="46">
        <v>-32401</v>
      </c>
      <c r="F162" s="2"/>
      <c r="G162" s="2"/>
      <c r="H162"/>
      <c r="I162"/>
      <c r="J162" s="42"/>
    </row>
    <row r="163" spans="1:10" ht="46.8">
      <c r="A163" s="14" t="s">
        <v>148</v>
      </c>
      <c r="B163" s="8" t="s">
        <v>26</v>
      </c>
      <c r="C163" s="46"/>
      <c r="D163" s="46"/>
      <c r="F163" s="2"/>
      <c r="G163" s="2"/>
      <c r="H163"/>
      <c r="I163"/>
      <c r="J163" s="42"/>
    </row>
    <row r="164" spans="1:10" ht="15.6">
      <c r="A164" s="9" t="s">
        <v>149</v>
      </c>
      <c r="B164" s="8" t="s">
        <v>28</v>
      </c>
      <c r="C164" s="46">
        <v>5068517</v>
      </c>
      <c r="D164" s="46">
        <v>7035312</v>
      </c>
      <c r="F164" s="2"/>
      <c r="G164" s="2"/>
      <c r="H164"/>
      <c r="I164"/>
      <c r="J164" s="42"/>
    </row>
    <row r="165" spans="1:10" ht="15.6">
      <c r="A165" s="9" t="s">
        <v>150</v>
      </c>
      <c r="B165" s="8" t="s">
        <v>30</v>
      </c>
      <c r="C165" s="46"/>
      <c r="D165" s="46"/>
      <c r="F165" s="2"/>
      <c r="G165" s="2"/>
      <c r="H165"/>
      <c r="I165"/>
      <c r="J165" s="42"/>
    </row>
    <row r="166" spans="1:10" ht="15.6">
      <c r="A166" s="9" t="s">
        <v>151</v>
      </c>
      <c r="B166" s="8" t="s">
        <v>32</v>
      </c>
      <c r="C166" s="46"/>
      <c r="D166" s="46"/>
      <c r="F166" s="2"/>
      <c r="G166" s="2"/>
      <c r="H166"/>
      <c r="I166"/>
      <c r="J166" s="42"/>
    </row>
    <row r="167" spans="1:10" ht="46.8">
      <c r="A167" s="9" t="s">
        <v>152</v>
      </c>
      <c r="B167" s="8" t="s">
        <v>34</v>
      </c>
      <c r="C167" s="46"/>
      <c r="D167" s="46"/>
      <c r="F167" s="2"/>
      <c r="G167" s="2"/>
      <c r="H167"/>
      <c r="I167"/>
      <c r="J167" s="42"/>
    </row>
    <row r="168" spans="1:10" ht="15.6">
      <c r="A168" s="14" t="s">
        <v>153</v>
      </c>
      <c r="B168" s="8" t="s">
        <v>36</v>
      </c>
      <c r="C168" s="46">
        <f>149819015-43254165</f>
        <v>106564850</v>
      </c>
      <c r="D168" s="46">
        <f>132274474-28488520</f>
        <v>103785954</v>
      </c>
      <c r="F168" s="2"/>
      <c r="G168" s="2"/>
      <c r="H168"/>
      <c r="I168"/>
      <c r="J168" s="42"/>
    </row>
    <row r="169" spans="1:10" ht="15.6">
      <c r="A169" s="14" t="s">
        <v>59</v>
      </c>
      <c r="B169" s="8" t="s">
        <v>100</v>
      </c>
      <c r="C169" s="46"/>
      <c r="D169" s="46"/>
      <c r="F169" s="2"/>
      <c r="G169" s="2"/>
      <c r="H169"/>
      <c r="I169"/>
      <c r="J169" s="42"/>
    </row>
    <row r="170" spans="1:10" ht="15.6">
      <c r="A170" s="14" t="s">
        <v>154</v>
      </c>
      <c r="B170" s="8" t="s">
        <v>102</v>
      </c>
      <c r="C170" s="46"/>
      <c r="D170" s="46"/>
      <c r="F170" s="2"/>
      <c r="G170" s="2"/>
      <c r="H170"/>
      <c r="I170"/>
      <c r="J170" s="42"/>
    </row>
    <row r="171" spans="1:10" ht="15.6">
      <c r="A171" s="14" t="s">
        <v>155</v>
      </c>
      <c r="B171" s="8" t="s">
        <v>104</v>
      </c>
      <c r="C171" s="46"/>
      <c r="D171" s="46"/>
      <c r="F171" s="2"/>
      <c r="G171" s="2"/>
      <c r="H171"/>
      <c r="I171"/>
      <c r="J171" s="42"/>
    </row>
    <row r="172" spans="1:10" ht="15.6">
      <c r="A172" s="9" t="s">
        <v>156</v>
      </c>
      <c r="B172" s="8" t="s">
        <v>106</v>
      </c>
      <c r="C172" s="46">
        <v>-88639220</v>
      </c>
      <c r="D172" s="46">
        <v>34054492</v>
      </c>
      <c r="F172" s="2"/>
      <c r="G172" s="2"/>
      <c r="H172"/>
      <c r="I172"/>
      <c r="J172" s="42"/>
    </row>
    <row r="173" spans="1:10" ht="31.2">
      <c r="A173" s="9" t="s">
        <v>157</v>
      </c>
      <c r="B173" s="8" t="s">
        <v>108</v>
      </c>
      <c r="C173" s="46">
        <v>-351643271</v>
      </c>
      <c r="D173" s="46">
        <v>-364724831</v>
      </c>
      <c r="F173" s="2"/>
      <c r="G173" s="2"/>
      <c r="H173"/>
      <c r="I173"/>
      <c r="J173" s="42"/>
    </row>
    <row r="174" spans="1:10" ht="31.2">
      <c r="A174" s="9" t="s">
        <v>158</v>
      </c>
      <c r="B174" s="8" t="s">
        <v>110</v>
      </c>
      <c r="C174" s="46">
        <f>7363417-1459530-43663</f>
        <v>5860224</v>
      </c>
      <c r="D174" s="46">
        <f>23120778+997996+17351</f>
        <v>24136125</v>
      </c>
      <c r="F174" s="2"/>
      <c r="G174" s="2"/>
      <c r="H174"/>
      <c r="I174"/>
      <c r="J174" s="42"/>
    </row>
    <row r="175" spans="1:10" ht="31.2">
      <c r="A175" s="7" t="s">
        <v>159</v>
      </c>
      <c r="B175" s="6" t="s">
        <v>160</v>
      </c>
      <c r="C175" s="47">
        <f>SUM(C160:C174)</f>
        <v>-130389847</v>
      </c>
      <c r="D175" s="47">
        <f>SUM(D160:D174)</f>
        <v>-1956040</v>
      </c>
      <c r="F175" s="2"/>
      <c r="G175" s="2"/>
      <c r="H175"/>
      <c r="I175"/>
      <c r="J175" s="42"/>
    </row>
    <row r="176" spans="1:10" ht="15.6">
      <c r="A176" s="9" t="s">
        <v>161</v>
      </c>
      <c r="B176" s="8" t="s">
        <v>162</v>
      </c>
      <c r="C176" s="46">
        <v>17069202</v>
      </c>
      <c r="D176" s="46">
        <v>-1177362</v>
      </c>
      <c r="F176" s="2"/>
      <c r="G176" s="2"/>
      <c r="H176"/>
      <c r="I176"/>
      <c r="J176" s="42"/>
    </row>
    <row r="177" spans="1:10" ht="15.6">
      <c r="A177" s="9" t="s">
        <v>163</v>
      </c>
      <c r="B177" s="8" t="s">
        <v>164</v>
      </c>
      <c r="C177" s="46"/>
      <c r="D177" s="46"/>
      <c r="F177" s="2"/>
      <c r="G177" s="2"/>
      <c r="H177"/>
      <c r="I177"/>
      <c r="J177" s="42"/>
    </row>
    <row r="178" spans="1:10" ht="15.6">
      <c r="A178" s="9" t="s">
        <v>165</v>
      </c>
      <c r="B178" s="8" t="s">
        <v>166</v>
      </c>
      <c r="C178" s="46">
        <v>33458458</v>
      </c>
      <c r="D178" s="46">
        <f>-27340738+42907559</f>
        <v>15566821</v>
      </c>
      <c r="F178" s="2"/>
      <c r="G178" s="2"/>
      <c r="H178"/>
      <c r="I178"/>
      <c r="J178" s="42"/>
    </row>
    <row r="179" spans="1:10" ht="15.6">
      <c r="A179" s="9" t="s">
        <v>167</v>
      </c>
      <c r="B179" s="8" t="s">
        <v>168</v>
      </c>
      <c r="C179" s="46">
        <v>12834201</v>
      </c>
      <c r="D179" s="46">
        <v>-9479219</v>
      </c>
      <c r="F179" s="2"/>
      <c r="G179" s="2"/>
      <c r="H179"/>
      <c r="I179"/>
      <c r="J179" s="42"/>
    </row>
    <row r="180" spans="1:10" ht="31.2">
      <c r="A180" s="9" t="s">
        <v>169</v>
      </c>
      <c r="B180" s="8" t="s">
        <v>170</v>
      </c>
      <c r="C180" s="46">
        <v>-317970</v>
      </c>
      <c r="D180" s="46">
        <v>3316032</v>
      </c>
      <c r="F180" s="2"/>
      <c r="G180" s="2"/>
      <c r="H180"/>
      <c r="I180"/>
      <c r="J180" s="42"/>
    </row>
    <row r="181" spans="1:10" ht="15.6">
      <c r="A181" s="9" t="s">
        <v>171</v>
      </c>
      <c r="B181" s="8" t="s">
        <v>172</v>
      </c>
      <c r="C181" s="46">
        <f>-11259872-25206904</f>
        <v>-36466776</v>
      </c>
      <c r="D181" s="38">
        <f>-27661104-32540614</f>
        <v>-60201718</v>
      </c>
      <c r="F181" s="2"/>
      <c r="G181" s="2"/>
      <c r="H181"/>
      <c r="I181"/>
      <c r="J181" s="42"/>
    </row>
    <row r="182" spans="1:10" ht="31.2">
      <c r="A182" s="7" t="s">
        <v>173</v>
      </c>
      <c r="B182" s="6" t="s">
        <v>174</v>
      </c>
      <c r="C182" s="47">
        <f>SUM(C176:C181)</f>
        <v>26577115</v>
      </c>
      <c r="D182" s="47">
        <f>SUM(D176:D181)</f>
        <v>-51975446</v>
      </c>
      <c r="F182" s="2"/>
      <c r="G182" s="2"/>
      <c r="H182"/>
      <c r="I182"/>
      <c r="J182" s="42"/>
    </row>
    <row r="183" spans="1:10" ht="15.6">
      <c r="A183" s="9" t="s">
        <v>175</v>
      </c>
      <c r="B183" s="8" t="s">
        <v>176</v>
      </c>
      <c r="C183" s="46">
        <f>35371472-105476706-1</f>
        <v>-70105235</v>
      </c>
      <c r="D183" s="38">
        <f>17057921-89194696</f>
        <v>-72136775</v>
      </c>
      <c r="F183" s="2"/>
      <c r="G183" s="2"/>
      <c r="H183"/>
      <c r="I183"/>
      <c r="J183" s="42"/>
    </row>
    <row r="184" spans="1:10" ht="15.6">
      <c r="A184" s="9" t="s">
        <v>177</v>
      </c>
      <c r="B184" s="8" t="s">
        <v>178</v>
      </c>
      <c r="C184" s="46">
        <v>-149431402</v>
      </c>
      <c r="D184" s="38">
        <v>-149290872</v>
      </c>
      <c r="F184" s="2"/>
      <c r="G184" s="2"/>
      <c r="H184"/>
      <c r="I184"/>
      <c r="J184" s="42"/>
    </row>
    <row r="185" spans="1:10" ht="46.8">
      <c r="A185" s="7" t="s">
        <v>179</v>
      </c>
      <c r="B185" s="6">
        <v>100</v>
      </c>
      <c r="C185" s="47">
        <f>C159+C175+C182+C183+C184</f>
        <v>289413669</v>
      </c>
      <c r="D185" s="17">
        <f>D159+D175+D182+D183+D184</f>
        <v>219368227</v>
      </c>
      <c r="F185" s="2"/>
      <c r="G185" s="2"/>
      <c r="H185"/>
      <c r="I185"/>
      <c r="J185" s="42"/>
    </row>
    <row r="186" spans="1:10" ht="31.2">
      <c r="A186" s="7" t="s">
        <v>180</v>
      </c>
      <c r="B186" s="6">
        <v>200</v>
      </c>
      <c r="C186" s="6">
        <v>62882731</v>
      </c>
      <c r="D186" s="17">
        <v>-231424910</v>
      </c>
      <c r="F186" s="2"/>
      <c r="G186" s="2"/>
      <c r="H186"/>
      <c r="I186"/>
      <c r="J186" s="42"/>
    </row>
    <row r="187" spans="1:10" ht="15.6">
      <c r="A187" s="7" t="s">
        <v>181</v>
      </c>
      <c r="B187" s="6">
        <v>300</v>
      </c>
      <c r="C187" s="6">
        <v>-197658408</v>
      </c>
      <c r="D187" s="6">
        <v>128285230</v>
      </c>
      <c r="F187" s="2"/>
      <c r="G187" s="2"/>
      <c r="H187"/>
      <c r="I187"/>
      <c r="J187" s="42"/>
    </row>
    <row r="188" spans="1:10" ht="15.6">
      <c r="A188" s="7" t="s">
        <v>182</v>
      </c>
      <c r="B188" s="6">
        <v>400</v>
      </c>
      <c r="C188" s="6">
        <v>71797475</v>
      </c>
      <c r="D188" s="6">
        <v>4448568</v>
      </c>
      <c r="F188" s="2"/>
      <c r="G188" s="2"/>
      <c r="H188"/>
      <c r="I188"/>
      <c r="J188" s="42"/>
    </row>
    <row r="189" spans="1:10" ht="31.2">
      <c r="A189" s="7" t="s">
        <v>183</v>
      </c>
      <c r="B189" s="6">
        <v>500</v>
      </c>
      <c r="C189" s="6">
        <f>C185+C186+C187+C188</f>
        <v>226435467</v>
      </c>
      <c r="D189" s="6">
        <f>D185+D186+D187+D188</f>
        <v>120677115</v>
      </c>
      <c r="F189" s="2"/>
      <c r="G189" s="2"/>
      <c r="H189"/>
      <c r="I189"/>
      <c r="J189" s="42"/>
    </row>
    <row r="190" spans="1:10" ht="31.2">
      <c r="A190" s="7" t="s">
        <v>184</v>
      </c>
      <c r="B190" s="6">
        <v>600</v>
      </c>
      <c r="C190" s="6">
        <v>407326766</v>
      </c>
      <c r="D190" s="6">
        <v>415085451</v>
      </c>
      <c r="F190" s="2"/>
      <c r="G190" s="2"/>
      <c r="H190"/>
      <c r="I190"/>
      <c r="J190" s="42"/>
    </row>
    <row r="191" spans="1:10" ht="31.2">
      <c r="A191" s="7" t="s">
        <v>185</v>
      </c>
      <c r="B191" s="6">
        <v>700</v>
      </c>
      <c r="C191" s="6">
        <f>C189+C190</f>
        <v>633762233</v>
      </c>
      <c r="D191" s="6">
        <f>D189+D190</f>
        <v>535762566</v>
      </c>
      <c r="F191" s="2"/>
      <c r="G191" s="2"/>
      <c r="H191"/>
      <c r="I191"/>
      <c r="J191" s="42"/>
    </row>
    <row r="192" spans="1:10" ht="30" customHeight="1">
      <c r="A192" s="48"/>
      <c r="B192" s="49"/>
      <c r="C192" s="50">
        <f>C191-C16</f>
        <v>0</v>
      </c>
      <c r="D192" s="51"/>
    </row>
    <row r="193" spans="1:10" ht="30" customHeight="1">
      <c r="A193" s="30" t="s">
        <v>83</v>
      </c>
      <c r="B193" s="27"/>
      <c r="C193" s="30"/>
      <c r="D193" s="30" t="s">
        <v>84</v>
      </c>
    </row>
    <row r="194" spans="1:10" s="55" customFormat="1" ht="30" customHeight="1">
      <c r="A194" s="30"/>
      <c r="B194" s="27"/>
      <c r="C194" s="30"/>
      <c r="D194" s="30"/>
      <c r="E194" s="25"/>
      <c r="F194" s="25"/>
      <c r="G194" s="25"/>
      <c r="J194" s="54"/>
    </row>
    <row r="195" spans="1:10" ht="30" customHeight="1">
      <c r="A195" s="30" t="s">
        <v>85</v>
      </c>
      <c r="B195" s="31"/>
      <c r="C195" s="30"/>
      <c r="D195" s="30" t="s">
        <v>86</v>
      </c>
    </row>
    <row r="196" spans="1:10" ht="30" customHeight="1">
      <c r="A196" s="30"/>
      <c r="B196" s="31"/>
      <c r="C196" s="30"/>
      <c r="D196" s="30"/>
    </row>
    <row r="197" spans="1:10" ht="30" customHeight="1">
      <c r="A197" s="32" t="s">
        <v>87</v>
      </c>
      <c r="B197" s="31"/>
      <c r="C197" s="30"/>
      <c r="D197" s="30"/>
    </row>
    <row r="198" spans="1:10" ht="30" customHeight="1">
      <c r="A198" s="30"/>
      <c r="B198" s="31"/>
      <c r="C198" s="30"/>
      <c r="D198" s="30"/>
    </row>
    <row r="199" spans="1:10" ht="30" customHeight="1">
      <c r="A199" s="30"/>
      <c r="B199" s="31"/>
      <c r="C199" s="30" t="s">
        <v>186</v>
      </c>
      <c r="D199" s="30"/>
    </row>
    <row r="200" spans="1:10" ht="30" customHeight="1">
      <c r="A200" s="30"/>
      <c r="D200" s="56" t="str">
        <f>A154</f>
        <v>по состоянию на 30 сентября 2014 года</v>
      </c>
    </row>
    <row r="201" spans="1:10" ht="30" customHeight="1"/>
    <row r="202" spans="1:10" ht="15.6">
      <c r="A202" s="57" t="s">
        <v>187</v>
      </c>
      <c r="B202" s="58" t="s">
        <v>12</v>
      </c>
      <c r="C202" s="57" t="s">
        <v>188</v>
      </c>
      <c r="D202" s="57"/>
      <c r="E202" s="57"/>
      <c r="F202" s="57"/>
      <c r="G202" s="57"/>
      <c r="H202" s="59" t="s">
        <v>189</v>
      </c>
      <c r="I202" s="59" t="s">
        <v>190</v>
      </c>
      <c r="J202" s="42"/>
    </row>
    <row r="203" spans="1:10" ht="62.4">
      <c r="A203" s="57"/>
      <c r="B203" s="60"/>
      <c r="C203" s="6" t="s">
        <v>72</v>
      </c>
      <c r="D203" s="6" t="s">
        <v>73</v>
      </c>
      <c r="E203" s="6" t="s">
        <v>191</v>
      </c>
      <c r="F203" s="6" t="s">
        <v>75</v>
      </c>
      <c r="G203" s="6" t="s">
        <v>192</v>
      </c>
      <c r="H203" s="59"/>
      <c r="I203" s="59"/>
      <c r="J203" s="42"/>
    </row>
    <row r="204" spans="1:10" ht="15.6">
      <c r="A204" s="7" t="s">
        <v>193</v>
      </c>
      <c r="B204" s="6" t="s">
        <v>18</v>
      </c>
      <c r="C204" s="17">
        <v>527760531</v>
      </c>
      <c r="D204" s="17">
        <v>19062712</v>
      </c>
      <c r="E204" s="17">
        <v>0</v>
      </c>
      <c r="F204" s="17">
        <v>224292731</v>
      </c>
      <c r="G204" s="17">
        <v>2241272475</v>
      </c>
      <c r="H204" s="61">
        <v>581147319</v>
      </c>
      <c r="I204" s="61">
        <f t="shared" ref="I204:I236" si="0">SUM(C204:H204)</f>
        <v>3593535768</v>
      </c>
      <c r="J204" s="42"/>
    </row>
    <row r="205" spans="1:10" ht="15.6">
      <c r="A205" s="9" t="s">
        <v>194</v>
      </c>
      <c r="B205" s="8" t="s">
        <v>20</v>
      </c>
      <c r="C205" s="17"/>
      <c r="D205" s="17"/>
      <c r="E205" s="17"/>
      <c r="F205" s="17"/>
      <c r="G205" s="17"/>
      <c r="H205" s="61"/>
      <c r="I205" s="61">
        <f t="shared" si="0"/>
        <v>0</v>
      </c>
      <c r="J205" s="42"/>
    </row>
    <row r="206" spans="1:10" ht="15.6">
      <c r="A206" s="7" t="s">
        <v>195</v>
      </c>
      <c r="B206" s="6">
        <v>100</v>
      </c>
      <c r="C206" s="17">
        <v>527760531</v>
      </c>
      <c r="D206" s="17">
        <v>19062712</v>
      </c>
      <c r="E206" s="17">
        <v>0</v>
      </c>
      <c r="F206" s="17">
        <f>F204+F205</f>
        <v>224292731</v>
      </c>
      <c r="G206" s="17">
        <f t="shared" ref="G206:H206" si="1">G204+G205</f>
        <v>2241272475</v>
      </c>
      <c r="H206" s="61">
        <f t="shared" si="1"/>
        <v>581147319</v>
      </c>
      <c r="I206" s="61">
        <f t="shared" si="0"/>
        <v>3593535768</v>
      </c>
      <c r="J206" s="42"/>
    </row>
    <row r="207" spans="1:10" ht="15.6">
      <c r="A207" s="7" t="s">
        <v>196</v>
      </c>
      <c r="B207" s="6">
        <v>200</v>
      </c>
      <c r="C207" s="17"/>
      <c r="D207" s="17"/>
      <c r="E207" s="17"/>
      <c r="F207" s="38">
        <v>47838409</v>
      </c>
      <c r="G207" s="38">
        <v>438413113</v>
      </c>
      <c r="H207" s="62">
        <f>H208+H209</f>
        <v>49083843</v>
      </c>
      <c r="I207" s="61">
        <f t="shared" si="0"/>
        <v>535335365</v>
      </c>
      <c r="J207" s="42"/>
    </row>
    <row r="208" spans="1:10" ht="15.6">
      <c r="A208" s="9" t="s">
        <v>197</v>
      </c>
      <c r="B208" s="8">
        <v>210</v>
      </c>
      <c r="C208" s="38"/>
      <c r="D208" s="38"/>
      <c r="E208" s="38"/>
      <c r="F208" s="38"/>
      <c r="G208" s="38">
        <v>440955063</v>
      </c>
      <c r="H208" s="62">
        <v>47687124</v>
      </c>
      <c r="I208" s="61">
        <f t="shared" si="0"/>
        <v>488642187</v>
      </c>
      <c r="J208" s="42"/>
    </row>
    <row r="209" spans="1:10" ht="15.6">
      <c r="A209" s="7" t="s">
        <v>198</v>
      </c>
      <c r="B209" s="6">
        <v>220</v>
      </c>
      <c r="C209" s="17">
        <f>SUM(C211:C219)</f>
        <v>0</v>
      </c>
      <c r="D209" s="17">
        <f t="shared" ref="D209:H209" si="2">SUM(D211:D219)</f>
        <v>0</v>
      </c>
      <c r="E209" s="17">
        <f t="shared" si="2"/>
        <v>0</v>
      </c>
      <c r="F209" s="17">
        <f>SUM(F211:F219)</f>
        <v>47838409</v>
      </c>
      <c r="G209" s="17">
        <f t="shared" si="2"/>
        <v>-2541950</v>
      </c>
      <c r="H209" s="61">
        <f t="shared" si="2"/>
        <v>1396719</v>
      </c>
      <c r="I209" s="61">
        <f t="shared" si="0"/>
        <v>46693178</v>
      </c>
      <c r="J209" s="42"/>
    </row>
    <row r="210" spans="1:10" ht="15.6">
      <c r="A210" s="9" t="s">
        <v>119</v>
      </c>
      <c r="B210" s="8"/>
      <c r="C210" s="38"/>
      <c r="D210" s="38"/>
      <c r="E210" s="38"/>
      <c r="F210" s="38"/>
      <c r="G210" s="38"/>
      <c r="H210" s="62"/>
      <c r="I210" s="61">
        <f t="shared" si="0"/>
        <v>0</v>
      </c>
      <c r="J210" s="42"/>
    </row>
    <row r="211" spans="1:10" ht="31.2">
      <c r="A211" s="9" t="s">
        <v>199</v>
      </c>
      <c r="B211" s="8">
        <v>221</v>
      </c>
      <c r="C211" s="38"/>
      <c r="D211" s="38"/>
      <c r="E211" s="38"/>
      <c r="F211" s="38"/>
      <c r="G211" s="38"/>
      <c r="H211" s="62"/>
      <c r="I211" s="61">
        <f t="shared" si="0"/>
        <v>0</v>
      </c>
      <c r="J211" s="42"/>
    </row>
    <row r="212" spans="1:10" ht="31.2">
      <c r="A212" s="9" t="s">
        <v>200</v>
      </c>
      <c r="B212" s="8">
        <v>222</v>
      </c>
      <c r="C212" s="38"/>
      <c r="D212" s="38"/>
      <c r="E212" s="38"/>
      <c r="F212" s="38"/>
      <c r="G212" s="38">
        <v>0</v>
      </c>
      <c r="H212" s="62"/>
      <c r="I212" s="63">
        <f t="shared" si="0"/>
        <v>0</v>
      </c>
      <c r="J212" s="42"/>
    </row>
    <row r="213" spans="1:10" ht="31.2">
      <c r="A213" s="9" t="s">
        <v>201</v>
      </c>
      <c r="B213" s="8">
        <v>223</v>
      </c>
      <c r="C213" s="38"/>
      <c r="D213" s="38"/>
      <c r="E213" s="38"/>
      <c r="F213" s="38"/>
      <c r="G213" s="38"/>
      <c r="H213" s="62"/>
      <c r="I213" s="63">
        <f t="shared" si="0"/>
        <v>0</v>
      </c>
      <c r="J213" s="42"/>
    </row>
    <row r="214" spans="1:10" ht="46.8">
      <c r="A214" s="9" t="s">
        <v>122</v>
      </c>
      <c r="B214" s="8">
        <v>224</v>
      </c>
      <c r="C214" s="38"/>
      <c r="D214" s="38"/>
      <c r="E214" s="38"/>
      <c r="F214" s="38">
        <v>6994955</v>
      </c>
      <c r="G214" s="38"/>
      <c r="H214" s="62"/>
      <c r="I214" s="63">
        <f t="shared" si="0"/>
        <v>6994955</v>
      </c>
      <c r="J214" s="42"/>
    </row>
    <row r="215" spans="1:10" ht="15.6">
      <c r="A215" s="9" t="s">
        <v>123</v>
      </c>
      <c r="B215" s="8">
        <v>225</v>
      </c>
      <c r="C215" s="38"/>
      <c r="D215" s="38"/>
      <c r="E215" s="38"/>
      <c r="F215" s="38"/>
      <c r="G215" s="38">
        <v>-2541950</v>
      </c>
      <c r="H215" s="64">
        <v>-103360</v>
      </c>
      <c r="I215" s="63">
        <f t="shared" si="0"/>
        <v>-2645310</v>
      </c>
      <c r="J215" s="42"/>
    </row>
    <row r="216" spans="1:10" ht="31.2">
      <c r="A216" s="9" t="s">
        <v>124</v>
      </c>
      <c r="B216" s="8">
        <v>226</v>
      </c>
      <c r="C216" s="38"/>
      <c r="D216" s="38"/>
      <c r="E216" s="38"/>
      <c r="F216" s="38"/>
      <c r="G216" s="38"/>
      <c r="H216" s="62"/>
      <c r="I216" s="63">
        <f t="shared" si="0"/>
        <v>0</v>
      </c>
      <c r="J216" s="42"/>
    </row>
    <row r="217" spans="1:10" ht="15.6">
      <c r="A217" s="9" t="s">
        <v>202</v>
      </c>
      <c r="B217" s="8">
        <v>227</v>
      </c>
      <c r="C217" s="38"/>
      <c r="D217" s="38"/>
      <c r="E217" s="38"/>
      <c r="F217" s="38"/>
      <c r="G217" s="38"/>
      <c r="H217" s="62"/>
      <c r="I217" s="63">
        <f t="shared" si="0"/>
        <v>0</v>
      </c>
      <c r="J217" s="42"/>
    </row>
    <row r="218" spans="1:10" ht="15.6">
      <c r="A218" s="9" t="s">
        <v>126</v>
      </c>
      <c r="B218" s="8">
        <v>228</v>
      </c>
      <c r="C218" s="38"/>
      <c r="D218" s="38"/>
      <c r="E218" s="38"/>
      <c r="F218" s="38">
        <v>40843454</v>
      </c>
      <c r="G218" s="38"/>
      <c r="H218" s="62">
        <v>1500079</v>
      </c>
      <c r="I218" s="63">
        <f t="shared" si="0"/>
        <v>42343533</v>
      </c>
      <c r="J218" s="42"/>
    </row>
    <row r="219" spans="1:10" ht="15.6">
      <c r="A219" s="9" t="s">
        <v>127</v>
      </c>
      <c r="B219" s="8">
        <v>229</v>
      </c>
      <c r="C219" s="38"/>
      <c r="D219" s="38"/>
      <c r="E219" s="38"/>
      <c r="F219" s="38"/>
      <c r="G219" s="38"/>
      <c r="H219" s="62"/>
      <c r="I219" s="63">
        <f t="shared" si="0"/>
        <v>0</v>
      </c>
      <c r="J219" s="42"/>
    </row>
    <row r="220" spans="1:10" ht="15.6">
      <c r="A220" s="7" t="s">
        <v>203</v>
      </c>
      <c r="B220" s="6">
        <v>300</v>
      </c>
      <c r="C220" s="17">
        <f t="shared" ref="C220:H220" si="3">SUM(C222,C227:C234)</f>
        <v>18724939</v>
      </c>
      <c r="D220" s="17">
        <f t="shared" si="3"/>
        <v>583154</v>
      </c>
      <c r="E220" s="17">
        <f t="shared" si="3"/>
        <v>0</v>
      </c>
      <c r="F220" s="17">
        <f t="shared" si="3"/>
        <v>5431</v>
      </c>
      <c r="G220" s="17">
        <f t="shared" si="3"/>
        <v>-68317595</v>
      </c>
      <c r="H220" s="61">
        <f t="shared" si="3"/>
        <v>-43676148</v>
      </c>
      <c r="I220" s="63">
        <f t="shared" si="0"/>
        <v>-92680219</v>
      </c>
      <c r="J220" s="42"/>
    </row>
    <row r="221" spans="1:10" ht="15.6">
      <c r="A221" s="9" t="s">
        <v>119</v>
      </c>
      <c r="B221" s="8"/>
      <c r="C221" s="38"/>
      <c r="D221" s="38"/>
      <c r="E221" s="38"/>
      <c r="F221" s="38"/>
      <c r="G221" s="38"/>
      <c r="H221" s="62"/>
      <c r="I221" s="63">
        <f t="shared" si="0"/>
        <v>0</v>
      </c>
      <c r="J221" s="42"/>
    </row>
    <row r="222" spans="1:10" ht="15.6">
      <c r="A222" s="9" t="s">
        <v>204</v>
      </c>
      <c r="B222" s="8">
        <v>310</v>
      </c>
      <c r="C222" s="38"/>
      <c r="D222" s="38"/>
      <c r="E222" s="38"/>
      <c r="F222" s="38"/>
      <c r="G222" s="38"/>
      <c r="H222" s="62"/>
      <c r="I222" s="63">
        <f t="shared" si="0"/>
        <v>0</v>
      </c>
      <c r="J222" s="42"/>
    </row>
    <row r="223" spans="1:10" ht="15.6">
      <c r="A223" s="9" t="s">
        <v>119</v>
      </c>
      <c r="B223" s="8"/>
      <c r="C223" s="38"/>
      <c r="D223" s="38"/>
      <c r="E223" s="38"/>
      <c r="F223" s="38"/>
      <c r="G223" s="38"/>
      <c r="H223" s="62"/>
      <c r="I223" s="63">
        <f t="shared" si="0"/>
        <v>0</v>
      </c>
      <c r="J223" s="42"/>
    </row>
    <row r="224" spans="1:10" ht="15.6">
      <c r="A224" s="9" t="s">
        <v>205</v>
      </c>
      <c r="B224" s="8"/>
      <c r="C224" s="38"/>
      <c r="D224" s="38"/>
      <c r="E224" s="38"/>
      <c r="F224" s="38"/>
      <c r="G224" s="38"/>
      <c r="H224" s="62"/>
      <c r="I224" s="63">
        <f t="shared" si="0"/>
        <v>0</v>
      </c>
      <c r="J224" s="42"/>
    </row>
    <row r="225" spans="1:10" ht="15.6">
      <c r="A225" s="9" t="s">
        <v>206</v>
      </c>
      <c r="B225" s="8"/>
      <c r="C225" s="38"/>
      <c r="D225" s="38"/>
      <c r="E225" s="38"/>
      <c r="F225" s="38"/>
      <c r="G225" s="38"/>
      <c r="H225" s="62"/>
      <c r="I225" s="63">
        <f t="shared" si="0"/>
        <v>0</v>
      </c>
      <c r="J225" s="42"/>
    </row>
    <row r="226" spans="1:10" ht="31.2">
      <c r="A226" s="9" t="s">
        <v>207</v>
      </c>
      <c r="B226" s="8"/>
      <c r="C226" s="38"/>
      <c r="D226" s="38"/>
      <c r="E226" s="38"/>
      <c r="F226" s="38"/>
      <c r="G226" s="38"/>
      <c r="H226" s="62"/>
      <c r="I226" s="63">
        <f t="shared" si="0"/>
        <v>0</v>
      </c>
      <c r="J226" s="42"/>
    </row>
    <row r="227" spans="1:10" ht="15.6">
      <c r="A227" s="9" t="s">
        <v>208</v>
      </c>
      <c r="B227" s="8">
        <v>311</v>
      </c>
      <c r="C227" s="38">
        <v>18724939</v>
      </c>
      <c r="D227" s="38"/>
      <c r="E227" s="38"/>
      <c r="F227" s="38"/>
      <c r="G227" s="38"/>
      <c r="H227" s="62"/>
      <c r="I227" s="63">
        <f t="shared" si="0"/>
        <v>18724939</v>
      </c>
      <c r="J227" s="42"/>
    </row>
    <row r="228" spans="1:10" ht="15.6">
      <c r="A228" s="9" t="s">
        <v>209</v>
      </c>
      <c r="B228" s="8">
        <v>312</v>
      </c>
      <c r="C228" s="38"/>
      <c r="D228" s="38"/>
      <c r="E228" s="38"/>
      <c r="F228" s="38"/>
      <c r="G228" s="38"/>
      <c r="H228" s="62"/>
      <c r="I228" s="63">
        <f t="shared" si="0"/>
        <v>0</v>
      </c>
      <c r="J228" s="42"/>
    </row>
    <row r="229" spans="1:10" ht="15.6">
      <c r="A229" s="9" t="s">
        <v>210</v>
      </c>
      <c r="B229" s="8">
        <v>313</v>
      </c>
      <c r="C229" s="38"/>
      <c r="D229" s="38"/>
      <c r="E229" s="38"/>
      <c r="F229" s="38"/>
      <c r="G229" s="38"/>
      <c r="H229" s="62"/>
      <c r="I229" s="63">
        <f t="shared" si="0"/>
        <v>0</v>
      </c>
      <c r="J229" s="42"/>
    </row>
    <row r="230" spans="1:10" ht="31.2">
      <c r="A230" s="9" t="s">
        <v>211</v>
      </c>
      <c r="B230" s="8">
        <v>314</v>
      </c>
      <c r="C230" s="38"/>
      <c r="D230" s="38"/>
      <c r="E230" s="38"/>
      <c r="F230" s="38"/>
      <c r="G230" s="38"/>
      <c r="H230" s="62"/>
      <c r="I230" s="63">
        <f t="shared" si="0"/>
        <v>0</v>
      </c>
      <c r="J230" s="42"/>
    </row>
    <row r="231" spans="1:10" ht="15.6">
      <c r="A231" s="9" t="s">
        <v>212</v>
      </c>
      <c r="B231" s="8">
        <v>315</v>
      </c>
      <c r="C231" s="38"/>
      <c r="D231" s="38"/>
      <c r="E231" s="38"/>
      <c r="F231" s="38"/>
      <c r="G231" s="38">
        <v>-38961363</v>
      </c>
      <c r="H231" s="62">
        <v>-43577144</v>
      </c>
      <c r="I231" s="63">
        <f t="shared" si="0"/>
        <v>-82538507</v>
      </c>
      <c r="J231" s="42"/>
    </row>
    <row r="232" spans="1:10" ht="15.6">
      <c r="A232" s="9" t="s">
        <v>213</v>
      </c>
      <c r="B232" s="8">
        <v>316</v>
      </c>
      <c r="C232" s="38"/>
      <c r="D232" s="38"/>
      <c r="E232" s="38"/>
      <c r="F232" s="38"/>
      <c r="G232" s="38">
        <v>-29322614</v>
      </c>
      <c r="H232" s="62"/>
      <c r="I232" s="63">
        <f t="shared" si="0"/>
        <v>-29322614</v>
      </c>
      <c r="J232" s="42"/>
    </row>
    <row r="233" spans="1:10" ht="15.6">
      <c r="A233" s="9" t="s">
        <v>214</v>
      </c>
      <c r="B233" s="8">
        <v>317</v>
      </c>
      <c r="C233" s="38"/>
      <c r="D233" s="38">
        <v>583154</v>
      </c>
      <c r="E233" s="38"/>
      <c r="F233" s="38"/>
      <c r="G233" s="38"/>
      <c r="H233" s="62"/>
      <c r="I233" s="63">
        <f t="shared" si="0"/>
        <v>583154</v>
      </c>
      <c r="J233" s="42"/>
    </row>
    <row r="234" spans="1:10" ht="31.2">
      <c r="A234" s="9" t="s">
        <v>215</v>
      </c>
      <c r="B234" s="8">
        <v>318</v>
      </c>
      <c r="C234" s="38"/>
      <c r="D234" s="38"/>
      <c r="E234" s="38"/>
      <c r="F234" s="38">
        <v>5431</v>
      </c>
      <c r="G234" s="38">
        <v>-33618</v>
      </c>
      <c r="H234" s="64">
        <v>-99004</v>
      </c>
      <c r="I234" s="63">
        <f t="shared" si="0"/>
        <v>-127191</v>
      </c>
      <c r="J234" s="42"/>
    </row>
    <row r="235" spans="1:10" ht="31.2">
      <c r="A235" s="65" t="s">
        <v>216</v>
      </c>
      <c r="B235" s="66">
        <v>400</v>
      </c>
      <c r="C235" s="66">
        <f t="shared" ref="C235:H235" si="4">C206+C207+C220</f>
        <v>546485470</v>
      </c>
      <c r="D235" s="66">
        <f t="shared" si="4"/>
        <v>19645866</v>
      </c>
      <c r="E235" s="66">
        <f t="shared" si="4"/>
        <v>0</v>
      </c>
      <c r="F235" s="66">
        <f t="shared" si="4"/>
        <v>272136571</v>
      </c>
      <c r="G235" s="66">
        <f t="shared" si="4"/>
        <v>2611367993</v>
      </c>
      <c r="H235" s="67">
        <f t="shared" si="4"/>
        <v>586555014</v>
      </c>
      <c r="I235" s="67">
        <f t="shared" si="0"/>
        <v>4036190914</v>
      </c>
      <c r="J235" s="42"/>
    </row>
    <row r="236" spans="1:10" ht="15.6">
      <c r="A236" s="9" t="s">
        <v>194</v>
      </c>
      <c r="B236" s="8">
        <v>401</v>
      </c>
      <c r="C236" s="17"/>
      <c r="D236" s="17"/>
      <c r="E236" s="17"/>
      <c r="F236" s="17"/>
      <c r="G236" s="17"/>
      <c r="H236" s="61"/>
      <c r="I236" s="61">
        <f t="shared" si="0"/>
        <v>0</v>
      </c>
      <c r="J236" s="42"/>
    </row>
    <row r="237" spans="1:10" ht="15.6">
      <c r="A237" s="7" t="s">
        <v>217</v>
      </c>
      <c r="B237" s="6">
        <v>500</v>
      </c>
      <c r="C237" s="17">
        <f>C235</f>
        <v>546485470</v>
      </c>
      <c r="D237" s="17">
        <f t="shared" ref="D237:I237" si="5">D235</f>
        <v>19645866</v>
      </c>
      <c r="E237" s="17">
        <f t="shared" si="5"/>
        <v>0</v>
      </c>
      <c r="F237" s="17">
        <f t="shared" si="5"/>
        <v>272136571</v>
      </c>
      <c r="G237" s="17">
        <f t="shared" si="5"/>
        <v>2611367993</v>
      </c>
      <c r="H237" s="61">
        <f t="shared" si="5"/>
        <v>586555014</v>
      </c>
      <c r="I237" s="61">
        <f t="shared" si="5"/>
        <v>4036190914</v>
      </c>
      <c r="J237" s="42"/>
    </row>
    <row r="238" spans="1:10" ht="15.6">
      <c r="A238" s="9" t="s">
        <v>218</v>
      </c>
      <c r="B238" s="8">
        <v>600</v>
      </c>
      <c r="C238" s="38"/>
      <c r="D238" s="38"/>
      <c r="E238" s="38"/>
      <c r="F238" s="38">
        <f>F239+F240</f>
        <v>182960579</v>
      </c>
      <c r="G238" s="38">
        <f>G239+G240</f>
        <v>383393056</v>
      </c>
      <c r="H238" s="62">
        <f>H239+H240</f>
        <v>103845010</v>
      </c>
      <c r="I238" s="61">
        <f t="shared" ref="I238:I265" si="6">SUM(C238:H238)</f>
        <v>670198645</v>
      </c>
      <c r="J238" s="42"/>
    </row>
    <row r="239" spans="1:10" ht="15.6">
      <c r="A239" s="9" t="s">
        <v>197</v>
      </c>
      <c r="B239" s="8">
        <v>610</v>
      </c>
      <c r="C239" s="38"/>
      <c r="D239" s="38"/>
      <c r="E239" s="38"/>
      <c r="F239" s="38"/>
      <c r="G239" s="38">
        <f>C116</f>
        <v>384249278</v>
      </c>
      <c r="H239" s="62">
        <f>C117</f>
        <v>84062390</v>
      </c>
      <c r="I239" s="61">
        <f t="shared" si="6"/>
        <v>468311668</v>
      </c>
      <c r="J239" s="68">
        <f>I239-C115</f>
        <v>0</v>
      </c>
    </row>
    <row r="240" spans="1:10" ht="15.6">
      <c r="A240" s="7" t="s">
        <v>219</v>
      </c>
      <c r="B240" s="6">
        <v>620</v>
      </c>
      <c r="C240" s="38">
        <f t="shared" ref="C240:H240" si="7">SUM(C242:C250)</f>
        <v>0</v>
      </c>
      <c r="D240" s="38">
        <f t="shared" si="7"/>
        <v>0</v>
      </c>
      <c r="E240" s="38">
        <f t="shared" si="7"/>
        <v>0</v>
      </c>
      <c r="F240" s="38">
        <f>SUM(F242:F250)</f>
        <v>182960579</v>
      </c>
      <c r="G240" s="38">
        <f t="shared" si="7"/>
        <v>-856222</v>
      </c>
      <c r="H240" s="62">
        <f t="shared" si="7"/>
        <v>19782620</v>
      </c>
      <c r="I240" s="61">
        <f t="shared" si="6"/>
        <v>201886977</v>
      </c>
      <c r="J240" s="42"/>
    </row>
    <row r="241" spans="1:10" ht="15.6">
      <c r="A241" s="9" t="s">
        <v>119</v>
      </c>
      <c r="B241" s="8"/>
      <c r="C241" s="38"/>
      <c r="D241" s="38"/>
      <c r="E241" s="38"/>
      <c r="F241" s="38"/>
      <c r="G241" s="38"/>
      <c r="H241" s="62"/>
      <c r="I241" s="61">
        <f t="shared" si="6"/>
        <v>0</v>
      </c>
      <c r="J241" s="42"/>
    </row>
    <row r="242" spans="1:10" ht="31.2">
      <c r="A242" s="9" t="s">
        <v>199</v>
      </c>
      <c r="B242" s="8">
        <v>621</v>
      </c>
      <c r="C242" s="38"/>
      <c r="D242" s="38"/>
      <c r="E242" s="38"/>
      <c r="F242" s="38"/>
      <c r="G242" s="38"/>
      <c r="H242" s="62"/>
      <c r="I242" s="61">
        <f t="shared" si="6"/>
        <v>0</v>
      </c>
      <c r="J242" s="42"/>
    </row>
    <row r="243" spans="1:10" ht="31.2">
      <c r="A243" s="9" t="s">
        <v>200</v>
      </c>
      <c r="B243" s="8">
        <v>622</v>
      </c>
      <c r="C243" s="38"/>
      <c r="D243" s="38"/>
      <c r="E243" s="38"/>
      <c r="F243" s="38"/>
      <c r="G243" s="38"/>
      <c r="H243" s="62"/>
      <c r="I243" s="61">
        <f t="shared" si="6"/>
        <v>0</v>
      </c>
      <c r="J243" s="42"/>
    </row>
    <row r="244" spans="1:10" ht="31.2">
      <c r="A244" s="9" t="s">
        <v>201</v>
      </c>
      <c r="B244" s="8">
        <v>623</v>
      </c>
      <c r="C244" s="38"/>
      <c r="D244" s="38"/>
      <c r="E244" s="38"/>
      <c r="F244" s="38"/>
      <c r="G244" s="38"/>
      <c r="H244" s="62"/>
      <c r="I244" s="61">
        <f t="shared" si="6"/>
        <v>0</v>
      </c>
      <c r="J244" s="42"/>
    </row>
    <row r="245" spans="1:10" ht="46.8">
      <c r="A245" s="9" t="s">
        <v>122</v>
      </c>
      <c r="B245" s="8">
        <v>624</v>
      </c>
      <c r="C245" s="38"/>
      <c r="D245" s="38"/>
      <c r="E245" s="38"/>
      <c r="F245" s="38">
        <f>C122</f>
        <v>109333955</v>
      </c>
      <c r="G245" s="38"/>
      <c r="H245" s="62"/>
      <c r="I245" s="61">
        <f t="shared" si="6"/>
        <v>109333955</v>
      </c>
      <c r="J245" s="42">
        <f>I245-C122</f>
        <v>0</v>
      </c>
    </row>
    <row r="246" spans="1:10" ht="15.6">
      <c r="A246" s="9" t="s">
        <v>123</v>
      </c>
      <c r="B246" s="8">
        <v>625</v>
      </c>
      <c r="C246" s="38"/>
      <c r="D246" s="38"/>
      <c r="E246" s="38"/>
      <c r="F246" s="38"/>
      <c r="G246" s="38">
        <f>-1029671+173449</f>
        <v>-856222</v>
      </c>
      <c r="H246" s="64">
        <v>-77088</v>
      </c>
      <c r="I246" s="61">
        <f t="shared" si="6"/>
        <v>-933310</v>
      </c>
      <c r="J246" s="42">
        <f>I246-(C123+C130)</f>
        <v>0</v>
      </c>
    </row>
    <row r="247" spans="1:10" ht="31.2">
      <c r="A247" s="9" t="s">
        <v>220</v>
      </c>
      <c r="B247" s="8">
        <v>626</v>
      </c>
      <c r="C247" s="38"/>
      <c r="D247" s="38"/>
      <c r="E247" s="38"/>
      <c r="F247" s="38"/>
      <c r="G247" s="38"/>
      <c r="H247" s="62"/>
      <c r="I247" s="61">
        <f t="shared" si="6"/>
        <v>0</v>
      </c>
      <c r="J247" s="42"/>
    </row>
    <row r="248" spans="1:10" ht="15.6">
      <c r="A248" s="9" t="s">
        <v>202</v>
      </c>
      <c r="B248" s="8">
        <v>627</v>
      </c>
      <c r="C248" s="38"/>
      <c r="D248" s="38"/>
      <c r="E248" s="38"/>
      <c r="F248" s="38"/>
      <c r="G248" s="38"/>
      <c r="H248" s="62"/>
      <c r="I248" s="61">
        <f t="shared" si="6"/>
        <v>0</v>
      </c>
      <c r="J248" s="42"/>
    </row>
    <row r="249" spans="1:10" ht="15.6">
      <c r="A249" s="9" t="s">
        <v>221</v>
      </c>
      <c r="B249" s="8">
        <v>628</v>
      </c>
      <c r="C249" s="38"/>
      <c r="D249" s="38"/>
      <c r="E249" s="38"/>
      <c r="F249" s="38">
        <f>C126-19859708</f>
        <v>73626624</v>
      </c>
      <c r="G249" s="38"/>
      <c r="H249" s="62">
        <v>19859708</v>
      </c>
      <c r="I249" s="61">
        <f t="shared" si="6"/>
        <v>93486332</v>
      </c>
      <c r="J249" s="42">
        <f>I249-C126</f>
        <v>0</v>
      </c>
    </row>
    <row r="250" spans="1:10" ht="15.6">
      <c r="A250" s="9" t="s">
        <v>127</v>
      </c>
      <c r="B250" s="8">
        <v>629</v>
      </c>
      <c r="C250" s="38"/>
      <c r="D250" s="38"/>
      <c r="E250" s="38"/>
      <c r="F250" s="38"/>
      <c r="G250" s="38"/>
      <c r="H250" s="62"/>
      <c r="I250" s="61">
        <f t="shared" si="6"/>
        <v>0</v>
      </c>
      <c r="J250" s="42"/>
    </row>
    <row r="251" spans="1:10" ht="15.6">
      <c r="A251" s="7" t="s">
        <v>222</v>
      </c>
      <c r="B251" s="6">
        <v>700</v>
      </c>
      <c r="C251" s="17">
        <f t="shared" ref="C251:H251" si="8">SUM(C253,C258:C265)</f>
        <v>3823503</v>
      </c>
      <c r="D251" s="17">
        <f t="shared" si="8"/>
        <v>6791631</v>
      </c>
      <c r="E251" s="17">
        <f t="shared" si="8"/>
        <v>0</v>
      </c>
      <c r="F251" s="17">
        <f t="shared" si="8"/>
        <v>-43514</v>
      </c>
      <c r="G251" s="17">
        <f t="shared" si="8"/>
        <v>-85282539</v>
      </c>
      <c r="H251" s="61">
        <f t="shared" si="8"/>
        <v>-53858258</v>
      </c>
      <c r="I251" s="61">
        <f t="shared" si="6"/>
        <v>-128569177</v>
      </c>
      <c r="J251" s="42"/>
    </row>
    <row r="252" spans="1:10" ht="15.6">
      <c r="A252" s="9" t="s">
        <v>119</v>
      </c>
      <c r="B252" s="8"/>
      <c r="C252" s="38"/>
      <c r="D252" s="38"/>
      <c r="E252" s="38"/>
      <c r="F252" s="38"/>
      <c r="G252" s="38"/>
      <c r="H252" s="62"/>
      <c r="I252" s="61">
        <f t="shared" si="6"/>
        <v>0</v>
      </c>
      <c r="J252" s="42"/>
    </row>
    <row r="253" spans="1:10" ht="15.6">
      <c r="A253" s="9" t="s">
        <v>223</v>
      </c>
      <c r="B253" s="8">
        <v>710</v>
      </c>
      <c r="C253" s="38"/>
      <c r="D253" s="38"/>
      <c r="E253" s="38"/>
      <c r="F253" s="38"/>
      <c r="G253" s="38"/>
      <c r="H253" s="62"/>
      <c r="I253" s="61">
        <f t="shared" si="6"/>
        <v>0</v>
      </c>
      <c r="J253" s="42"/>
    </row>
    <row r="254" spans="1:10" ht="15.6">
      <c r="A254" s="9" t="s">
        <v>119</v>
      </c>
      <c r="B254" s="8"/>
      <c r="C254" s="38"/>
      <c r="D254" s="38"/>
      <c r="E254" s="38"/>
      <c r="F254" s="38"/>
      <c r="G254" s="38"/>
      <c r="H254" s="62"/>
      <c r="I254" s="61">
        <f t="shared" si="6"/>
        <v>0</v>
      </c>
      <c r="J254" s="42"/>
    </row>
    <row r="255" spans="1:10" ht="15.6">
      <c r="A255" s="9" t="s">
        <v>205</v>
      </c>
      <c r="B255" s="8"/>
      <c r="C255" s="38"/>
      <c r="D255" s="38"/>
      <c r="E255" s="38"/>
      <c r="F255" s="38"/>
      <c r="G255" s="38"/>
      <c r="H255" s="62"/>
      <c r="I255" s="61">
        <f t="shared" si="6"/>
        <v>0</v>
      </c>
      <c r="J255" s="42"/>
    </row>
    <row r="256" spans="1:10" ht="15.6">
      <c r="A256" s="9" t="s">
        <v>206</v>
      </c>
      <c r="B256" s="8"/>
      <c r="C256" s="38"/>
      <c r="D256" s="38"/>
      <c r="E256" s="38"/>
      <c r="F256" s="38"/>
      <c r="G256" s="38"/>
      <c r="H256" s="62"/>
      <c r="I256" s="61">
        <f t="shared" si="6"/>
        <v>0</v>
      </c>
      <c r="J256" s="42"/>
    </row>
    <row r="257" spans="1:10" ht="31.2">
      <c r="A257" s="9" t="s">
        <v>207</v>
      </c>
      <c r="B257" s="8"/>
      <c r="C257" s="38"/>
      <c r="D257" s="38"/>
      <c r="E257" s="38"/>
      <c r="F257" s="38"/>
      <c r="G257" s="38"/>
      <c r="H257" s="62"/>
      <c r="I257" s="61">
        <f t="shared" si="6"/>
        <v>0</v>
      </c>
      <c r="J257" s="42"/>
    </row>
    <row r="258" spans="1:10" ht="15.6">
      <c r="A258" s="9" t="s">
        <v>208</v>
      </c>
      <c r="B258" s="8">
        <v>711</v>
      </c>
      <c r="C258" s="38">
        <v>3823503</v>
      </c>
      <c r="D258" s="38"/>
      <c r="E258" s="38"/>
      <c r="F258" s="38"/>
      <c r="G258" s="38"/>
      <c r="H258" s="62"/>
      <c r="I258" s="61">
        <f t="shared" si="6"/>
        <v>3823503</v>
      </c>
      <c r="J258" s="42"/>
    </row>
    <row r="259" spans="1:10" ht="15.6">
      <c r="A259" s="9" t="s">
        <v>209</v>
      </c>
      <c r="B259" s="8">
        <v>712</v>
      </c>
      <c r="C259" s="38"/>
      <c r="D259" s="38"/>
      <c r="E259" s="38"/>
      <c r="F259" s="38"/>
      <c r="G259" s="38"/>
      <c r="H259" s="62"/>
      <c r="I259" s="61">
        <f t="shared" si="6"/>
        <v>0</v>
      </c>
      <c r="J259" s="42"/>
    </row>
    <row r="260" spans="1:10" ht="15.6">
      <c r="A260" s="9" t="s">
        <v>210</v>
      </c>
      <c r="B260" s="8">
        <v>713</v>
      </c>
      <c r="C260" s="38"/>
      <c r="D260" s="38"/>
      <c r="E260" s="38"/>
      <c r="F260" s="38"/>
      <c r="G260" s="38"/>
      <c r="H260" s="62"/>
      <c r="I260" s="61">
        <f t="shared" si="6"/>
        <v>0</v>
      </c>
      <c r="J260" s="42"/>
    </row>
    <row r="261" spans="1:10" ht="31.2">
      <c r="A261" s="9" t="s">
        <v>211</v>
      </c>
      <c r="B261" s="8">
        <v>714</v>
      </c>
      <c r="C261" s="38"/>
      <c r="D261" s="38"/>
      <c r="E261" s="38"/>
      <c r="F261" s="38"/>
      <c r="G261" s="38"/>
      <c r="H261" s="62"/>
      <c r="I261" s="61">
        <f t="shared" si="6"/>
        <v>0</v>
      </c>
      <c r="J261" s="42"/>
    </row>
    <row r="262" spans="1:10" ht="15.6">
      <c r="A262" s="9" t="s">
        <v>212</v>
      </c>
      <c r="B262" s="8">
        <v>715</v>
      </c>
      <c r="C262" s="38"/>
      <c r="D262" s="38"/>
      <c r="E262" s="38"/>
      <c r="F262" s="38"/>
      <c r="G262" s="38">
        <v>-83114547</v>
      </c>
      <c r="H262" s="64">
        <v>-53891403</v>
      </c>
      <c r="I262" s="61">
        <f t="shared" si="6"/>
        <v>-137005950</v>
      </c>
      <c r="J262" s="42"/>
    </row>
    <row r="263" spans="1:10" ht="15.6">
      <c r="A263" s="9" t="s">
        <v>213</v>
      </c>
      <c r="B263" s="8">
        <v>716</v>
      </c>
      <c r="C263" s="38"/>
      <c r="D263" s="38"/>
      <c r="E263" s="38"/>
      <c r="F263" s="38"/>
      <c r="G263" s="38">
        <v>-2144887</v>
      </c>
      <c r="H263" s="62"/>
      <c r="I263" s="61">
        <f t="shared" si="6"/>
        <v>-2144887</v>
      </c>
      <c r="J263" s="42"/>
    </row>
    <row r="264" spans="1:10" ht="15.6">
      <c r="A264" s="9" t="s">
        <v>214</v>
      </c>
      <c r="B264" s="8">
        <v>717</v>
      </c>
      <c r="C264" s="38"/>
      <c r="D264" s="38">
        <v>6791631</v>
      </c>
      <c r="E264" s="38"/>
      <c r="F264" s="38"/>
      <c r="G264" s="38"/>
      <c r="H264" s="62"/>
      <c r="I264" s="61">
        <f t="shared" si="6"/>
        <v>6791631</v>
      </c>
      <c r="J264" s="42"/>
    </row>
    <row r="265" spans="1:10" ht="31.2">
      <c r="A265" s="9" t="s">
        <v>215</v>
      </c>
      <c r="B265" s="8">
        <v>718</v>
      </c>
      <c r="C265" s="38"/>
      <c r="D265" s="38"/>
      <c r="E265" s="38"/>
      <c r="F265" s="38">
        <f>-43663+149</f>
        <v>-43514</v>
      </c>
      <c r="G265" s="38">
        <f>2005-25110</f>
        <v>-23105</v>
      </c>
      <c r="H265" s="62">
        <f>-2005-25407+60557</f>
        <v>33145</v>
      </c>
      <c r="I265" s="61">
        <f t="shared" si="6"/>
        <v>-33474</v>
      </c>
      <c r="J265" s="42"/>
    </row>
    <row r="266" spans="1:10" ht="31.2">
      <c r="A266" s="7" t="s">
        <v>224</v>
      </c>
      <c r="B266" s="6">
        <v>800</v>
      </c>
      <c r="C266" s="17">
        <f t="shared" ref="C266:H266" si="9">C237+C238+C251</f>
        <v>550308973</v>
      </c>
      <c r="D266" s="17">
        <f t="shared" si="9"/>
        <v>26437497</v>
      </c>
      <c r="E266" s="17">
        <f t="shared" si="9"/>
        <v>0</v>
      </c>
      <c r="F266" s="17">
        <f t="shared" si="9"/>
        <v>455053636</v>
      </c>
      <c r="G266" s="17">
        <f t="shared" si="9"/>
        <v>2909478510</v>
      </c>
      <c r="H266" s="61">
        <f t="shared" si="9"/>
        <v>636541766</v>
      </c>
      <c r="I266" s="61">
        <f>SUM(C266:H266)</f>
        <v>4577820382</v>
      </c>
      <c r="J266" s="42"/>
    </row>
    <row r="267" spans="1:10" s="54" customFormat="1">
      <c r="A267" s="25"/>
      <c r="B267" s="25"/>
      <c r="C267" s="25">
        <f>C266-C71</f>
        <v>0</v>
      </c>
      <c r="D267" s="25">
        <f>D266-C72</f>
        <v>0</v>
      </c>
      <c r="E267" s="25"/>
      <c r="F267" s="52">
        <f>F266-C74</f>
        <v>0</v>
      </c>
      <c r="G267" s="52">
        <f>G266-C75</f>
        <v>0</v>
      </c>
      <c r="H267" s="69">
        <f>H266-C77</f>
        <v>0</v>
      </c>
      <c r="I267" s="69">
        <f>I266-C78</f>
        <v>0</v>
      </c>
    </row>
    <row r="270" spans="1:10" ht="15.6">
      <c r="A270" s="30" t="s">
        <v>83</v>
      </c>
      <c r="D270" s="30" t="s">
        <v>84</v>
      </c>
      <c r="F270" s="2"/>
      <c r="G270" s="2"/>
      <c r="H270"/>
      <c r="I270"/>
      <c r="J270"/>
    </row>
    <row r="271" spans="1:10" ht="15.6">
      <c r="A271" s="30"/>
      <c r="D271" s="30"/>
      <c r="F271" s="2"/>
      <c r="G271" s="2"/>
      <c r="H271"/>
      <c r="I271"/>
      <c r="J271"/>
    </row>
    <row r="272" spans="1:10" ht="15.6">
      <c r="A272" s="30" t="s">
        <v>85</v>
      </c>
      <c r="D272" s="30" t="s">
        <v>86</v>
      </c>
      <c r="F272" s="2"/>
      <c r="G272" s="2"/>
      <c r="H272"/>
      <c r="I272"/>
      <c r="J272"/>
    </row>
  </sheetData>
  <mergeCells count="12">
    <mergeCell ref="A154:D154"/>
    <mergeCell ref="A202:A203"/>
    <mergeCell ref="B202:B203"/>
    <mergeCell ref="C202:G202"/>
    <mergeCell ref="H202:H203"/>
    <mergeCell ref="I202:I203"/>
    <mergeCell ref="A10:D10"/>
    <mergeCell ref="A11:D11"/>
    <mergeCell ref="A93:D93"/>
    <mergeCell ref="A94:D94"/>
    <mergeCell ref="A152:D152"/>
    <mergeCell ref="A153:D1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Раушанова Нургуль Есенгалиевна</dc:creator>
  <cp:lastModifiedBy>Раушанова Нургуль Есенгалиевна</cp:lastModifiedBy>
  <dcterms:created xsi:type="dcterms:W3CDTF">2014-12-25T10:06:08Z</dcterms:created>
  <dcterms:modified xsi:type="dcterms:W3CDTF">2014-12-25T10:06:34Z</dcterms:modified>
</cp:coreProperties>
</file>