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Петрович\ЗОЛОТО\Отчеты КАСЕ 3 квартал 2020\"/>
    </mc:Choice>
  </mc:AlternateContent>
  <bookViews>
    <workbookView xWindow="0" yWindow="0" windowWidth="24000" windowHeight="8730" activeTab="3"/>
  </bookViews>
  <sheets>
    <sheet name="BS" sheetId="1" r:id="rId1"/>
    <sheet name="PL" sheetId="2" r:id="rId2"/>
    <sheet name="CF" sheetId="3" r:id="rId3"/>
    <sheet name="S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35" i="3"/>
  <c r="C35" i="3"/>
  <c r="D27" i="3"/>
  <c r="C27" i="3"/>
  <c r="D15" i="3"/>
  <c r="D37" i="3" s="1"/>
  <c r="D40" i="3" s="1"/>
  <c r="C15" i="3"/>
  <c r="C37" i="3" s="1"/>
  <c r="C40" i="3" s="1"/>
  <c r="D1" i="3"/>
  <c r="C1" i="3"/>
  <c r="D29" i="2"/>
  <c r="D30" i="2" s="1"/>
  <c r="D26" i="2"/>
  <c r="C20" i="2"/>
  <c r="D19" i="2"/>
  <c r="D18" i="2"/>
  <c r="D20" i="2" s="1"/>
  <c r="D6" i="2"/>
  <c r="D10" i="2" s="1"/>
  <c r="D13" i="2" s="1"/>
  <c r="D15" i="2" s="1"/>
  <c r="C6" i="2"/>
  <c r="C10" i="2" s="1"/>
  <c r="C13" i="2" s="1"/>
  <c r="C15" i="2" s="1"/>
  <c r="C22" i="2" s="1"/>
  <c r="D46" i="1"/>
  <c r="D47" i="1" s="1"/>
  <c r="C47" i="1"/>
  <c r="D40" i="1"/>
  <c r="C40" i="1"/>
  <c r="D33" i="1"/>
  <c r="D35" i="1" s="1"/>
  <c r="D51" i="1" s="1"/>
  <c r="C33" i="1"/>
  <c r="C35" i="1" s="1"/>
  <c r="C51" i="1" s="1"/>
  <c r="D23" i="1"/>
  <c r="C23" i="1"/>
  <c r="A13" i="1"/>
  <c r="A12" i="1"/>
  <c r="A9" i="1"/>
  <c r="D14" i="1"/>
  <c r="C42" i="3" l="1"/>
  <c r="D22" i="2"/>
  <c r="C26" i="2"/>
  <c r="C29" i="2"/>
  <c r="C30" i="2" s="1"/>
  <c r="C48" i="1"/>
  <c r="C49" i="1" s="1"/>
  <c r="D48" i="1"/>
  <c r="D49" i="1" s="1"/>
  <c r="C14" i="1"/>
  <c r="C25" i="1" s="1"/>
  <c r="D25" i="1"/>
  <c r="C50" i="1" l="1"/>
</calcChain>
</file>

<file path=xl/sharedStrings.xml><?xml version="1.0" encoding="utf-8"?>
<sst xmlns="http://schemas.openxmlformats.org/spreadsheetml/2006/main" count="135" uniqueCount="126">
  <si>
    <t>тыс. тенге</t>
  </si>
  <si>
    <t xml:space="preserve">Прим. </t>
  </si>
  <si>
    <t>30 сентября 2020</t>
  </si>
  <si>
    <t>31  декабря 2019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</si>
  <si>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</si>
  <si>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</si>
  <si>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</si>
  <si>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</si>
  <si>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</si>
  <si>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</si>
  <si>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</si>
  <si>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</si>
  <si>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</si>
  <si>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</si>
  <si>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</si>
  <si>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</si>
  <si>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</si>
  <si>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</si>
  <si>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</si>
  <si>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</si>
  <si>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</si>
  <si>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</si>
  <si>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</si>
  <si>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</si>
  <si>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</si>
  <si>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</si>
  <si>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</si>
  <si>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</si>
  <si>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</si>
  <si>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</si>
  <si>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</si>
  <si>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</si>
  <si>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</si>
  <si>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</si>
  <si>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</si>
  <si>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</si>
  <si>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</si>
  <si>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</si>
  <si>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</si>
  <si>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</si>
  <si>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</si>
  <si>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</si>
  <si>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</si>
  <si>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</si>
  <si>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</si>
  <si>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9 месяцев 2020</t>
  </si>
  <si>
    <t>9 месяцев 2019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</si>
  <si>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</si>
  <si>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</si>
  <si>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</si>
  <si>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</si>
  <si>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</si>
  <si>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</si>
  <si>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</si>
  <si>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</si>
  <si>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</si>
  <si>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</si>
  <si>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</si>
  <si>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</si>
  <si>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</si>
  <si>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</si>
  <si>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</si>
  <si>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</si>
  <si>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</si>
  <si>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</si>
  <si>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</si>
  <si>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</si>
  <si>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</si>
  <si>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</si>
  <si>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</si>
  <si>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</si>
  <si>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</si>
  <si>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</si>
  <si>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</si>
  <si>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</si>
  <si>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</si>
  <si>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</si>
  <si>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</si>
  <si>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</si>
  <si>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</si>
  <si>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</si>
  <si>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</si>
  <si>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</si>
  <si>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</si>
  <si>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</si>
  <si>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</si>
  <si>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</si>
  <si>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</si>
  <si>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</si>
  <si>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</si>
  <si>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</si>
  <si>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</si>
  <si>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</si>
  <si>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</si>
  <si>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</si>
  <si>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</si>
  <si>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</si>
  <si>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</si>
  <si>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</si>
  <si>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</si>
  <si>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</si>
  <si>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</si>
  <si>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</si>
  <si>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</si>
  <si>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</si>
  <si>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</si>
  <si>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</si>
  <si>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</si>
  <si>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</si>
  <si>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</si>
  <si>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</si>
  <si>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</si>
  <si>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</si>
  <si>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2019 года</t>
  </si>
  <si>
    <t>Влияние изменений учетной политики</t>
  </si>
  <si>
    <t>Остаток на 1 января 2019 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</si>
  <si>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</si>
  <si>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</si>
  <si>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2019 год</t>
  </si>
  <si>
    <t>Операции с собственниками всего (суммма строк с 710 по 718)</t>
  </si>
  <si>
    <t>Общий совокупный доход за 2019 год</t>
  </si>
  <si>
    <t>Остаток на 31 декабря 2019 года</t>
  </si>
  <si>
    <t>Общий совокупный доход за отчетный период</t>
  </si>
  <si>
    <t>Прибыль/(убыток) за 9 месяцев 2020 года</t>
  </si>
  <si>
    <t>Общий совокупный доход / (убыток) за 2020 года</t>
  </si>
  <si>
    <t>Остаток на 30 сентября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</si>
</sst>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.00_);_(* \(#,##0.00\);_(* &quot;-&quot;??_);_(@_)"/>
    <numFmt numFmtId="166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/>
      <name val="Trebuchet MS"/>
      <family val="2"/>
      <charset val="204"/>
    </font>
    <font>
      <sz val="6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1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37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37" fontId="5" fillId="2" borderId="0" xfId="0" applyNumberFormat="1" applyFont="1" applyFill="1" applyAlignment="1">
      <alignment horizontal="right" vertical="center"/>
    </xf>
    <xf numFmtId="37" fontId="4" fillId="0" borderId="0" xfId="0" applyNumberFormat="1" applyFont="1"/>
    <xf numFmtId="43" fontId="5" fillId="2" borderId="0" xfId="1" applyFont="1" applyFill="1" applyAlignment="1">
      <alignment horizontal="right" vertical="center"/>
    </xf>
    <xf numFmtId="164" fontId="4" fillId="0" borderId="0" xfId="1" applyNumberFormat="1" applyFont="1"/>
    <xf numFmtId="0" fontId="5" fillId="3" borderId="0" xfId="0" applyFont="1" applyFill="1" applyAlignment="1">
      <alignment horizontal="center" vertical="center"/>
    </xf>
    <xf numFmtId="37" fontId="5" fillId="2" borderId="1" xfId="0" applyNumberFormat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Alignment="1">
      <alignment horizontal="right" vertical="center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3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37" fontId="7" fillId="2" borderId="1" xfId="2" applyNumberFormat="1" applyFont="1" applyFill="1" applyBorder="1" applyAlignment="1">
      <alignment horizontal="right"/>
    </xf>
    <xf numFmtId="37" fontId="8" fillId="2" borderId="4" xfId="2" applyNumberFormat="1" applyFont="1" applyFill="1" applyBorder="1" applyAlignment="1">
      <alignment horizontal="right"/>
    </xf>
    <xf numFmtId="37" fontId="8" fillId="2" borderId="1" xfId="2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/>
    <xf numFmtId="0" fontId="5" fillId="3" borderId="0" xfId="0" applyFont="1" applyFill="1" applyAlignment="1">
      <alignment vertical="center" wrapText="1"/>
    </xf>
    <xf numFmtId="43" fontId="5" fillId="0" borderId="0" xfId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37" fontId="3" fillId="0" borderId="3" xfId="0" applyNumberFormat="1" applyFont="1" applyFill="1" applyBorder="1" applyAlignment="1">
      <alignment horizontal="right" vertical="center"/>
    </xf>
    <xf numFmtId="43" fontId="5" fillId="0" borderId="0" xfId="1" applyFont="1" applyFill="1" applyAlignment="1">
      <alignment horizontal="right" vertical="center"/>
    </xf>
    <xf numFmtId="37" fontId="9" fillId="2" borderId="0" xfId="0" applyNumberFormat="1" applyFont="1" applyFill="1" applyAlignment="1">
      <alignment horizontal="right" vertical="center"/>
    </xf>
    <xf numFmtId="39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5" fontId="4" fillId="0" borderId="0" xfId="1" applyNumberFormat="1" applyFont="1"/>
    <xf numFmtId="164" fontId="4" fillId="0" borderId="0" xfId="1" applyNumberFormat="1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37" fontId="4" fillId="3" borderId="0" xfId="0" applyNumberFormat="1" applyFont="1" applyFill="1" applyAlignment="1">
      <alignment horizontal="right" vertical="center"/>
    </xf>
    <xf numFmtId="37" fontId="4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37" fontId="8" fillId="2" borderId="0" xfId="2" applyNumberFormat="1" applyFont="1" applyFill="1" applyBorder="1" applyAlignment="1">
      <alignment horizontal="right"/>
    </xf>
    <xf numFmtId="37" fontId="7" fillId="2" borderId="0" xfId="2" applyNumberFormat="1" applyFont="1" applyFill="1" applyBorder="1" applyAlignment="1">
      <alignment horizontal="right"/>
    </xf>
    <xf numFmtId="0" fontId="2" fillId="3" borderId="0" xfId="0" applyFont="1" applyFill="1" applyAlignment="1">
      <alignment vertical="center" wrapText="1"/>
    </xf>
    <xf numFmtId="0" fontId="4" fillId="3" borderId="0" xfId="0" applyFont="1" applyFill="1"/>
    <xf numFmtId="37" fontId="11" fillId="2" borderId="3" xfId="3" applyNumberFormat="1" applyFont="1" applyFill="1" applyBorder="1" applyAlignment="1">
      <alignment horizontal="right" vertical="center" wrapText="1"/>
    </xf>
    <xf numFmtId="37" fontId="11" fillId="2" borderId="0" xfId="3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37" fontId="11" fillId="2" borderId="2" xfId="3" applyNumberFormat="1" applyFont="1" applyFill="1" applyBorder="1" applyAlignment="1">
      <alignment horizontal="right" vertical="center" wrapText="1"/>
    </xf>
    <xf numFmtId="37" fontId="4" fillId="3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7" fontId="8" fillId="2" borderId="3" xfId="0" applyNumberFormat="1" applyFont="1" applyFill="1" applyBorder="1" applyAlignment="1"/>
    <xf numFmtId="37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37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9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43" fontId="7" fillId="2" borderId="1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8" fillId="2" borderId="0" xfId="1" applyFont="1" applyFill="1" applyBorder="1" applyAlignment="1">
      <alignment horizontal="right"/>
    </xf>
    <xf numFmtId="43" fontId="4" fillId="3" borderId="0" xfId="1" applyFont="1" applyFill="1" applyAlignment="1">
      <alignment horizontal="right" vertical="center"/>
    </xf>
    <xf numFmtId="43" fontId="11" fillId="2" borderId="3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center"/>
    </xf>
    <xf numFmtId="43" fontId="4" fillId="3" borderId="5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vertical="center" wrapText="1"/>
    </xf>
    <xf numFmtId="0" fontId="4" fillId="0" borderId="0" xfId="0" applyFont="1" applyFill="1"/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Border="1" applyAlignment="1">
      <alignment vertical="center" wrapText="1"/>
    </xf>
    <xf numFmtId="37" fontId="4" fillId="0" borderId="6" xfId="1" applyNumberFormat="1" applyFont="1" applyBorder="1" applyAlignment="1">
      <alignment vertical="center" wrapText="1"/>
    </xf>
    <xf numFmtId="37" fontId="2" fillId="0" borderId="6" xfId="1" applyNumberFormat="1" applyFont="1" applyBorder="1" applyAlignment="1">
      <alignment vertical="center" wrapText="1"/>
    </xf>
    <xf numFmtId="37" fontId="2" fillId="0" borderId="7" xfId="1" applyNumberFormat="1" applyFont="1" applyBorder="1" applyAlignment="1">
      <alignment vertical="center" wrapText="1"/>
    </xf>
    <xf numFmtId="37" fontId="2" fillId="0" borderId="0" xfId="1" applyNumberFormat="1" applyFont="1" applyAlignment="1">
      <alignment vertical="center" wrapText="1"/>
    </xf>
    <xf numFmtId="37" fontId="4" fillId="0" borderId="6" xfId="1" applyNumberFormat="1" applyFont="1" applyFill="1" applyBorder="1" applyAlignment="1">
      <alignment vertical="center" wrapText="1"/>
    </xf>
    <xf numFmtId="37" fontId="2" fillId="0" borderId="2" xfId="1" applyNumberFormat="1" applyFont="1" applyBorder="1" applyAlignment="1">
      <alignment vertical="center" wrapText="1"/>
    </xf>
    <xf numFmtId="164" fontId="12" fillId="0" borderId="0" xfId="1" applyNumberFormat="1" applyFont="1"/>
    <xf numFmtId="164" fontId="13" fillId="0" borderId="0" xfId="1" applyNumberFormat="1" applyFont="1" applyAlignment="1">
      <alignment horizontal="right"/>
    </xf>
    <xf numFmtId="43" fontId="4" fillId="0" borderId="0" xfId="1" applyFont="1" applyAlignment="1">
      <alignment vertical="center" wrapText="1"/>
    </xf>
    <xf numFmtId="43" fontId="2" fillId="0" borderId="7" xfId="1" applyFont="1" applyBorder="1" applyAlignment="1">
      <alignment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37" fontId="4" fillId="0" borderId="4" xfId="1" applyNumberFormat="1" applyFont="1" applyFill="1" applyBorder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37" fontId="2" fillId="0" borderId="1" xfId="1" applyNumberFormat="1" applyFont="1" applyFill="1" applyBorder="1" applyAlignment="1">
      <alignment vertical="center" wrapText="1"/>
    </xf>
    <xf numFmtId="37" fontId="4" fillId="0" borderId="0" xfId="1" applyNumberFormat="1" applyFont="1" applyFill="1" applyBorder="1" applyAlignment="1">
      <alignment horizontal="right" wrapText="1"/>
    </xf>
    <xf numFmtId="37" fontId="4" fillId="0" borderId="0" xfId="0" applyNumberFormat="1" applyFont="1" applyAlignment="1">
      <alignment horizontal="right"/>
    </xf>
    <xf numFmtId="37" fontId="4" fillId="0" borderId="0" xfId="1" applyNumberFormat="1" applyFont="1" applyFill="1" applyBorder="1" applyAlignment="1">
      <alignment wrapText="1"/>
    </xf>
    <xf numFmtId="37" fontId="2" fillId="0" borderId="0" xfId="1" applyNumberFormat="1" applyFont="1" applyFill="1" applyBorder="1" applyAlignment="1">
      <alignment vertical="center" wrapText="1"/>
    </xf>
    <xf numFmtId="37" fontId="2" fillId="0" borderId="4" xfId="1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37" fontId="4" fillId="0" borderId="0" xfId="1" applyNumberFormat="1" applyFont="1" applyFill="1" applyBorder="1"/>
    <xf numFmtId="164" fontId="4" fillId="0" borderId="0" xfId="1" applyNumberFormat="1" applyFont="1" applyFill="1" applyBorder="1"/>
    <xf numFmtId="165" fontId="4" fillId="0" borderId="0" xfId="1" applyNumberFormat="1" applyFont="1" applyFill="1" applyBorder="1"/>
    <xf numFmtId="164" fontId="4" fillId="0" borderId="0" xfId="1" applyNumberFormat="1" applyFont="1" applyBorder="1"/>
    <xf numFmtId="164" fontId="2" fillId="0" borderId="6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">
    <cellStyle name="Обычный" xfId="0" builtinId="0"/>
    <cellStyle name="Обычный 2 15" xfId="2"/>
    <cellStyle name="Финансовый" xfId="1" builtinId="3"/>
    <cellStyle name="Финансовый 2 2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Q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Disclosure"/>
      <sheetName val="FA"/>
      <sheetName val="2"/>
      <sheetName val="СF"/>
      <sheetName val="(cf)"/>
      <sheetName val="SE"/>
      <sheetName val="(se)"/>
      <sheetName val="SEaudit"/>
      <sheetName val="TB for FS"/>
      <sheetName val="FYBS2019"/>
      <sheetName val="BSfromAuditors"/>
      <sheetName val="8AJE"/>
      <sheetName val="Лист2"/>
      <sheetName val="CFWork"/>
      <sheetName val="CFWork1"/>
      <sheetName val="ALT"/>
      <sheetName val="BUM"/>
      <sheetName val="MYR"/>
      <sheetName val="MG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 t="str">
            <v>9 месяцев 2020</v>
          </cell>
          <cell r="D1" t="str">
            <v>9 месяцев 2019</v>
          </cell>
        </row>
      </sheetData>
      <sheetData sheetId="3">
        <row r="17">
          <cell r="C17"/>
        </row>
        <row r="18">
          <cell r="C1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Y17">
            <v>11614.950289997863</v>
          </cell>
        </row>
      </sheetData>
      <sheetData sheetId="14">
        <row r="46">
          <cell r="C46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4" workbookViewId="0">
      <selection sqref="A1:D51"/>
    </sheetView>
  </sheetViews>
  <sheetFormatPr defaultColWidth="24.42578125" defaultRowHeight="15" x14ac:dyDescent="0.3"/>
  <cols>
    <col min="1" max="1" width="60.28515625" style="4" bestFit="1" customWidth="1"/>
    <col min="2" max="2" width="11.42578125" style="4" customWidth="1"/>
    <col min="3" max="3" width="17.28515625" style="15" customWidth="1"/>
    <col min="4" max="4" width="17.28515625" style="38" customWidth="1"/>
    <col min="5" max="16384" width="24.42578125" style="4"/>
  </cols>
  <sheetData>
    <row r="1" spans="1:5" x14ac:dyDescent="0.3">
      <c r="A1" s="1" t="s">
        <v>0</v>
      </c>
      <c r="B1" s="2" t="s">
        <v>1</v>
      </c>
      <c r="C1" s="3" t="s">
        <v>2</v>
      </c>
      <c r="D1" s="3" t="s">
        <v>3</v>
      </c>
    </row>
    <row r="2" spans="1:5" x14ac:dyDescent="0.3">
      <c r="A2" s="5"/>
      <c r="B2" s="6"/>
      <c r="C2" s="7"/>
      <c r="D2" s="7"/>
    </row>
    <row r="3" spans="1:5" x14ac:dyDescent="0.3">
      <c r="A3" s="8" t="s">
        <v>4</v>
      </c>
      <c r="B3" s="5"/>
      <c r="C3" s="5"/>
      <c r="D3" s="5"/>
    </row>
    <row r="4" spans="1:5" x14ac:dyDescent="0.3">
      <c r="A4" s="8" t="s">
        <v>5</v>
      </c>
      <c r="B4" s="5"/>
      <c r="C4" s="9"/>
      <c r="D4" s="9"/>
    </row>
    <row r="5" spans="1:5" x14ac:dyDescent="0.3">
      <c r="A5" s="10" t="s">
        <v>6</v>
      </c>
      <c r="B5" s="11">
        <v>9</v>
      </c>
      <c r="C5" s="12">
        <v>513948.77808999998</v>
      </c>
      <c r="D5" s="12">
        <v>557796</v>
      </c>
    </row>
    <row r="6" spans="1:5" x14ac:dyDescent="0.3">
      <c r="A6" s="10" t="s">
        <v>7</v>
      </c>
      <c r="B6" s="11">
        <v>10</v>
      </c>
      <c r="C6" s="12">
        <v>619176.2527999999</v>
      </c>
      <c r="D6" s="12">
        <v>599810</v>
      </c>
      <c r="E6" s="13"/>
    </row>
    <row r="7" spans="1:5" x14ac:dyDescent="0.3">
      <c r="A7" s="10" t="s">
        <v>8</v>
      </c>
      <c r="B7" s="11">
        <v>11</v>
      </c>
      <c r="C7" s="12">
        <v>171</v>
      </c>
      <c r="D7" s="12">
        <v>171</v>
      </c>
    </row>
    <row r="8" spans="1:5" x14ac:dyDescent="0.3">
      <c r="A8" s="10" t="s">
        <v>9</v>
      </c>
      <c r="B8" s="11"/>
      <c r="C8" s="12"/>
      <c r="D8" s="14">
        <v>0</v>
      </c>
    </row>
    <row r="9" spans="1:5" x14ac:dyDescent="0.3">
      <c r="A9" s="10" t="str">
        <f>'[1]BS from BDO'!B8</f>
        <v>Займы выданные</v>
      </c>
      <c r="B9" s="11">
        <v>20</v>
      </c>
      <c r="C9" s="12">
        <v>330262.48040000012</v>
      </c>
      <c r="D9" s="14">
        <v>0</v>
      </c>
    </row>
    <row r="10" spans="1:5" x14ac:dyDescent="0.3">
      <c r="A10" s="10" t="s">
        <v>10</v>
      </c>
      <c r="B10" s="11"/>
      <c r="D10" s="14">
        <v>0</v>
      </c>
    </row>
    <row r="11" spans="1:5" x14ac:dyDescent="0.3">
      <c r="A11" s="10" t="s">
        <v>9</v>
      </c>
      <c r="B11" s="16">
        <v>14</v>
      </c>
      <c r="C11" s="12"/>
      <c r="D11" s="14">
        <v>0</v>
      </c>
    </row>
    <row r="12" spans="1:5" x14ac:dyDescent="0.3">
      <c r="A12" s="10" t="str">
        <f>'[1]BS from BDO'!B10</f>
        <v>Денежные средства ограниченные в использовании</v>
      </c>
      <c r="B12" s="16">
        <v>22</v>
      </c>
      <c r="C12" s="12">
        <v>0</v>
      </c>
      <c r="D12" s="14">
        <v>0</v>
      </c>
    </row>
    <row r="13" spans="1:5" x14ac:dyDescent="0.3">
      <c r="A13" s="10" t="str">
        <f>'[1]BS from BDO'!B11</f>
        <v>Авансы выданные и прочие долгосрочные активы</v>
      </c>
      <c r="B13" s="16">
        <v>21</v>
      </c>
      <c r="C13" s="17">
        <v>1560831.074</v>
      </c>
      <c r="D13" s="17">
        <v>3268617</v>
      </c>
    </row>
    <row r="14" spans="1:5" ht="15.75" thickBot="1" x14ac:dyDescent="0.35">
      <c r="A14" s="8" t="s">
        <v>11</v>
      </c>
      <c r="B14" s="11"/>
      <c r="C14" s="18">
        <f>SUM(C5:C13)</f>
        <v>3024389.5852899998</v>
      </c>
      <c r="D14" s="18">
        <f>SUM(D5:D13)</f>
        <v>4426394</v>
      </c>
    </row>
    <row r="15" spans="1:5" ht="15.75" thickTop="1" x14ac:dyDescent="0.3">
      <c r="A15" s="8" t="s">
        <v>12</v>
      </c>
      <c r="B15" s="11"/>
      <c r="C15" s="12"/>
      <c r="D15" s="12"/>
    </row>
    <row r="16" spans="1:5" x14ac:dyDescent="0.3">
      <c r="A16" s="10" t="s">
        <v>13</v>
      </c>
      <c r="B16" s="11">
        <v>18</v>
      </c>
      <c r="C16" s="12">
        <v>294480.49071999989</v>
      </c>
      <c r="D16" s="12">
        <v>144255</v>
      </c>
    </row>
    <row r="17" spans="1:6" x14ac:dyDescent="0.3">
      <c r="A17" s="10" t="s">
        <v>14</v>
      </c>
      <c r="B17" s="11">
        <v>19</v>
      </c>
      <c r="C17" s="12">
        <v>174653.48469000001</v>
      </c>
      <c r="D17" s="12">
        <v>153198</v>
      </c>
    </row>
    <row r="18" spans="1:6" x14ac:dyDescent="0.3">
      <c r="A18" s="10" t="s">
        <v>15</v>
      </c>
      <c r="B18" s="11"/>
      <c r="C18" s="12"/>
      <c r="D18" s="14">
        <v>0</v>
      </c>
    </row>
    <row r="19" spans="1:6" x14ac:dyDescent="0.3">
      <c r="A19" s="10" t="s">
        <v>16</v>
      </c>
      <c r="B19" s="11">
        <v>20</v>
      </c>
      <c r="C19" s="12"/>
      <c r="D19" s="12">
        <v>330089</v>
      </c>
    </row>
    <row r="20" spans="1:6" x14ac:dyDescent="0.3">
      <c r="A20" s="10" t="s">
        <v>17</v>
      </c>
      <c r="B20" s="11"/>
      <c r="C20" s="12">
        <v>708</v>
      </c>
      <c r="D20" s="12">
        <v>708</v>
      </c>
    </row>
    <row r="21" spans="1:6" x14ac:dyDescent="0.3">
      <c r="A21" s="10" t="s">
        <v>18</v>
      </c>
      <c r="B21" s="11">
        <v>21</v>
      </c>
      <c r="C21" s="19"/>
      <c r="D21" s="12">
        <v>55175</v>
      </c>
    </row>
    <row r="22" spans="1:6" x14ac:dyDescent="0.3">
      <c r="A22" s="10" t="s">
        <v>19</v>
      </c>
      <c r="B22" s="11">
        <v>16</v>
      </c>
      <c r="C22" s="17">
        <v>11614.950289997863</v>
      </c>
      <c r="D22" s="12">
        <v>3337</v>
      </c>
    </row>
    <row r="23" spans="1:6" ht="15.75" thickBot="1" x14ac:dyDescent="0.35">
      <c r="A23" s="8" t="s">
        <v>20</v>
      </c>
      <c r="B23" s="11"/>
      <c r="C23" s="20">
        <f>SUM(C16:C22)</f>
        <v>481456.92569999775</v>
      </c>
      <c r="D23" s="21">
        <f>SUM(D16:D22)</f>
        <v>686762</v>
      </c>
    </row>
    <row r="24" spans="1:6" ht="16.5" thickTop="1" thickBot="1" x14ac:dyDescent="0.35">
      <c r="A24" s="10" t="s">
        <v>21</v>
      </c>
      <c r="B24" s="11">
        <v>17</v>
      </c>
      <c r="C24" s="20"/>
      <c r="D24" s="20"/>
    </row>
    <row r="25" spans="1:6" ht="16.5" thickTop="1" thickBot="1" x14ac:dyDescent="0.35">
      <c r="A25" s="8" t="s">
        <v>22</v>
      </c>
      <c r="B25" s="11"/>
      <c r="C25" s="20">
        <f>C24+C23+C14</f>
        <v>3505846.5109899975</v>
      </c>
      <c r="D25" s="20">
        <f>D24+D23+D14</f>
        <v>5113156</v>
      </c>
    </row>
    <row r="26" spans="1:6" ht="15.75" thickTop="1" x14ac:dyDescent="0.3">
      <c r="A26" s="8"/>
      <c r="B26" s="11"/>
      <c r="C26" s="22"/>
      <c r="D26" s="22"/>
    </row>
    <row r="27" spans="1:6" x14ac:dyDescent="0.3">
      <c r="A27" s="8"/>
      <c r="B27" s="11"/>
      <c r="C27" s="22"/>
      <c r="D27" s="22"/>
    </row>
    <row r="28" spans="1:6" x14ac:dyDescent="0.3">
      <c r="A28" s="8" t="s">
        <v>23</v>
      </c>
      <c r="B28" s="11"/>
      <c r="C28" s="12"/>
      <c r="D28" s="12"/>
    </row>
    <row r="29" spans="1:6" x14ac:dyDescent="0.3">
      <c r="A29" s="8" t="s">
        <v>24</v>
      </c>
      <c r="B29" s="11"/>
      <c r="C29" s="12"/>
      <c r="D29" s="12"/>
      <c r="E29" s="23"/>
    </row>
    <row r="30" spans="1:6" x14ac:dyDescent="0.3">
      <c r="A30" s="10" t="s">
        <v>25</v>
      </c>
      <c r="B30" s="11">
        <v>18</v>
      </c>
      <c r="C30" s="12">
        <v>48560</v>
      </c>
      <c r="D30" s="12">
        <v>48560</v>
      </c>
      <c r="E30" s="23"/>
      <c r="F30" s="23"/>
    </row>
    <row r="31" spans="1:6" x14ac:dyDescent="0.3">
      <c r="A31" s="10" t="s">
        <v>26</v>
      </c>
      <c r="B31" s="11"/>
      <c r="C31" s="12">
        <v>0</v>
      </c>
      <c r="D31" s="14">
        <v>0</v>
      </c>
      <c r="E31" s="23"/>
      <c r="F31" s="23"/>
    </row>
    <row r="32" spans="1:6" x14ac:dyDescent="0.3">
      <c r="A32" s="10" t="s">
        <v>27</v>
      </c>
      <c r="B32" s="11"/>
      <c r="C32" s="24">
        <v>-3657753.4871834666</v>
      </c>
      <c r="D32" s="12">
        <v>-2663723</v>
      </c>
      <c r="E32" s="23"/>
    </row>
    <row r="33" spans="1:6" ht="30" x14ac:dyDescent="0.3">
      <c r="A33" s="8" t="s">
        <v>28</v>
      </c>
      <c r="B33" s="11"/>
      <c r="C33" s="25">
        <f>SUM(C30:C32)</f>
        <v>-3609193.4871834666</v>
      </c>
      <c r="D33" s="25">
        <f>SUM(D30:D32)</f>
        <v>-2615163</v>
      </c>
      <c r="E33" s="23"/>
    </row>
    <row r="34" spans="1:6" x14ac:dyDescent="0.3">
      <c r="A34" s="10" t="s">
        <v>29</v>
      </c>
      <c r="B34" s="11"/>
      <c r="C34" s="24">
        <v>9504.7591709999997</v>
      </c>
      <c r="D34" s="24">
        <v>8967</v>
      </c>
      <c r="E34" s="23"/>
    </row>
    <row r="35" spans="1:6" x14ac:dyDescent="0.3">
      <c r="A35" s="8" t="s">
        <v>30</v>
      </c>
      <c r="B35" s="11"/>
      <c r="C35" s="26">
        <f>SUM(C33:C34)</f>
        <v>-3599688.7280124663</v>
      </c>
      <c r="D35" s="26">
        <f>SUM(D33:D34)</f>
        <v>-2606196</v>
      </c>
      <c r="F35" s="13"/>
    </row>
    <row r="36" spans="1:6" x14ac:dyDescent="0.3">
      <c r="A36" s="8" t="s">
        <v>31</v>
      </c>
      <c r="B36" s="11"/>
      <c r="C36" s="12"/>
      <c r="D36" s="12"/>
    </row>
    <row r="37" spans="1:6" x14ac:dyDescent="0.3">
      <c r="A37" s="10" t="s">
        <v>32</v>
      </c>
      <c r="B37" s="16">
        <v>25</v>
      </c>
      <c r="C37" s="12">
        <v>11650.451060000001</v>
      </c>
      <c r="D37" s="27">
        <v>91887</v>
      </c>
      <c r="E37" s="15"/>
      <c r="F37" s="28"/>
    </row>
    <row r="38" spans="1:6" x14ac:dyDescent="0.3">
      <c r="A38" s="29" t="s">
        <v>33</v>
      </c>
      <c r="B38" s="16">
        <v>28</v>
      </c>
      <c r="C38" s="12">
        <v>24.1</v>
      </c>
      <c r="D38" s="30">
        <v>0</v>
      </c>
      <c r="E38" s="15"/>
      <c r="F38" s="28"/>
    </row>
    <row r="39" spans="1:6" x14ac:dyDescent="0.3">
      <c r="A39" s="10" t="s">
        <v>34</v>
      </c>
      <c r="B39" s="11"/>
      <c r="C39" s="17">
        <v>145662.59737999999</v>
      </c>
      <c r="D39" s="30">
        <v>0</v>
      </c>
    </row>
    <row r="40" spans="1:6" ht="15.75" thickBot="1" x14ac:dyDescent="0.35">
      <c r="A40" s="8" t="s">
        <v>35</v>
      </c>
      <c r="B40" s="11"/>
      <c r="C40" s="31">
        <f>SUM(C37:C39)</f>
        <v>157337.14843999999</v>
      </c>
      <c r="D40" s="32">
        <f>SUM(D37:D39)</f>
        <v>91887</v>
      </c>
    </row>
    <row r="41" spans="1:6" ht="15.75" thickTop="1" x14ac:dyDescent="0.3">
      <c r="A41" s="8" t="s">
        <v>36</v>
      </c>
      <c r="B41" s="11"/>
      <c r="C41" s="19"/>
      <c r="D41" s="19"/>
    </row>
    <row r="42" spans="1:6" x14ac:dyDescent="0.3">
      <c r="A42" s="10" t="s">
        <v>37</v>
      </c>
      <c r="B42" s="11">
        <v>26</v>
      </c>
      <c r="C42" s="12">
        <v>1347564.4419500001</v>
      </c>
      <c r="D42" s="19">
        <v>1487736</v>
      </c>
    </row>
    <row r="43" spans="1:6" x14ac:dyDescent="0.3">
      <c r="A43" s="10" t="s">
        <v>38</v>
      </c>
      <c r="B43" s="11"/>
      <c r="C43" s="12">
        <v>0</v>
      </c>
      <c r="D43" s="33">
        <v>0</v>
      </c>
    </row>
    <row r="44" spans="1:6" x14ac:dyDescent="0.3">
      <c r="A44" s="10" t="s">
        <v>32</v>
      </c>
      <c r="B44" s="16">
        <v>25</v>
      </c>
      <c r="C44" s="12">
        <v>5486042.6486124666</v>
      </c>
      <c r="D44" s="19">
        <v>6025138</v>
      </c>
    </row>
    <row r="45" spans="1:6" x14ac:dyDescent="0.3">
      <c r="A45" s="10" t="s">
        <v>39</v>
      </c>
      <c r="B45" s="16">
        <v>27</v>
      </c>
      <c r="C45" s="12">
        <v>114591</v>
      </c>
      <c r="D45" s="19">
        <v>114591</v>
      </c>
    </row>
    <row r="46" spans="1:6" x14ac:dyDescent="0.3">
      <c r="A46" s="10" t="s">
        <v>33</v>
      </c>
      <c r="B46" s="16">
        <v>28</v>
      </c>
      <c r="C46" s="17"/>
      <c r="D46" s="33">
        <f>[1]FYBS2019!C46</f>
        <v>0</v>
      </c>
    </row>
    <row r="47" spans="1:6" ht="15.75" thickBot="1" x14ac:dyDescent="0.35">
      <c r="A47" s="8" t="s">
        <v>40</v>
      </c>
      <c r="B47" s="11"/>
      <c r="C47" s="20">
        <f>SUM(C42:C46)</f>
        <v>6948198.0905624665</v>
      </c>
      <c r="D47" s="21">
        <f>SUM(D42:D46)</f>
        <v>7627465</v>
      </c>
    </row>
    <row r="48" spans="1:6" ht="16.5" thickTop="1" thickBot="1" x14ac:dyDescent="0.35">
      <c r="A48" s="8" t="s">
        <v>41</v>
      </c>
      <c r="B48" s="11"/>
      <c r="C48" s="20">
        <f>C40+C47</f>
        <v>7105535.2390024662</v>
      </c>
      <c r="D48" s="20">
        <f>D40+D47</f>
        <v>7719352</v>
      </c>
    </row>
    <row r="49" spans="1:4" ht="16.5" thickTop="1" thickBot="1" x14ac:dyDescent="0.35">
      <c r="A49" s="8" t="s">
        <v>42</v>
      </c>
      <c r="B49" s="11"/>
      <c r="C49" s="20">
        <f>C48+C35</f>
        <v>3505846.5109899999</v>
      </c>
      <c r="D49" s="20">
        <f>D48+D35</f>
        <v>5113156</v>
      </c>
    </row>
    <row r="50" spans="1:4" ht="15.75" thickTop="1" x14ac:dyDescent="0.3">
      <c r="C50" s="34">
        <f>C25-C49</f>
        <v>0</v>
      </c>
      <c r="D50" s="34">
        <v>-2.8999987989664078E-4</v>
      </c>
    </row>
    <row r="51" spans="1:4" x14ac:dyDescent="0.3">
      <c r="A51" s="4" t="s">
        <v>43</v>
      </c>
      <c r="C51" s="35">
        <f>(C35-C7)/32000</f>
        <v>-112.49561650038957</v>
      </c>
      <c r="D51" s="35">
        <f>(D35-D7)/32000</f>
        <v>-81.448968750000006</v>
      </c>
    </row>
    <row r="52" spans="1:4" x14ac:dyDescent="0.3">
      <c r="C52" s="12"/>
      <c r="D52" s="12"/>
    </row>
    <row r="53" spans="1:4" x14ac:dyDescent="0.3">
      <c r="C53" s="36"/>
      <c r="D53" s="36"/>
    </row>
    <row r="54" spans="1:4" x14ac:dyDescent="0.3">
      <c r="C54" s="37"/>
    </row>
    <row r="55" spans="1:4" x14ac:dyDescent="0.3">
      <c r="D55" s="15"/>
    </row>
    <row r="56" spans="1:4" x14ac:dyDescent="0.3">
      <c r="D56" s="15"/>
    </row>
    <row r="57" spans="1:4" x14ac:dyDescent="0.3">
      <c r="D5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D30"/>
    </sheetView>
  </sheetViews>
  <sheetFormatPr defaultColWidth="9.140625" defaultRowHeight="15" x14ac:dyDescent="0.3"/>
  <cols>
    <col min="1" max="1" width="56.5703125" style="4" customWidth="1"/>
    <col min="2" max="2" width="11.42578125" style="4" customWidth="1"/>
    <col min="3" max="4" width="18.5703125" style="15" customWidth="1"/>
    <col min="5" max="5" width="12.42578125" style="4" bestFit="1" customWidth="1"/>
    <col min="6" max="6" width="9.140625" style="4" customWidth="1"/>
    <col min="7" max="16384" width="9.140625" style="4"/>
  </cols>
  <sheetData>
    <row r="1" spans="1:4" x14ac:dyDescent="0.3">
      <c r="A1" s="1" t="s">
        <v>0</v>
      </c>
      <c r="B1" s="39" t="s">
        <v>44</v>
      </c>
      <c r="C1" s="40" t="s">
        <v>45</v>
      </c>
      <c r="D1" s="40" t="s">
        <v>46</v>
      </c>
    </row>
    <row r="2" spans="1:4" x14ac:dyDescent="0.3">
      <c r="A2" s="104"/>
      <c r="B2" s="39"/>
      <c r="C2" s="41"/>
      <c r="D2" s="41"/>
    </row>
    <row r="3" spans="1:4" x14ac:dyDescent="0.3">
      <c r="A3" s="1" t="s">
        <v>47</v>
      </c>
      <c r="B3" s="39"/>
      <c r="C3" s="42"/>
      <c r="D3" s="41"/>
    </row>
    <row r="4" spans="1:4" x14ac:dyDescent="0.3">
      <c r="A4" s="43" t="s">
        <v>48</v>
      </c>
      <c r="B4" s="16"/>
      <c r="C4" s="44">
        <v>892897.39377999993</v>
      </c>
      <c r="D4" s="44">
        <v>1001597.10554</v>
      </c>
    </row>
    <row r="5" spans="1:4" x14ac:dyDescent="0.3">
      <c r="A5" s="43" t="s">
        <v>49</v>
      </c>
      <c r="B5" s="16"/>
      <c r="C5" s="24">
        <v>-809321.85532000009</v>
      </c>
      <c r="D5" s="45">
        <v>-938402.86801999994</v>
      </c>
    </row>
    <row r="6" spans="1:4" x14ac:dyDescent="0.3">
      <c r="A6" s="46" t="s">
        <v>50</v>
      </c>
      <c r="B6" s="16"/>
      <c r="C6" s="47">
        <f>SUM(C4:C5)</f>
        <v>83575.538459999836</v>
      </c>
      <c r="D6" s="47">
        <f>SUM(D4:D5)</f>
        <v>63194.237520000082</v>
      </c>
    </row>
    <row r="7" spans="1:4" x14ac:dyDescent="0.3">
      <c r="A7" s="43" t="s">
        <v>51</v>
      </c>
      <c r="B7" s="16"/>
      <c r="C7" s="48">
        <v>-548871.36645000032</v>
      </c>
      <c r="D7" s="44">
        <v>-50637.753080000024</v>
      </c>
    </row>
    <row r="8" spans="1:4" x14ac:dyDescent="0.3">
      <c r="A8" s="43" t="s">
        <v>52</v>
      </c>
      <c r="B8" s="16"/>
      <c r="C8" s="48">
        <v>-178065.37242000003</v>
      </c>
      <c r="D8" s="44">
        <v>-213178.00725000002</v>
      </c>
    </row>
    <row r="9" spans="1:4" x14ac:dyDescent="0.3">
      <c r="A9" s="43" t="s">
        <v>53</v>
      </c>
      <c r="B9" s="16"/>
      <c r="C9" s="24"/>
      <c r="D9" s="45"/>
    </row>
    <row r="10" spans="1:4" x14ac:dyDescent="0.3">
      <c r="A10" s="46" t="s">
        <v>54</v>
      </c>
      <c r="B10" s="16"/>
      <c r="C10" s="47">
        <f>SUM(C6:C9)</f>
        <v>-643361.20041000051</v>
      </c>
      <c r="D10" s="47">
        <f>SUM(D6:D9)</f>
        <v>-200621.52280999997</v>
      </c>
    </row>
    <row r="11" spans="1:4" x14ac:dyDescent="0.3">
      <c r="A11" s="43" t="s">
        <v>55</v>
      </c>
      <c r="B11" s="16"/>
      <c r="C11" s="66">
        <v>0</v>
      </c>
      <c r="D11" s="44">
        <v>4108.4145708613305</v>
      </c>
    </row>
    <row r="12" spans="1:4" x14ac:dyDescent="0.3">
      <c r="A12" s="43" t="s">
        <v>56</v>
      </c>
      <c r="B12" s="16"/>
      <c r="C12" s="24">
        <v>-350131.52760246582</v>
      </c>
      <c r="D12" s="45">
        <v>-200511.10539074696</v>
      </c>
    </row>
    <row r="13" spans="1:4" ht="30" x14ac:dyDescent="0.3">
      <c r="A13" s="49" t="s">
        <v>57</v>
      </c>
      <c r="B13" s="16"/>
      <c r="C13" s="47">
        <f>SUM(C10:C12)</f>
        <v>-993492.72801246634</v>
      </c>
      <c r="D13" s="47">
        <f>SUM(D10:D12)</f>
        <v>-397024.21362988558</v>
      </c>
    </row>
    <row r="14" spans="1:4" x14ac:dyDescent="0.3">
      <c r="A14" s="43" t="s">
        <v>58</v>
      </c>
      <c r="B14" s="16"/>
      <c r="C14" s="65">
        <v>0</v>
      </c>
      <c r="D14" s="24"/>
    </row>
    <row r="15" spans="1:4" ht="30.75" thickBot="1" x14ac:dyDescent="0.35">
      <c r="A15" s="49" t="s">
        <v>59</v>
      </c>
      <c r="B15" s="50"/>
      <c r="C15" s="51">
        <f>SUM(C13:C14)</f>
        <v>-993492.72801246634</v>
      </c>
      <c r="D15" s="51">
        <f>SUM(D13:D14)</f>
        <v>-397024.21362988558</v>
      </c>
    </row>
    <row r="16" spans="1:4" ht="15.75" thickTop="1" x14ac:dyDescent="0.3">
      <c r="A16" s="49"/>
      <c r="B16" s="50"/>
      <c r="C16" s="52"/>
      <c r="D16" s="52"/>
    </row>
    <row r="17" spans="1:5" x14ac:dyDescent="0.3">
      <c r="A17" s="53" t="s">
        <v>60</v>
      </c>
      <c r="B17" s="50"/>
      <c r="C17" s="67"/>
      <c r="D17" s="67"/>
    </row>
    <row r="18" spans="1:5" x14ac:dyDescent="0.3">
      <c r="A18" s="43" t="s">
        <v>61</v>
      </c>
      <c r="B18" s="50"/>
      <c r="C18" s="66">
        <v>0</v>
      </c>
      <c r="D18" s="68">
        <f>'[1](pl)'!C17</f>
        <v>0</v>
      </c>
    </row>
    <row r="19" spans="1:5" x14ac:dyDescent="0.3">
      <c r="A19" s="43" t="s">
        <v>62</v>
      </c>
      <c r="B19" s="50"/>
      <c r="C19" s="65">
        <v>0</v>
      </c>
      <c r="D19" s="68">
        <f>'[1](pl)'!C18</f>
        <v>0</v>
      </c>
    </row>
    <row r="20" spans="1:5" ht="15.75" thickBot="1" x14ac:dyDescent="0.35">
      <c r="A20" s="53" t="s">
        <v>63</v>
      </c>
      <c r="B20" s="50"/>
      <c r="C20" s="69">
        <f>SUM(C18:C19)</f>
        <v>0</v>
      </c>
      <c r="D20" s="69">
        <f>SUM(D18:D19)</f>
        <v>0</v>
      </c>
    </row>
    <row r="21" spans="1:5" ht="30.75" thickTop="1" x14ac:dyDescent="0.3">
      <c r="A21" s="54" t="s">
        <v>64</v>
      </c>
      <c r="B21" s="16"/>
      <c r="C21" s="70">
        <v>0</v>
      </c>
      <c r="D21" s="71"/>
    </row>
    <row r="22" spans="1:5" ht="15.75" thickBot="1" x14ac:dyDescent="0.35">
      <c r="A22" s="46" t="s">
        <v>65</v>
      </c>
      <c r="B22" s="16"/>
      <c r="C22" s="55">
        <f>SUM(C15:C21)</f>
        <v>-993492.72801246634</v>
      </c>
      <c r="D22" s="55">
        <f>SUM(D15:D21)</f>
        <v>-397024.21362988558</v>
      </c>
    </row>
    <row r="23" spans="1:5" ht="15.75" thickTop="1" x14ac:dyDescent="0.3">
      <c r="A23" s="43" t="s">
        <v>66</v>
      </c>
      <c r="B23" s="16"/>
      <c r="C23" s="56"/>
      <c r="D23" s="56"/>
    </row>
    <row r="24" spans="1:5" x14ac:dyDescent="0.3">
      <c r="A24" s="43" t="s">
        <v>67</v>
      </c>
      <c r="B24" s="16"/>
      <c r="C24" s="48">
        <v>-994030.48718346632</v>
      </c>
      <c r="D24" s="44">
        <v>-396482.9529645156</v>
      </c>
    </row>
    <row r="25" spans="1:5" x14ac:dyDescent="0.3">
      <c r="A25" s="43" t="s">
        <v>29</v>
      </c>
      <c r="B25" s="16"/>
      <c r="C25" s="24">
        <v>537.75917099999992</v>
      </c>
      <c r="D25" s="24">
        <v>-541.26066536999997</v>
      </c>
    </row>
    <row r="26" spans="1:5" ht="15.75" thickBot="1" x14ac:dyDescent="0.35">
      <c r="A26" s="43"/>
      <c r="B26" s="57"/>
      <c r="C26" s="58">
        <f>SUM(C24:C25)</f>
        <v>-993492.72801246634</v>
      </c>
      <c r="D26" s="58">
        <f>SUM(D24:D25)</f>
        <v>-397024.21362988558</v>
      </c>
    </row>
    <row r="27" spans="1:5" ht="15.75" thickTop="1" x14ac:dyDescent="0.3">
      <c r="A27" s="43"/>
      <c r="B27" s="57"/>
      <c r="C27" s="59"/>
      <c r="D27" s="59"/>
    </row>
    <row r="28" spans="1:5" x14ac:dyDescent="0.3">
      <c r="A28" s="1" t="s">
        <v>68</v>
      </c>
      <c r="B28" s="60"/>
      <c r="C28" s="61"/>
      <c r="D28" s="61"/>
    </row>
    <row r="29" spans="1:5" x14ac:dyDescent="0.3">
      <c r="A29" s="62" t="s">
        <v>69</v>
      </c>
      <c r="B29" s="60"/>
      <c r="C29" s="63">
        <f>C24/32000</f>
        <v>-31.063452724483323</v>
      </c>
      <c r="D29" s="63">
        <f>D24/32000</f>
        <v>-12.390092280141113</v>
      </c>
      <c r="E29" s="4" t="s">
        <v>70</v>
      </c>
    </row>
    <row r="30" spans="1:5" x14ac:dyDescent="0.3">
      <c r="A30" s="62" t="s">
        <v>71</v>
      </c>
      <c r="B30" s="60"/>
      <c r="C30" s="63">
        <f>C29</f>
        <v>-31.063452724483323</v>
      </c>
      <c r="D30" s="63">
        <f>D29</f>
        <v>-12.390092280141113</v>
      </c>
    </row>
    <row r="31" spans="1:5" x14ac:dyDescent="0.3">
      <c r="A31" s="1"/>
      <c r="B31" s="60"/>
      <c r="C31" s="64"/>
      <c r="D31" s="64"/>
    </row>
    <row r="34" spans="3:5" x14ac:dyDescent="0.3">
      <c r="C34" s="37"/>
      <c r="D34" s="37"/>
      <c r="E34" s="15"/>
    </row>
    <row r="35" spans="3:5" x14ac:dyDescent="0.3">
      <c r="E35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3" workbookViewId="0">
      <selection sqref="A1:D40"/>
    </sheetView>
  </sheetViews>
  <sheetFormatPr defaultColWidth="9.140625" defaultRowHeight="15" x14ac:dyDescent="0.3"/>
  <cols>
    <col min="1" max="1" width="56.5703125" style="4" customWidth="1"/>
    <col min="2" max="2" width="12.42578125" style="4" customWidth="1"/>
    <col min="3" max="4" width="16.5703125" style="15" customWidth="1"/>
    <col min="5" max="16384" width="9.140625" style="4"/>
  </cols>
  <sheetData>
    <row r="1" spans="1:5" ht="30" x14ac:dyDescent="0.3">
      <c r="A1" s="1" t="s">
        <v>0</v>
      </c>
      <c r="B1" s="72" t="s">
        <v>72</v>
      </c>
      <c r="C1" s="40" t="str">
        <f>[1]PL!C1</f>
        <v>9 месяцев 2020</v>
      </c>
      <c r="D1" s="40" t="str">
        <f>[1]PL!D1</f>
        <v>9 месяцев 2019</v>
      </c>
    </row>
    <row r="2" spans="1:5" x14ac:dyDescent="0.3">
      <c r="A2" s="1"/>
      <c r="B2" s="72"/>
      <c r="C2" s="73"/>
      <c r="D2" s="73"/>
    </row>
    <row r="3" spans="1:5" x14ac:dyDescent="0.3">
      <c r="A3" s="1" t="s">
        <v>73</v>
      </c>
      <c r="B3" s="60"/>
      <c r="C3" s="74"/>
      <c r="D3" s="74"/>
    </row>
    <row r="4" spans="1:5" x14ac:dyDescent="0.3">
      <c r="A4" s="62" t="s">
        <v>74</v>
      </c>
      <c r="B4" s="60"/>
      <c r="C4" s="61">
        <v>1030912.78741</v>
      </c>
      <c r="D4" s="61">
        <v>1027182.8472099999</v>
      </c>
      <c r="E4" s="75"/>
    </row>
    <row r="5" spans="1:5" x14ac:dyDescent="0.3">
      <c r="A5" s="62" t="s">
        <v>75</v>
      </c>
      <c r="B5" s="60"/>
      <c r="D5" s="61"/>
    </row>
    <row r="6" spans="1:5" x14ac:dyDescent="0.3">
      <c r="A6" s="62" t="s">
        <v>76</v>
      </c>
      <c r="B6" s="60"/>
      <c r="C6" s="61"/>
      <c r="D6" s="61"/>
    </row>
    <row r="7" spans="1:5" x14ac:dyDescent="0.3">
      <c r="A7" s="62" t="s">
        <v>77</v>
      </c>
      <c r="B7" s="60"/>
      <c r="C7" s="76">
        <v>1476051.5736500002</v>
      </c>
      <c r="D7" s="61"/>
    </row>
    <row r="8" spans="1:5" x14ac:dyDescent="0.3">
      <c r="A8" s="62" t="s">
        <v>78</v>
      </c>
      <c r="B8" s="60"/>
      <c r="C8" s="76">
        <v>-265964.43495999998</v>
      </c>
      <c r="D8" s="61">
        <v>-131577.22962999999</v>
      </c>
    </row>
    <row r="9" spans="1:5" x14ac:dyDescent="0.3">
      <c r="A9" s="62" t="s">
        <v>79</v>
      </c>
      <c r="B9" s="60"/>
      <c r="C9" s="61"/>
      <c r="D9" s="61">
        <v>-216420.78332999998</v>
      </c>
    </row>
    <row r="10" spans="1:5" x14ac:dyDescent="0.3">
      <c r="A10" s="62" t="s">
        <v>80</v>
      </c>
      <c r="B10" s="60"/>
      <c r="C10" s="77">
        <v>-571385.66483000002</v>
      </c>
      <c r="D10" s="61">
        <v>-467115.03237000003</v>
      </c>
    </row>
    <row r="11" spans="1:5" x14ac:dyDescent="0.3">
      <c r="A11" s="62" t="s">
        <v>81</v>
      </c>
      <c r="B11" s="60"/>
      <c r="C11" s="77">
        <v>-150118.8162</v>
      </c>
      <c r="D11" s="61">
        <v>-54157.557379999998</v>
      </c>
    </row>
    <row r="12" spans="1:5" x14ac:dyDescent="0.3">
      <c r="A12" s="62" t="s">
        <v>82</v>
      </c>
      <c r="B12" s="60"/>
      <c r="C12" s="61"/>
      <c r="D12" s="86">
        <v>0</v>
      </c>
    </row>
    <row r="13" spans="1:5" x14ac:dyDescent="0.3">
      <c r="A13" s="62" t="s">
        <v>83</v>
      </c>
      <c r="B13" s="60"/>
      <c r="C13" s="61">
        <v>-6668.835</v>
      </c>
      <c r="D13" s="61">
        <v>-3572.6729999999998</v>
      </c>
    </row>
    <row r="14" spans="1:5" ht="15.75" thickBot="1" x14ac:dyDescent="0.35">
      <c r="A14" s="62"/>
      <c r="B14" s="60"/>
      <c r="C14" s="78"/>
      <c r="D14" s="78"/>
    </row>
    <row r="15" spans="1:5" ht="30.75" thickBot="1" x14ac:dyDescent="0.35">
      <c r="A15" s="1" t="s">
        <v>84</v>
      </c>
      <c r="B15" s="60"/>
      <c r="C15" s="79">
        <f>SUM(C4:C14)</f>
        <v>1512826.6100699997</v>
      </c>
      <c r="D15" s="79">
        <f>SUM(D4:D14)</f>
        <v>154339.5714999999</v>
      </c>
    </row>
    <row r="16" spans="1:5" x14ac:dyDescent="0.3">
      <c r="A16" s="62"/>
      <c r="B16" s="60"/>
      <c r="C16" s="61"/>
      <c r="D16" s="61"/>
    </row>
    <row r="17" spans="1:4" x14ac:dyDescent="0.3">
      <c r="A17" s="1" t="s">
        <v>85</v>
      </c>
      <c r="B17" s="60"/>
      <c r="C17" s="77"/>
      <c r="D17" s="77"/>
    </row>
    <row r="18" spans="1:4" x14ac:dyDescent="0.3">
      <c r="A18" s="62" t="s">
        <v>86</v>
      </c>
      <c r="B18" s="60"/>
      <c r="C18" s="61"/>
      <c r="D18" s="61"/>
    </row>
    <row r="19" spans="1:4" x14ac:dyDescent="0.3">
      <c r="A19" s="62" t="s">
        <v>87</v>
      </c>
      <c r="B19" s="60"/>
      <c r="C19" s="61"/>
      <c r="D19" s="86"/>
    </row>
    <row r="20" spans="1:4" x14ac:dyDescent="0.3">
      <c r="A20" s="62" t="s">
        <v>88</v>
      </c>
      <c r="B20" s="60"/>
      <c r="C20" s="61"/>
      <c r="D20" s="86"/>
    </row>
    <row r="21" spans="1:4" x14ac:dyDescent="0.3">
      <c r="A21" s="62" t="s">
        <v>89</v>
      </c>
      <c r="B21" s="60"/>
      <c r="C21" s="61"/>
      <c r="D21" s="61"/>
    </row>
    <row r="22" spans="1:4" x14ac:dyDescent="0.3">
      <c r="A22" s="62" t="s">
        <v>90</v>
      </c>
      <c r="B22" s="60"/>
      <c r="C22" s="61"/>
      <c r="D22" s="61"/>
    </row>
    <row r="23" spans="1:4" x14ac:dyDescent="0.3">
      <c r="A23" s="62" t="s">
        <v>91</v>
      </c>
      <c r="B23" s="60"/>
      <c r="C23" s="61"/>
      <c r="D23" s="61"/>
    </row>
    <row r="24" spans="1:4" x14ac:dyDescent="0.3">
      <c r="A24" s="62" t="s">
        <v>92</v>
      </c>
      <c r="B24" s="60"/>
      <c r="C24" s="61"/>
      <c r="D24" s="61"/>
    </row>
    <row r="25" spans="1:4" x14ac:dyDescent="0.3">
      <c r="A25" s="62" t="s">
        <v>93</v>
      </c>
      <c r="B25" s="60"/>
      <c r="C25" s="61"/>
      <c r="D25" s="61"/>
    </row>
    <row r="26" spans="1:4" ht="15.75" thickBot="1" x14ac:dyDescent="0.35">
      <c r="A26" s="62" t="s">
        <v>94</v>
      </c>
      <c r="B26" s="60"/>
      <c r="C26" s="61"/>
      <c r="D26" s="61"/>
    </row>
    <row r="27" spans="1:4" ht="30.75" thickBot="1" x14ac:dyDescent="0.35">
      <c r="A27" s="1" t="s">
        <v>95</v>
      </c>
      <c r="B27" s="60"/>
      <c r="C27" s="87">
        <f>SUM(C18:C26)</f>
        <v>0</v>
      </c>
      <c r="D27" s="87">
        <f>SUM(D18:D26)</f>
        <v>0</v>
      </c>
    </row>
    <row r="28" spans="1:4" x14ac:dyDescent="0.3">
      <c r="A28" s="1"/>
      <c r="B28" s="60"/>
      <c r="C28" s="61"/>
      <c r="D28" s="61"/>
    </row>
    <row r="29" spans="1:4" x14ac:dyDescent="0.3">
      <c r="A29" s="1" t="s">
        <v>96</v>
      </c>
      <c r="B29" s="60"/>
      <c r="C29" s="61"/>
      <c r="D29" s="61"/>
    </row>
    <row r="30" spans="1:4" x14ac:dyDescent="0.3">
      <c r="A30" s="62" t="s">
        <v>97</v>
      </c>
      <c r="B30" s="60"/>
      <c r="C30" s="61"/>
      <c r="D30" s="61"/>
    </row>
    <row r="31" spans="1:4" x14ac:dyDescent="0.3">
      <c r="A31" s="62" t="s">
        <v>98</v>
      </c>
      <c r="B31" s="60"/>
      <c r="C31" s="61">
        <v>474887.71600000001</v>
      </c>
      <c r="D31" s="61"/>
    </row>
    <row r="32" spans="1:4" x14ac:dyDescent="0.3">
      <c r="A32" s="62" t="s">
        <v>99</v>
      </c>
      <c r="B32" s="60"/>
      <c r="C32" s="61">
        <v>-349320.62744000007</v>
      </c>
      <c r="D32" s="61">
        <v>-158153.98786000002</v>
      </c>
    </row>
    <row r="33" spans="1:6" ht="15.75" thickBot="1" x14ac:dyDescent="0.35">
      <c r="A33" s="62" t="s">
        <v>100</v>
      </c>
      <c r="B33" s="60"/>
      <c r="C33" s="61">
        <v>-1647165.5083399999</v>
      </c>
      <c r="D33" s="61"/>
    </row>
    <row r="34" spans="1:6" ht="15.75" hidden="1" thickBot="1" x14ac:dyDescent="0.35">
      <c r="A34" s="62" t="s">
        <v>101</v>
      </c>
      <c r="B34" s="60"/>
      <c r="C34" s="61">
        <v>0</v>
      </c>
      <c r="D34" s="61">
        <v>0</v>
      </c>
    </row>
    <row r="35" spans="1:6" ht="30.75" thickBot="1" x14ac:dyDescent="0.35">
      <c r="A35" s="1" t="s">
        <v>102</v>
      </c>
      <c r="B35" s="60"/>
      <c r="C35" s="80">
        <f>SUM(C30:C34)</f>
        <v>-1521598.4197800001</v>
      </c>
      <c r="D35" s="80">
        <f>SUM(D30:D34)</f>
        <v>-158153.98786000002</v>
      </c>
    </row>
    <row r="36" spans="1:6" x14ac:dyDescent="0.3">
      <c r="A36" s="1"/>
      <c r="B36" s="60"/>
      <c r="C36" s="61"/>
      <c r="D36" s="61"/>
    </row>
    <row r="37" spans="1:6" ht="30" x14ac:dyDescent="0.3">
      <c r="A37" s="1" t="s">
        <v>103</v>
      </c>
      <c r="B37" s="60"/>
      <c r="C37" s="81">
        <f>C15+C27+C35</f>
        <v>-8771.8097100004088</v>
      </c>
      <c r="D37" s="81">
        <f>D15+D27+D35</f>
        <v>-3814.4163600001193</v>
      </c>
      <c r="E37" s="23"/>
      <c r="F37" s="23"/>
    </row>
    <row r="38" spans="1:6" x14ac:dyDescent="0.3">
      <c r="A38" s="62" t="s">
        <v>104</v>
      </c>
      <c r="B38" s="60"/>
      <c r="C38" s="61">
        <v>3337</v>
      </c>
      <c r="D38" s="76">
        <v>20434</v>
      </c>
    </row>
    <row r="39" spans="1:6" ht="30.75" thickBot="1" x14ac:dyDescent="0.35">
      <c r="A39" s="62" t="s">
        <v>105</v>
      </c>
      <c r="B39" s="60"/>
      <c r="C39" s="78">
        <v>17049.971000000001</v>
      </c>
      <c r="D39" s="82">
        <v>-6527.7334600000004</v>
      </c>
    </row>
    <row r="40" spans="1:6" ht="15.75" thickBot="1" x14ac:dyDescent="0.35">
      <c r="A40" s="1" t="s">
        <v>106</v>
      </c>
      <c r="B40" s="60"/>
      <c r="C40" s="83">
        <f>SUM(C37:C39)</f>
        <v>11615.161289999593</v>
      </c>
      <c r="D40" s="83">
        <f>SUM(D37:D39)</f>
        <v>10091.850179999881</v>
      </c>
    </row>
    <row r="41" spans="1:6" ht="15.75" thickTop="1" x14ac:dyDescent="0.3">
      <c r="C41" s="84">
        <f>'[1]TB for FS'!Y17</f>
        <v>11614.950289997863</v>
      </c>
    </row>
    <row r="42" spans="1:6" x14ac:dyDescent="0.3">
      <c r="C42" s="85">
        <f>C40-C41</f>
        <v>0.21100000172918953</v>
      </c>
    </row>
    <row r="43" spans="1:6" x14ac:dyDescent="0.3">
      <c r="C43" s="37"/>
    </row>
    <row r="45" spans="1:6" x14ac:dyDescent="0.3">
      <c r="C45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7" sqref="L7"/>
    </sheetView>
  </sheetViews>
  <sheetFormatPr defaultColWidth="9.140625" defaultRowHeight="15" x14ac:dyDescent="0.3"/>
  <cols>
    <col min="1" max="1" width="40.85546875" style="4" bestFit="1" customWidth="1"/>
    <col min="2" max="2" width="12.42578125" style="4" customWidth="1"/>
    <col min="3" max="6" width="16.5703125" style="15" customWidth="1"/>
    <col min="7" max="7" width="17.28515625" style="15" customWidth="1"/>
    <col min="8" max="8" width="16.5703125" style="15" customWidth="1"/>
    <col min="9" max="9" width="9.85546875" style="4" bestFit="1" customWidth="1"/>
    <col min="10" max="16384" width="9.140625" style="4"/>
  </cols>
  <sheetData>
    <row r="1" spans="1:10" ht="15.75" thickBot="1" x14ac:dyDescent="0.35">
      <c r="A1" s="1" t="s">
        <v>0</v>
      </c>
      <c r="B1" s="72"/>
      <c r="C1" s="103" t="s">
        <v>107</v>
      </c>
      <c r="D1" s="103"/>
      <c r="E1" s="103"/>
      <c r="F1" s="103"/>
      <c r="G1" s="88"/>
      <c r="H1" s="88"/>
    </row>
    <row r="2" spans="1:10" ht="45.75" thickBot="1" x14ac:dyDescent="0.35">
      <c r="A2" s="1"/>
      <c r="B2" s="72" t="s">
        <v>72</v>
      </c>
      <c r="C2" s="89" t="s">
        <v>108</v>
      </c>
      <c r="D2" s="89" t="s">
        <v>26</v>
      </c>
      <c r="E2" s="89" t="s">
        <v>109</v>
      </c>
      <c r="F2" s="89" t="s">
        <v>110</v>
      </c>
      <c r="G2" s="89" t="s">
        <v>111</v>
      </c>
      <c r="H2" s="89" t="s">
        <v>112</v>
      </c>
    </row>
    <row r="3" spans="1:10" x14ac:dyDescent="0.3">
      <c r="A3" s="62"/>
      <c r="B3" s="60"/>
      <c r="C3" s="64"/>
      <c r="D3" s="64"/>
      <c r="E3" s="64"/>
      <c r="F3" s="64"/>
      <c r="G3" s="64"/>
      <c r="H3" s="64"/>
    </row>
    <row r="4" spans="1:10" x14ac:dyDescent="0.3">
      <c r="A4" s="62" t="s">
        <v>113</v>
      </c>
      <c r="B4" s="60"/>
      <c r="C4" s="90">
        <v>48560</v>
      </c>
      <c r="D4" s="90"/>
      <c r="E4" s="90">
        <v>-2022508</v>
      </c>
      <c r="F4" s="90">
        <v>-1973948</v>
      </c>
      <c r="G4" s="90">
        <v>-847</v>
      </c>
      <c r="H4" s="90">
        <v>-1974795</v>
      </c>
    </row>
    <row r="5" spans="1:10" x14ac:dyDescent="0.3">
      <c r="A5" s="62" t="s">
        <v>114</v>
      </c>
      <c r="B5" s="60"/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75"/>
    </row>
    <row r="6" spans="1:10" ht="30" x14ac:dyDescent="0.3">
      <c r="A6" s="62" t="s">
        <v>115</v>
      </c>
      <c r="B6" s="60"/>
      <c r="C6" s="92">
        <v>48560</v>
      </c>
      <c r="D6" s="92">
        <v>0</v>
      </c>
      <c r="E6" s="92">
        <v>-2022508</v>
      </c>
      <c r="F6" s="92">
        <v>-1973948</v>
      </c>
      <c r="G6" s="92">
        <v>-847</v>
      </c>
      <c r="H6" s="92">
        <v>-1974795</v>
      </c>
      <c r="I6" s="75"/>
    </row>
    <row r="7" spans="1:10" x14ac:dyDescent="0.3">
      <c r="A7" s="1" t="s">
        <v>116</v>
      </c>
      <c r="B7" s="60"/>
      <c r="C7" s="91"/>
      <c r="D7" s="91"/>
      <c r="E7" s="91"/>
      <c r="F7" s="91"/>
      <c r="G7" s="91"/>
      <c r="H7" s="91"/>
      <c r="I7" s="75"/>
    </row>
    <row r="8" spans="1:10" x14ac:dyDescent="0.3">
      <c r="A8" s="62" t="s">
        <v>117</v>
      </c>
      <c r="B8" s="60"/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75"/>
    </row>
    <row r="9" spans="1:10" x14ac:dyDescent="0.3">
      <c r="A9" s="62"/>
      <c r="B9" s="60"/>
      <c r="C9" s="91"/>
      <c r="D9" s="91"/>
      <c r="E9" s="91"/>
      <c r="F9" s="91"/>
      <c r="G9" s="91"/>
      <c r="H9" s="91">
        <v>0</v>
      </c>
      <c r="I9" s="75"/>
    </row>
    <row r="10" spans="1:10" x14ac:dyDescent="0.3">
      <c r="A10" s="62" t="s">
        <v>118</v>
      </c>
      <c r="B10" s="60"/>
      <c r="C10" s="91"/>
      <c r="D10" s="91">
        <v>0</v>
      </c>
      <c r="E10" s="91">
        <v>-631981</v>
      </c>
      <c r="F10" s="91">
        <v>-631981</v>
      </c>
      <c r="G10" s="91">
        <v>580</v>
      </c>
      <c r="H10" s="91">
        <v>-631401</v>
      </c>
      <c r="I10" s="75"/>
    </row>
    <row r="11" spans="1:10" ht="30" x14ac:dyDescent="0.3">
      <c r="A11" s="62" t="s">
        <v>119</v>
      </c>
      <c r="B11" s="60"/>
      <c r="C11" s="91"/>
      <c r="D11" s="91"/>
      <c r="E11" s="93">
        <v>-9234</v>
      </c>
      <c r="F11" s="94">
        <v>-9234</v>
      </c>
      <c r="G11" s="93">
        <v>9234</v>
      </c>
      <c r="H11" s="95">
        <v>0</v>
      </c>
      <c r="I11" s="75"/>
    </row>
    <row r="12" spans="1:10" x14ac:dyDescent="0.3">
      <c r="A12" s="1" t="s">
        <v>120</v>
      </c>
      <c r="B12" s="60"/>
      <c r="C12" s="96">
        <v>0</v>
      </c>
      <c r="D12" s="96">
        <v>0</v>
      </c>
      <c r="E12" s="96">
        <v>-641215</v>
      </c>
      <c r="F12" s="96">
        <v>-641215</v>
      </c>
      <c r="G12" s="96">
        <v>9814</v>
      </c>
      <c r="H12" s="96">
        <v>-631401</v>
      </c>
      <c r="I12" s="75"/>
    </row>
    <row r="13" spans="1:10" x14ac:dyDescent="0.3">
      <c r="A13" s="1" t="s">
        <v>121</v>
      </c>
      <c r="B13" s="60"/>
      <c r="C13" s="97">
        <v>48560</v>
      </c>
      <c r="D13" s="97">
        <v>0</v>
      </c>
      <c r="E13" s="97">
        <v>-2663723</v>
      </c>
      <c r="F13" s="97">
        <v>-2615163</v>
      </c>
      <c r="G13" s="97">
        <v>8967</v>
      </c>
      <c r="H13" s="97">
        <v>-2606196</v>
      </c>
      <c r="I13" s="98"/>
      <c r="J13" s="28"/>
    </row>
    <row r="14" spans="1:10" x14ac:dyDescent="0.3">
      <c r="C14" s="99"/>
      <c r="D14" s="99"/>
      <c r="E14" s="99"/>
      <c r="F14" s="99"/>
      <c r="G14" s="99"/>
      <c r="H14" s="99"/>
      <c r="I14" s="75"/>
    </row>
    <row r="15" spans="1:10" ht="30" x14ac:dyDescent="0.3">
      <c r="A15" s="1" t="s">
        <v>122</v>
      </c>
      <c r="B15" s="62"/>
      <c r="C15" s="91"/>
      <c r="D15" s="91"/>
      <c r="E15" s="91"/>
      <c r="F15" s="91"/>
      <c r="G15" s="91"/>
      <c r="H15" s="91"/>
      <c r="I15" s="75"/>
    </row>
    <row r="16" spans="1:10" x14ac:dyDescent="0.3">
      <c r="A16" s="62" t="s">
        <v>123</v>
      </c>
      <c r="B16" s="62"/>
      <c r="C16" s="91">
        <v>0</v>
      </c>
      <c r="D16" s="91">
        <v>0</v>
      </c>
      <c r="E16" s="91">
        <v>-994030.48718346632</v>
      </c>
      <c r="F16" s="91">
        <v>-994030.48718346632</v>
      </c>
      <c r="G16" s="91">
        <v>537.75917099999992</v>
      </c>
      <c r="H16" s="91">
        <v>-993492.72801246634</v>
      </c>
      <c r="I16" s="75"/>
    </row>
    <row r="17" spans="1:10" ht="30" x14ac:dyDescent="0.3">
      <c r="A17" s="1" t="s">
        <v>124</v>
      </c>
      <c r="B17" s="62"/>
      <c r="C17" s="96">
        <v>0</v>
      </c>
      <c r="D17" s="96">
        <v>0</v>
      </c>
      <c r="E17" s="96">
        <v>-994030.48718346632</v>
      </c>
      <c r="F17" s="96">
        <v>-994030.48718346632</v>
      </c>
      <c r="G17" s="96">
        <v>537.75917099999992</v>
      </c>
      <c r="H17" s="96">
        <v>-993492.72801246634</v>
      </c>
      <c r="I17" s="75"/>
    </row>
    <row r="18" spans="1:10" x14ac:dyDescent="0.3">
      <c r="A18" s="1" t="s">
        <v>125</v>
      </c>
      <c r="B18" s="62"/>
      <c r="C18" s="97">
        <v>48560</v>
      </c>
      <c r="D18" s="97">
        <v>0</v>
      </c>
      <c r="E18" s="97">
        <v>-3657753.4871834666</v>
      </c>
      <c r="F18" s="97">
        <v>-3609193.4871834666</v>
      </c>
      <c r="G18" s="97">
        <v>9504.7591709999997</v>
      </c>
      <c r="H18" s="97">
        <v>-3599688.7280124663</v>
      </c>
      <c r="I18" s="100"/>
      <c r="J18" s="101"/>
    </row>
    <row r="19" spans="1:10" x14ac:dyDescent="0.3">
      <c r="C19" s="100"/>
      <c r="D19" s="100"/>
      <c r="E19" s="100"/>
      <c r="F19" s="100"/>
      <c r="G19" s="100"/>
      <c r="H19" s="100"/>
    </row>
    <row r="20" spans="1:10" x14ac:dyDescent="0.3">
      <c r="C20" s="100"/>
      <c r="D20" s="100"/>
      <c r="E20" s="38"/>
      <c r="F20" s="100"/>
      <c r="G20" s="100"/>
      <c r="I20" s="75"/>
    </row>
    <row r="21" spans="1:10" x14ac:dyDescent="0.3">
      <c r="C21" s="100"/>
      <c r="D21" s="100"/>
      <c r="E21" s="38"/>
      <c r="F21" s="38"/>
      <c r="G21" s="38"/>
      <c r="H21" s="38"/>
      <c r="I21" s="75"/>
    </row>
    <row r="22" spans="1:10" x14ac:dyDescent="0.3">
      <c r="C22" s="100"/>
      <c r="D22" s="100"/>
      <c r="E22" s="100"/>
      <c r="F22" s="100"/>
      <c r="G22" s="100"/>
      <c r="H22" s="100"/>
      <c r="I22" s="75"/>
    </row>
    <row r="23" spans="1:10" x14ac:dyDescent="0.3">
      <c r="C23" s="100"/>
      <c r="D23" s="100"/>
      <c r="E23" s="100"/>
      <c r="F23" s="100"/>
      <c r="G23" s="100"/>
      <c r="H23" s="100"/>
      <c r="I23" s="75"/>
    </row>
    <row r="24" spans="1:10" x14ac:dyDescent="0.3">
      <c r="C24" s="100"/>
      <c r="D24" s="100"/>
      <c r="E24" s="100"/>
      <c r="F24" s="100"/>
      <c r="G24" s="100"/>
      <c r="H24" s="100"/>
      <c r="I24" s="75"/>
    </row>
    <row r="25" spans="1:10" x14ac:dyDescent="0.3">
      <c r="C25" s="100"/>
      <c r="D25" s="100"/>
      <c r="E25" s="100"/>
      <c r="F25" s="100"/>
      <c r="G25" s="100"/>
      <c r="H25" s="100"/>
      <c r="I25" s="75"/>
    </row>
    <row r="26" spans="1:10" x14ac:dyDescent="0.3">
      <c r="C26" s="102"/>
      <c r="D26" s="102"/>
      <c r="E26" s="102"/>
      <c r="F26" s="102"/>
      <c r="G26" s="102"/>
      <c r="H26" s="102"/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dcterms:created xsi:type="dcterms:W3CDTF">2020-11-05T03:42:18Z</dcterms:created>
  <dcterms:modified xsi:type="dcterms:W3CDTF">2020-11-09T04:43:58Z</dcterms:modified>
</cp:coreProperties>
</file>