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052A8A69-0FF4-49B5-A04D-FE771E298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иУ" sheetId="2" r:id="rId2"/>
    <sheet name="ОДДС" sheetId="3" r:id="rId3"/>
    <sheet name="Капитал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4" l="1"/>
  <c r="H17" i="4"/>
  <c r="H8" i="4"/>
  <c r="H7" i="4"/>
  <c r="H6" i="4"/>
  <c r="D26" i="3"/>
  <c r="C26" i="3"/>
  <c r="H19" i="4"/>
  <c r="F21" i="4"/>
  <c r="F9" i="4"/>
  <c r="F10" i="4"/>
  <c r="D15" i="2"/>
  <c r="H9" i="4" l="1"/>
  <c r="D23" i="4" l="1"/>
  <c r="B23" i="4"/>
  <c r="D11" i="4"/>
  <c r="H10" i="4"/>
  <c r="F11" i="4"/>
  <c r="B9" i="4"/>
  <c r="B11" i="4" s="1"/>
  <c r="H22" i="4"/>
  <c r="H20" i="4"/>
  <c r="H16" i="4"/>
  <c r="F23" i="4" l="1"/>
  <c r="H11" i="4"/>
  <c r="H18" i="4"/>
  <c r="H21" i="4" s="1"/>
  <c r="H23" i="4" l="1"/>
  <c r="D24" i="3"/>
  <c r="C24" i="3"/>
  <c r="C10" i="3"/>
  <c r="C12" i="3" s="1"/>
  <c r="D18" i="3" l="1"/>
  <c r="C18" i="3"/>
  <c r="C28" i="3" s="1"/>
  <c r="D10" i="3"/>
  <c r="D12" i="3" s="1"/>
  <c r="D28" i="3" l="1"/>
  <c r="E8" i="2"/>
  <c r="E14" i="2" s="1"/>
  <c r="E16" i="2" s="1"/>
  <c r="E19" i="2" s="1"/>
  <c r="D8" i="2"/>
  <c r="D14" i="2" l="1"/>
  <c r="D16" i="2" s="1"/>
  <c r="D19" i="2" s="1"/>
  <c r="E24" i="1" l="1"/>
  <c r="D24" i="1"/>
  <c r="E19" i="1"/>
  <c r="D19" i="1"/>
  <c r="E14" i="1"/>
  <c r="D14" i="1"/>
  <c r="E25" i="1" l="1"/>
  <c r="D25" i="1"/>
  <c r="E26" i="1"/>
  <c r="D26" i="1" l="1"/>
</calcChain>
</file>

<file path=xl/sharedStrings.xml><?xml version="1.0" encoding="utf-8"?>
<sst xmlns="http://schemas.openxmlformats.org/spreadsheetml/2006/main" count="103" uniqueCount="88">
  <si>
    <t>АКТИВЫ</t>
  </si>
  <si>
    <t>Денежные средства и их эквиваленты</t>
  </si>
  <si>
    <t>Прочие активы</t>
  </si>
  <si>
    <t>Итого активы</t>
  </si>
  <si>
    <t>ОБЯЗАТЕЛЬСТВА</t>
  </si>
  <si>
    <t>Выпущенные долговые ценные бумаги</t>
  </si>
  <si>
    <t>Итого обязательства</t>
  </si>
  <si>
    <t>Акционерный капитал</t>
  </si>
  <si>
    <t>Дополнительно оплаченный капитал</t>
  </si>
  <si>
    <t>Итого капитал</t>
  </si>
  <si>
    <t>ИТОГО ОБЯЗАТЕЛЬСТВА И КАПИТАЛ</t>
  </si>
  <si>
    <t>Процентные расходы</t>
  </si>
  <si>
    <t>Чистый (убыток )/прибыль за год</t>
  </si>
  <si>
    <t>Итого</t>
  </si>
  <si>
    <t>Балансовая стоимость одной простой акции (в тенге)</t>
  </si>
  <si>
    <t>Процентные доходы, рассчитанные с использованием метода эффективной ставки</t>
  </si>
  <si>
    <t>ДВИЖЕНИЕ ДЕНЕЖНЫХ СРЕДСТВ ОТ ОПЕРАЦИОННОЙ ДЕЯТЕЛЬНОСТИ</t>
  </si>
  <si>
    <t>Расчеты с поставщиками за товары и услуги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</si>
  <si>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</si>
  <si>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</si>
  <si>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Всего операций с собственниками</t>
  </si>
  <si>
    <t>Нераспределенная прибыль</t>
  </si>
  <si>
    <t>Прибыль (убыток) до вычета подоходного налога</t>
  </si>
  <si>
    <t>ОТЧЕТ О ФИНАНСОВОМ ПОЛОЖЕНИИ</t>
  </si>
  <si>
    <t xml:space="preserve">Финансовые инвестиции, оцениваемые по справедливой стоимости через прибыль или убыток </t>
  </si>
  <si>
    <t xml:space="preserve">Текущие налоговые активы </t>
  </si>
  <si>
    <t xml:space="preserve">Основные средства и нематериальные активы </t>
  </si>
  <si>
    <t>Отложенные налоговые активы</t>
  </si>
  <si>
    <t xml:space="preserve">Прочие обязательства </t>
  </si>
  <si>
    <t>ОТЧЕТ О ПРИБЫЛЯХ И УБЫТКАХ И ПРОЧЕМ СОВОКУПНОМ ДОХОДЕ</t>
  </si>
  <si>
    <t>Прочие процентные доходы</t>
  </si>
  <si>
    <t xml:space="preserve">Чистый процентный доход </t>
  </si>
  <si>
    <t>Прочие доходы</t>
  </si>
  <si>
    <t>Прочий совокупный доход за период</t>
  </si>
  <si>
    <t>Базовая  прибыль (убыток) на акцию (в тенге)</t>
  </si>
  <si>
    <t>ОТЧЕТ О ДВИЖЕНИИ ДЕНЕЖНЫХ СРЕДСТВ</t>
  </si>
  <si>
    <t>Выплата дивидендов</t>
  </si>
  <si>
    <t>ОТЧЕТ ОБ ИЗМЕНЕНИЯХ В КАПИТАЛЕ</t>
  </si>
  <si>
    <t>в тыс. тенге</t>
  </si>
  <si>
    <t xml:space="preserve">Акционерный капитал </t>
  </si>
  <si>
    <t>31 декабря 2020 года
(аудировано)</t>
  </si>
  <si>
    <t>Накопленный убыток</t>
  </si>
  <si>
    <t>Всего капитала</t>
  </si>
  <si>
    <t>Итого совокупный убыток за период</t>
  </si>
  <si>
    <t>Остаток на 31 декабря 2019 года (аудировано)</t>
  </si>
  <si>
    <t>Остаток на 31 декабря 2020 года (аудировано)</t>
  </si>
  <si>
    <t>Расходы на персонал</t>
  </si>
  <si>
    <t>Покупка основных средств и нематериальных активов</t>
  </si>
  <si>
    <t>Дебиторская задолженность</t>
  </si>
  <si>
    <t>Вознаграждения, уплаченные сотрудникам</t>
  </si>
  <si>
    <t>Выбытие денег при приобретении прав требований ипотечных займов</t>
  </si>
  <si>
    <t>Поступление денег по приобретенным правам требований ипотечных займов</t>
  </si>
  <si>
    <t>Выбытие денег при приобретении инвестиций</t>
  </si>
  <si>
    <t>Поступление денег от реализации инвестиций</t>
  </si>
  <si>
    <t>Вознаграждение полученное от инвестиций</t>
  </si>
  <si>
    <t>Поступления от эмиссии обыкновенных акций</t>
  </si>
  <si>
    <t>Поступления от выпуска долговых ценных бумаг</t>
  </si>
  <si>
    <t>Погашение выпущенных долговых ценных бумаг</t>
  </si>
  <si>
    <t>Дивиденды выплаченные</t>
  </si>
  <si>
    <t>Выпуск обыкновенных акций</t>
  </si>
  <si>
    <t>Итого совокупный доход за период</t>
  </si>
  <si>
    <t>Остаток на 30 сентября 2021 года (не аудировано)</t>
  </si>
  <si>
    <t>Дисконт признанный при первоначальном признании вкладов, за вычетом налогов в размере 11,031,800 тысяч тенге</t>
  </si>
  <si>
    <t>Дисконт признанный при первоначальном признании финансовых активов по справедливой стоимости через прибыль или убыток и инвестиций по амортизированной стоимости, за вычетом налогов в размере 43,005,590 тысячи тенге</t>
  </si>
  <si>
    <t>Остаток на 30 сентября 2020 года (не аудировано)</t>
  </si>
  <si>
    <t>30 сентября 2021 года
(не аудировано)</t>
  </si>
  <si>
    <t>Инвестиции по амортизированной стоимости</t>
  </si>
  <si>
    <t xml:space="preserve">Вклады </t>
  </si>
  <si>
    <t>Долгосрочные требования по выкупленным ипотечным займам</t>
  </si>
  <si>
    <t>(Расход) / возмещение по подоходному налогу</t>
  </si>
  <si>
    <t>Доходы /(расходы) по формированию резервов (провизий) по ожидаемым убыткам</t>
  </si>
  <si>
    <t xml:space="preserve">Чистая прибыль /(убыток) от изменения справедливой стоимости финансовых активов, оцениваемых по справедливой стоимости через прибыль или убыток </t>
  </si>
  <si>
    <t>Прочие общехозяйственные и административные расходы</t>
  </si>
  <si>
    <t>Прочий совокупный доход</t>
  </si>
  <si>
    <t>Всего совокупного дохода /(убытка) за период</t>
  </si>
  <si>
    <t>30 сентября 2020 года
(не аудировано)</t>
  </si>
  <si>
    <t>Чистый отток денежных средств от операционной деятельности до уплаты подоходного налога</t>
  </si>
  <si>
    <t>Налог на прибыль уплаченный</t>
  </si>
  <si>
    <t>Чистый отток денежных средств от операционной деятельности после уплаты подоходного налога</t>
  </si>
  <si>
    <t xml:space="preserve">Чистый приток /(отток) денежных средств от инвестиционной деятельности </t>
  </si>
  <si>
    <t>Чистое приток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</si>
  <si>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</si>
  <si>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 /(уменьшение) денежных средств и их эквивалентов</t>
  </si>
  <si>
    <t>Денежные средства и их эквиваленты по состоянию на начало периода</t>
  </si>
  <si>
    <t>Денежные средства и их эквиваленты на конец периода</t>
  </si>
  <si>
    <t>Дисконт, признанный при первоначальном признании вкладов, за вычетом налогов в размере 8,335,675 тысячи тенге</t>
  </si>
  <si>
    <t>Дисконт, признанный при первоначальном признании финансовых активов по справедливой стоимости через прибыль или убыток и инвестиций по амортизированной стоимости, за вычетом налогов в размере 17,871,282 тысяч тенге</t>
  </si>
  <si>
    <t>Выпуск обыкновенных акций, в связи с присоединением АО "Ипотечная организация "Баспана"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</si>
</sst>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0_р_._-;\-* #,##0.00_р_._-;_-* &quot;-&quot;??_р_._-;_-@_-"/>
    <numFmt numFmtId="168" formatCode="_(* #,##0_);_(* \(#,##0\);_(* &quot;-&quot;_);_(@_)"/>
    <numFmt numFmtId="169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165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5" fillId="0" borderId="0"/>
  </cellStyleXfs>
  <cellXfs count="11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14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2" applyFont="1" applyFill="1" applyAlignment="1">
      <alignment horizontal="left" wrapText="1"/>
    </xf>
    <xf numFmtId="164" fontId="3" fillId="0" borderId="0" xfId="0" applyNumberFormat="1" applyFont="1"/>
    <xf numFmtId="0" fontId="6" fillId="0" borderId="0" xfId="0" applyFont="1"/>
    <xf numFmtId="14" fontId="8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3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3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0" fontId="3" fillId="0" borderId="0" xfId="3" applyFont="1" applyFill="1" applyAlignment="1">
      <alignment vertical="center"/>
    </xf>
    <xf numFmtId="166" fontId="12" fillId="0" borderId="0" xfId="1" applyNumberFormat="1" applyFont="1" applyFill="1" applyAlignment="1">
      <alignment horizontal="right"/>
    </xf>
    <xf numFmtId="0" fontId="13" fillId="0" borderId="0" xfId="0" applyFont="1"/>
    <xf numFmtId="0" fontId="11" fillId="0" borderId="0" xfId="0" applyFont="1" applyFill="1"/>
    <xf numFmtId="0" fontId="0" fillId="0" borderId="0" xfId="0" applyFill="1"/>
    <xf numFmtId="164" fontId="11" fillId="0" borderId="0" xfId="0" applyNumberFormat="1" applyFont="1" applyFill="1"/>
    <xf numFmtId="166" fontId="13" fillId="0" borderId="0" xfId="0" applyNumberFormat="1" applyFont="1" applyFill="1"/>
    <xf numFmtId="0" fontId="15" fillId="0" borderId="0" xfId="4" applyFont="1"/>
    <xf numFmtId="0" fontId="17" fillId="0" borderId="1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 wrapText="1"/>
    </xf>
    <xf numFmtId="0" fontId="15" fillId="0" borderId="0" xfId="4" applyFont="1" applyBorder="1"/>
    <xf numFmtId="0" fontId="17" fillId="2" borderId="0" xfId="4" applyFont="1" applyFill="1" applyBorder="1" applyAlignment="1">
      <alignment vertical="center" wrapText="1"/>
    </xf>
    <xf numFmtId="164" fontId="17" fillId="2" borderId="3" xfId="6" applyNumberFormat="1" applyFont="1" applyFill="1" applyBorder="1" applyAlignment="1">
      <alignment vertical="center"/>
    </xf>
    <xf numFmtId="0" fontId="18" fillId="2" borderId="0" xfId="4" applyFont="1" applyFill="1" applyBorder="1" applyAlignment="1">
      <alignment vertical="center" wrapText="1"/>
    </xf>
    <xf numFmtId="164" fontId="18" fillId="2" borderId="0" xfId="6" applyNumberFormat="1" applyFont="1" applyFill="1" applyBorder="1" applyAlignment="1">
      <alignment vertical="center"/>
    </xf>
    <xf numFmtId="164" fontId="17" fillId="2" borderId="3" xfId="4" applyNumberFormat="1" applyFont="1" applyFill="1" applyBorder="1" applyAlignment="1">
      <alignment vertical="center"/>
    </xf>
    <xf numFmtId="0" fontId="15" fillId="2" borderId="0" xfId="4" applyFont="1" applyFill="1" applyBorder="1" applyAlignment="1">
      <alignment vertical="center" wrapText="1"/>
    </xf>
    <xf numFmtId="164" fontId="8" fillId="2" borderId="2" xfId="4" applyNumberFormat="1" applyFont="1" applyFill="1" applyBorder="1" applyAlignment="1">
      <alignment vertical="center"/>
    </xf>
    <xf numFmtId="0" fontId="6" fillId="2" borderId="0" xfId="4" applyFont="1" applyFill="1" applyBorder="1" applyAlignment="1">
      <alignment vertical="center"/>
    </xf>
    <xf numFmtId="168" fontId="6" fillId="2" borderId="0" xfId="4" applyNumberFormat="1" applyFont="1" applyFill="1" applyBorder="1" applyAlignment="1">
      <alignment vertical="center"/>
    </xf>
    <xf numFmtId="0" fontId="17" fillId="2" borderId="1" xfId="4" applyFont="1" applyFill="1" applyBorder="1" applyAlignment="1">
      <alignment horizontal="center" vertical="center" wrapText="1"/>
    </xf>
    <xf numFmtId="164" fontId="17" fillId="2" borderId="4" xfId="6" applyNumberFormat="1" applyFont="1" applyFill="1" applyBorder="1" applyAlignment="1">
      <alignment vertical="center"/>
    </xf>
    <xf numFmtId="164" fontId="17" fillId="2" borderId="0" xfId="6" applyNumberFormat="1" applyFont="1" applyFill="1" applyBorder="1" applyAlignment="1">
      <alignment vertical="center"/>
    </xf>
    <xf numFmtId="168" fontId="8" fillId="2" borderId="2" xfId="4" applyNumberFormat="1" applyFont="1" applyFill="1" applyBorder="1" applyAlignment="1">
      <alignment vertical="center"/>
    </xf>
    <xf numFmtId="0" fontId="17" fillId="2" borderId="1" xfId="4" applyFont="1" applyFill="1" applyBorder="1" applyAlignment="1">
      <alignment horizontal="center"/>
    </xf>
    <xf numFmtId="164" fontId="3" fillId="2" borderId="0" xfId="5" applyNumberFormat="1" applyFont="1" applyFill="1" applyBorder="1" applyAlignment="1">
      <alignment vertical="center"/>
    </xf>
    <xf numFmtId="164" fontId="4" fillId="2" borderId="3" xfId="5" applyNumberFormat="1" applyFont="1" applyFill="1" applyBorder="1" applyAlignment="1">
      <alignment horizontal="center" vertical="center"/>
    </xf>
    <xf numFmtId="164" fontId="3" fillId="2" borderId="0" xfId="3" applyNumberFormat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164" fontId="4" fillId="2" borderId="3" xfId="5" applyNumberFormat="1" applyFont="1" applyFill="1" applyBorder="1" applyAlignment="1">
      <alignment vertical="center"/>
    </xf>
    <xf numFmtId="164" fontId="4" fillId="2" borderId="2" xfId="5" applyNumberFormat="1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0" xfId="2" applyFont="1" applyFill="1" applyAlignment="1">
      <alignment wrapText="1"/>
    </xf>
    <xf numFmtId="0" fontId="4" fillId="2" borderId="0" xfId="2" applyFont="1" applyFill="1" applyAlignment="1">
      <alignment wrapText="1"/>
    </xf>
    <xf numFmtId="164" fontId="4" fillId="2" borderId="2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2" applyFont="1" applyFill="1" applyAlignment="1">
      <alignment horizontal="left" wrapText="1"/>
    </xf>
    <xf numFmtId="164" fontId="4" fillId="2" borderId="3" xfId="0" applyNumberFormat="1" applyFont="1" applyFill="1" applyBorder="1" applyAlignment="1">
      <alignment vertical="center"/>
    </xf>
    <xf numFmtId="0" fontId="6" fillId="2" borderId="0" xfId="2" applyFont="1" applyFill="1" applyAlignment="1">
      <alignment wrapText="1"/>
    </xf>
    <xf numFmtId="164" fontId="7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wrapText="1"/>
    </xf>
    <xf numFmtId="164" fontId="15" fillId="0" borderId="0" xfId="4" applyNumberFormat="1" applyFont="1"/>
    <xf numFmtId="0" fontId="14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wrapText="1"/>
    </xf>
    <xf numFmtId="0" fontId="17" fillId="2" borderId="0" xfId="4" applyFont="1" applyFill="1" applyBorder="1" applyAlignment="1">
      <alignment horizontal="left" vertical="center" wrapText="1"/>
    </xf>
    <xf numFmtId="0" fontId="19" fillId="0" borderId="0" xfId="2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/>
    <xf numFmtId="0" fontId="19" fillId="0" borderId="0" xfId="3" applyFont="1" applyFill="1" applyBorder="1" applyAlignment="1">
      <alignment vertical="center" wrapText="1"/>
    </xf>
    <xf numFmtId="3" fontId="3" fillId="2" borderId="0" xfId="3" applyNumberFormat="1" applyFont="1" applyFill="1" applyAlignment="1">
      <alignment vertical="center"/>
    </xf>
    <xf numFmtId="0" fontId="19" fillId="0" borderId="0" xfId="4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0" fillId="0" borderId="1" xfId="4" applyFont="1" applyFill="1" applyBorder="1" applyAlignment="1">
      <alignment horizontal="right"/>
    </xf>
    <xf numFmtId="0" fontId="19" fillId="0" borderId="0" xfId="4" applyFont="1"/>
    <xf numFmtId="0" fontId="19" fillId="0" borderId="0" xfId="4" applyFont="1" applyBorder="1"/>
    <xf numFmtId="0" fontId="10" fillId="0" borderId="0" xfId="0" applyFont="1" applyFill="1"/>
    <xf numFmtId="0" fontId="21" fillId="0" borderId="0" xfId="0" applyFont="1" applyAlignment="1">
      <alignment wrapText="1"/>
    </xf>
    <xf numFmtId="0" fontId="18" fillId="2" borderId="0" xfId="9" applyFont="1" applyFill="1" applyAlignment="1">
      <alignment vertical="center" wrapText="1"/>
    </xf>
    <xf numFmtId="0" fontId="15" fillId="2" borderId="0" xfId="9" applyFont="1" applyFill="1" applyAlignment="1">
      <alignment vertical="center" wrapText="1"/>
    </xf>
    <xf numFmtId="164" fontId="17" fillId="2" borderId="3" xfId="9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4" fontId="4" fillId="2" borderId="0" xfId="5" applyNumberFormat="1" applyFont="1" applyFill="1" applyBorder="1" applyAlignment="1">
      <alignment horizontal="center" vertical="center"/>
    </xf>
    <xf numFmtId="164" fontId="4" fillId="2" borderId="0" xfId="5" applyNumberFormat="1" applyFont="1" applyFill="1" applyBorder="1" applyAlignment="1">
      <alignment vertical="center"/>
    </xf>
    <xf numFmtId="164" fontId="18" fillId="2" borderId="3" xfId="4" applyNumberFormat="1" applyFont="1" applyFill="1" applyBorder="1" applyAlignment="1">
      <alignment vertical="center"/>
    </xf>
    <xf numFmtId="164" fontId="4" fillId="0" borderId="0" xfId="5" applyNumberFormat="1" applyFont="1" applyFill="1" applyBorder="1" applyAlignment="1">
      <alignment vertical="center"/>
    </xf>
    <xf numFmtId="3" fontId="4" fillId="2" borderId="0" xfId="3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/>
    <xf numFmtId="165" fontId="3" fillId="2" borderId="0" xfId="0" applyNumberFormat="1" applyFont="1" applyFill="1"/>
    <xf numFmtId="0" fontId="17" fillId="0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/>
    </xf>
  </cellXfs>
  <cellStyles count="10">
    <cellStyle name="Обычный" xfId="0" builtinId="0"/>
    <cellStyle name="Обычный 2 2 2" xfId="3" xr:uid="{00000000-0005-0000-0000-000001000000}"/>
    <cellStyle name="Обычный 3" xfId="7" xr:uid="{00000000-0005-0000-0000-000002000000}"/>
    <cellStyle name="Обычный 4" xfId="4" xr:uid="{00000000-0005-0000-0000-000003000000}"/>
    <cellStyle name="Обычный 4 2" xfId="9" xr:uid="{23A1B852-B178-47E5-A95D-1121656CE8B0}"/>
    <cellStyle name="Обычный 5" xfId="2" xr:uid="{00000000-0005-0000-0000-000004000000}"/>
    <cellStyle name="Финансовый" xfId="1" builtinId="3"/>
    <cellStyle name="Финансовый 3" xfId="8" xr:uid="{00000000-0005-0000-0000-000006000000}"/>
    <cellStyle name="Финансовый 4" xfId="5" xr:uid="{00000000-0005-0000-0000-000007000000}"/>
    <cellStyle name="Финансовый 6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53;&#1054;&#1057;&#1058;&#1068;\&#1054;&#1058;&#1063;&#1045;&#1058;&#1067;%20&#1053;&#1041;&#1056;&#1050;%20_&#1040;&#1048;&#1055;%20&#1050;&#1054;&#1053;&#1057;\2021\&#1057;&#1077;&#1085;&#1090;&#1103;&#1073;&#1088;&#1100;\&#1056;&#1072;&#1073;&#1086;&#1095;&#1080;&#1077;%20&#1092;&#1072;&#1081;&#1083;&#1099;\FO_01_&#1057;&#1077;&#1085;&#1090;&#1103;&#1073;&#1088;&#1100;_2021_&#1088;&#1072;&#1073;&#1086;&#109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ФО_ОФП"/>
      <sheetName val="МСФО_ОСД"/>
      <sheetName val="МСФО_ОДД"/>
      <sheetName val="МСФО_ОИК"/>
      <sheetName val="ОФП"/>
      <sheetName val="ОПИУ"/>
      <sheetName val="ОСВ"/>
      <sheetName val="7212.070"/>
      <sheetName val="3312.010"/>
      <sheetName val="5510_040"/>
      <sheetName val="7473.080"/>
      <sheetName val="6113.020"/>
      <sheetName val="рабочая"/>
    </sheetNames>
    <sheetDataSet>
      <sheetData sheetId="0"/>
      <sheetData sheetId="1">
        <row r="19">
          <cell r="D19">
            <v>118112532.15132004</v>
          </cell>
        </row>
      </sheetData>
      <sheetData sheetId="2"/>
      <sheetData sheetId="3"/>
      <sheetData sheetId="4"/>
      <sheetData sheetId="5">
        <row r="92">
          <cell r="E92">
            <v>-13379006517.580002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4"/>
  <sheetViews>
    <sheetView tabSelected="1" zoomScaleNormal="100" workbookViewId="0">
      <selection activeCell="B31" sqref="B31"/>
    </sheetView>
  </sheetViews>
  <sheetFormatPr defaultColWidth="9.140625" defaultRowHeight="12.75" x14ac:dyDescent="0.2"/>
  <cols>
    <col min="1" max="1" width="2.85546875" style="2" customWidth="1"/>
    <col min="2" max="2" width="55.7109375" style="1" customWidth="1"/>
    <col min="3" max="3" width="2.85546875" style="2" customWidth="1"/>
    <col min="4" max="5" width="15.7109375" style="3" customWidth="1"/>
    <col min="6" max="6" width="14.28515625" style="2" bestFit="1" customWidth="1"/>
    <col min="7" max="16384" width="9.140625" style="2"/>
  </cols>
  <sheetData>
    <row r="1" spans="2:7" x14ac:dyDescent="0.2">
      <c r="E1" s="85" t="s">
        <v>38</v>
      </c>
    </row>
    <row r="2" spans="2:7" s="5" customFormat="1" ht="38.25" x14ac:dyDescent="0.25">
      <c r="B2" s="77" t="s">
        <v>23</v>
      </c>
      <c r="D2" s="4" t="s">
        <v>65</v>
      </c>
      <c r="E2" s="4" t="s">
        <v>40</v>
      </c>
    </row>
    <row r="3" spans="2:7" x14ac:dyDescent="0.2">
      <c r="B3" s="6" t="s">
        <v>0</v>
      </c>
    </row>
    <row r="4" spans="2:7" x14ac:dyDescent="0.2">
      <c r="B4" s="63" t="s">
        <v>1</v>
      </c>
      <c r="C4" s="62"/>
      <c r="D4" s="104">
        <v>461394950</v>
      </c>
      <c r="E4" s="62">
        <v>255657173</v>
      </c>
      <c r="G4" s="7"/>
    </row>
    <row r="5" spans="2:7" ht="25.5" x14ac:dyDescent="0.2">
      <c r="B5" s="63" t="s">
        <v>24</v>
      </c>
      <c r="C5" s="62"/>
      <c r="D5" s="104">
        <v>271208505</v>
      </c>
      <c r="E5" s="62">
        <v>255873010</v>
      </c>
    </row>
    <row r="6" spans="2:7" ht="26.25" customHeight="1" x14ac:dyDescent="0.2">
      <c r="B6" s="63" t="s">
        <v>66</v>
      </c>
      <c r="C6" s="62"/>
      <c r="D6" s="104">
        <v>1237893194</v>
      </c>
      <c r="E6" s="62">
        <v>1186249813</v>
      </c>
    </row>
    <row r="7" spans="2:7" x14ac:dyDescent="0.2">
      <c r="B7" s="63" t="s">
        <v>67</v>
      </c>
      <c r="C7" s="62"/>
      <c r="D7" s="104">
        <v>417602778</v>
      </c>
      <c r="E7" s="62">
        <v>404682641</v>
      </c>
    </row>
    <row r="8" spans="2:7" x14ac:dyDescent="0.2">
      <c r="B8" s="63" t="s">
        <v>68</v>
      </c>
      <c r="C8" s="62"/>
      <c r="D8" s="104">
        <v>791141169</v>
      </c>
      <c r="E8" s="62">
        <v>539765700</v>
      </c>
    </row>
    <row r="9" spans="2:7" x14ac:dyDescent="0.2">
      <c r="B9" s="63" t="s">
        <v>25</v>
      </c>
      <c r="C9" s="62"/>
      <c r="D9" s="104">
        <v>4427571</v>
      </c>
      <c r="E9" s="62">
        <v>1586276</v>
      </c>
    </row>
    <row r="10" spans="2:7" x14ac:dyDescent="0.2">
      <c r="B10" s="63" t="s">
        <v>48</v>
      </c>
      <c r="C10" s="62"/>
      <c r="D10" s="104">
        <v>209170051</v>
      </c>
      <c r="E10" s="62">
        <v>407531193</v>
      </c>
      <c r="F10" s="7"/>
    </row>
    <row r="11" spans="2:7" x14ac:dyDescent="0.2">
      <c r="B11" s="63" t="s">
        <v>26</v>
      </c>
      <c r="C11" s="62"/>
      <c r="D11" s="104">
        <v>264443</v>
      </c>
      <c r="E11" s="62">
        <v>307695</v>
      </c>
    </row>
    <row r="12" spans="2:7" x14ac:dyDescent="0.2">
      <c r="B12" s="63" t="s">
        <v>27</v>
      </c>
      <c r="C12" s="62"/>
      <c r="D12" s="104">
        <v>338169888</v>
      </c>
      <c r="E12" s="62">
        <v>325340691</v>
      </c>
    </row>
    <row r="13" spans="2:7" x14ac:dyDescent="0.2">
      <c r="B13" s="63" t="s">
        <v>2</v>
      </c>
      <c r="C13" s="62"/>
      <c r="D13" s="104">
        <v>28498</v>
      </c>
      <c r="E13" s="62">
        <v>14772</v>
      </c>
    </row>
    <row r="14" spans="2:7" ht="13.5" thickBot="1" x14ac:dyDescent="0.25">
      <c r="B14" s="64" t="s">
        <v>3</v>
      </c>
      <c r="C14" s="62"/>
      <c r="D14" s="65">
        <f>SUM(D4:D13)</f>
        <v>3731301047</v>
      </c>
      <c r="E14" s="65">
        <f>SUM(E4:E13)</f>
        <v>3377008964</v>
      </c>
    </row>
    <row r="15" spans="2:7" ht="13.5" thickTop="1" x14ac:dyDescent="0.2">
      <c r="B15" s="66"/>
      <c r="C15" s="62"/>
      <c r="D15" s="105"/>
      <c r="E15" s="67"/>
    </row>
    <row r="16" spans="2:7" x14ac:dyDescent="0.2">
      <c r="B16" s="68" t="s">
        <v>4</v>
      </c>
      <c r="C16" s="62"/>
      <c r="D16" s="105"/>
      <c r="E16" s="67"/>
    </row>
    <row r="17" spans="2:6" x14ac:dyDescent="0.2">
      <c r="B17" s="63" t="s">
        <v>5</v>
      </c>
      <c r="C17" s="62"/>
      <c r="D17" s="104">
        <v>982779917</v>
      </c>
      <c r="E17" s="62">
        <v>728478225</v>
      </c>
    </row>
    <row r="18" spans="2:6" x14ac:dyDescent="0.2">
      <c r="B18" s="63" t="s">
        <v>28</v>
      </c>
      <c r="C18" s="62"/>
      <c r="D18" s="104">
        <v>142494</v>
      </c>
      <c r="E18" s="62">
        <v>313156</v>
      </c>
    </row>
    <row r="19" spans="2:6" x14ac:dyDescent="0.2">
      <c r="B19" s="64" t="s">
        <v>6</v>
      </c>
      <c r="C19" s="62"/>
      <c r="D19" s="69">
        <f>SUM(D17:D18)</f>
        <v>982922411</v>
      </c>
      <c r="E19" s="69">
        <f>SUM(E17:E18)</f>
        <v>728791381</v>
      </c>
    </row>
    <row r="20" spans="2:6" x14ac:dyDescent="0.2">
      <c r="B20" s="66"/>
      <c r="C20" s="62"/>
      <c r="D20" s="105"/>
      <c r="E20" s="67"/>
    </row>
    <row r="21" spans="2:6" x14ac:dyDescent="0.2">
      <c r="B21" s="63" t="s">
        <v>7</v>
      </c>
      <c r="C21" s="62"/>
      <c r="D21" s="104">
        <v>4795733142</v>
      </c>
      <c r="E21" s="62">
        <v>4675733142</v>
      </c>
      <c r="F21" s="7"/>
    </row>
    <row r="22" spans="2:6" x14ac:dyDescent="0.2">
      <c r="B22" s="63" t="s">
        <v>8</v>
      </c>
      <c r="C22" s="62"/>
      <c r="D22" s="104">
        <v>158</v>
      </c>
      <c r="E22" s="62">
        <v>158</v>
      </c>
      <c r="F22" s="7"/>
    </row>
    <row r="23" spans="2:6" x14ac:dyDescent="0.2">
      <c r="B23" s="63" t="s">
        <v>41</v>
      </c>
      <c r="C23" s="62"/>
      <c r="D23" s="104">
        <v>-2047354664</v>
      </c>
      <c r="E23" s="62">
        <v>-2027515717</v>
      </c>
      <c r="F23" s="7"/>
    </row>
    <row r="24" spans="2:6" x14ac:dyDescent="0.2">
      <c r="B24" s="64" t="s">
        <v>9</v>
      </c>
      <c r="C24" s="62"/>
      <c r="D24" s="69">
        <f>SUM(D21:D23)</f>
        <v>2748378636</v>
      </c>
      <c r="E24" s="69">
        <f>SUM(E21:E23)</f>
        <v>2648217583</v>
      </c>
    </row>
    <row r="25" spans="2:6" ht="13.5" thickBot="1" x14ac:dyDescent="0.25">
      <c r="B25" s="64" t="s">
        <v>10</v>
      </c>
      <c r="C25" s="62"/>
      <c r="D25" s="65">
        <f>D19+D24</f>
        <v>3731301047</v>
      </c>
      <c r="E25" s="65">
        <f>E19+E24</f>
        <v>3377008964</v>
      </c>
    </row>
    <row r="26" spans="2:6" s="8" customFormat="1" ht="13.5" thickTop="1" x14ac:dyDescent="0.2">
      <c r="B26" s="70"/>
      <c r="C26" s="71"/>
      <c r="D26" s="78">
        <f>D25-D14</f>
        <v>0</v>
      </c>
      <c r="E26" s="78">
        <f>E25-E14</f>
        <v>0</v>
      </c>
    </row>
    <row r="27" spans="2:6" x14ac:dyDescent="0.2">
      <c r="B27" s="72" t="s">
        <v>14</v>
      </c>
      <c r="C27" s="66"/>
      <c r="D27" s="106">
        <v>5566.64</v>
      </c>
      <c r="E27" s="107">
        <v>5497.35</v>
      </c>
    </row>
    <row r="28" spans="2:6" x14ac:dyDescent="0.2">
      <c r="D28" s="18"/>
      <c r="E28" s="18"/>
    </row>
    <row r="31" spans="2:6" x14ac:dyDescent="0.2">
      <c r="B31" s="79"/>
      <c r="C31" s="80"/>
      <c r="D31" s="81"/>
    </row>
    <row r="32" spans="2:6" x14ac:dyDescent="0.2">
      <c r="B32" s="79"/>
      <c r="C32" s="80"/>
      <c r="D32" s="81"/>
    </row>
    <row r="33" spans="2:4" x14ac:dyDescent="0.2">
      <c r="B33" s="79"/>
      <c r="C33" s="80"/>
      <c r="D33" s="81"/>
    </row>
    <row r="34" spans="2:4" x14ac:dyDescent="0.2">
      <c r="B34" s="79"/>
      <c r="C34" s="80"/>
      <c r="D34" s="81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3"/>
  <sheetViews>
    <sheetView zoomScale="87" zoomScaleNormal="87" workbookViewId="0">
      <selection activeCell="J17" sqref="J17"/>
    </sheetView>
  </sheetViews>
  <sheetFormatPr defaultColWidth="9.140625" defaultRowHeight="12.75" x14ac:dyDescent="0.2"/>
  <cols>
    <col min="1" max="1" width="9.140625" style="2"/>
    <col min="2" max="2" width="47.28515625" style="1" customWidth="1"/>
    <col min="3" max="3" width="1.85546875" style="2" customWidth="1"/>
    <col min="4" max="5" width="15.7109375" style="3" customWidth="1"/>
    <col min="6" max="6" width="3.28515625" style="2" customWidth="1"/>
    <col min="7" max="16384" width="9.140625" style="2"/>
  </cols>
  <sheetData>
    <row r="2" spans="1:6" ht="15" x14ac:dyDescent="0.25">
      <c r="D2"/>
      <c r="E2" s="86" t="s">
        <v>38</v>
      </c>
    </row>
    <row r="3" spans="1:6" s="5" customFormat="1" ht="48" customHeight="1" x14ac:dyDescent="0.25">
      <c r="B3" s="77" t="s">
        <v>29</v>
      </c>
      <c r="D3" s="9" t="s">
        <v>65</v>
      </c>
      <c r="E3" s="9" t="s">
        <v>75</v>
      </c>
    </row>
    <row r="4" spans="1:6" x14ac:dyDescent="0.2">
      <c r="B4" s="2"/>
    </row>
    <row r="5" spans="1:6" ht="25.5" x14ac:dyDescent="0.2">
      <c r="A5" s="3"/>
      <c r="B5" s="10" t="s">
        <v>15</v>
      </c>
      <c r="C5" s="11"/>
      <c r="D5" s="58">
        <v>180285386</v>
      </c>
      <c r="E5" s="56">
        <v>157091405</v>
      </c>
      <c r="F5" s="11"/>
    </row>
    <row r="6" spans="1:6" x14ac:dyDescent="0.2">
      <c r="A6" s="3"/>
      <c r="B6" s="10" t="s">
        <v>30</v>
      </c>
      <c r="C6" s="11"/>
      <c r="D6" s="58">
        <v>15201863</v>
      </c>
      <c r="E6" s="56">
        <v>20410068</v>
      </c>
      <c r="F6" s="11"/>
    </row>
    <row r="7" spans="1:6" x14ac:dyDescent="0.2">
      <c r="A7" s="3"/>
      <c r="B7" s="10" t="s">
        <v>11</v>
      </c>
      <c r="C7" s="11"/>
      <c r="D7" s="58">
        <v>-72588314</v>
      </c>
      <c r="E7" s="56">
        <v>-20582829</v>
      </c>
      <c r="F7" s="11"/>
    </row>
    <row r="8" spans="1:6" x14ac:dyDescent="0.2">
      <c r="A8" s="3"/>
      <c r="B8" s="12" t="s">
        <v>31</v>
      </c>
      <c r="C8" s="11"/>
      <c r="D8" s="58">
        <f>SUM(D5:D7)</f>
        <v>122898935</v>
      </c>
      <c r="E8" s="58">
        <f>SUM(E5:E7)</f>
        <v>156918644</v>
      </c>
      <c r="F8" s="11"/>
    </row>
    <row r="9" spans="1:6" ht="25.5" x14ac:dyDescent="0.2">
      <c r="A9" s="3"/>
      <c r="B9" s="10" t="s">
        <v>70</v>
      </c>
      <c r="C9" s="11"/>
      <c r="D9" s="58">
        <v>2199603</v>
      </c>
      <c r="E9" s="56">
        <v>-206975405</v>
      </c>
      <c r="F9" s="11"/>
    </row>
    <row r="10" spans="1:6" ht="38.25" x14ac:dyDescent="0.2">
      <c r="A10" s="3"/>
      <c r="B10" s="10" t="s">
        <v>71</v>
      </c>
      <c r="C10" s="11"/>
      <c r="D10" s="58">
        <v>7108934</v>
      </c>
      <c r="E10" s="56">
        <v>-92640587</v>
      </c>
      <c r="F10" s="11"/>
    </row>
    <row r="11" spans="1:6" x14ac:dyDescent="0.2">
      <c r="A11" s="3"/>
      <c r="B11" s="10" t="s">
        <v>46</v>
      </c>
      <c r="C11" s="11"/>
      <c r="D11" s="58">
        <v>-877829</v>
      </c>
      <c r="E11" s="56">
        <v>-825797</v>
      </c>
      <c r="F11" s="11"/>
    </row>
    <row r="12" spans="1:6" ht="25.5" x14ac:dyDescent="0.2">
      <c r="A12" s="3"/>
      <c r="B12" s="10" t="s">
        <v>72</v>
      </c>
      <c r="C12" s="11"/>
      <c r="D12" s="58">
        <v>-412460</v>
      </c>
      <c r="E12" s="56">
        <v>-473636</v>
      </c>
      <c r="F12" s="11"/>
    </row>
    <row r="13" spans="1:6" x14ac:dyDescent="0.2">
      <c r="A13" s="3"/>
      <c r="B13" s="10" t="s">
        <v>32</v>
      </c>
      <c r="C13" s="11"/>
      <c r="D13" s="58">
        <v>574356</v>
      </c>
      <c r="E13" s="56">
        <v>1341</v>
      </c>
      <c r="F13" s="11"/>
    </row>
    <row r="14" spans="1:6" x14ac:dyDescent="0.2">
      <c r="A14" s="3"/>
      <c r="B14" s="12" t="s">
        <v>22</v>
      </c>
      <c r="C14" s="11"/>
      <c r="D14" s="57">
        <f>SUM(D8:D13)</f>
        <v>131491539</v>
      </c>
      <c r="E14" s="57">
        <f>SUM(E8:E13)</f>
        <v>-143995440</v>
      </c>
      <c r="F14" s="11"/>
    </row>
    <row r="15" spans="1:6" x14ac:dyDescent="0.2">
      <c r="A15" s="3"/>
      <c r="B15" s="10" t="s">
        <v>69</v>
      </c>
      <c r="C15" s="11"/>
      <c r="D15" s="58">
        <f>[1]ОПИУ!E92/1000</f>
        <v>-13379006.517580003</v>
      </c>
      <c r="E15" s="56">
        <v>10667959</v>
      </c>
      <c r="F15" s="11"/>
    </row>
    <row r="16" spans="1:6" x14ac:dyDescent="0.2">
      <c r="A16" s="3"/>
      <c r="B16" s="12" t="s">
        <v>12</v>
      </c>
      <c r="C16" s="11"/>
      <c r="D16" s="57">
        <f>D14+D15</f>
        <v>118112532.48242</v>
      </c>
      <c r="E16" s="57">
        <f>E14+E15</f>
        <v>-133327481</v>
      </c>
      <c r="F16" s="11"/>
    </row>
    <row r="17" spans="1:6" x14ac:dyDescent="0.2">
      <c r="A17" s="3"/>
      <c r="B17" s="12" t="s">
        <v>73</v>
      </c>
      <c r="C17" s="11"/>
      <c r="D17" s="102"/>
      <c r="E17" s="59"/>
      <c r="F17" s="11"/>
    </row>
    <row r="18" spans="1:6" x14ac:dyDescent="0.2">
      <c r="A18" s="3"/>
      <c r="B18" s="10" t="s">
        <v>33</v>
      </c>
      <c r="C18" s="11"/>
      <c r="D18" s="58">
        <v>0</v>
      </c>
      <c r="E18" s="56">
        <v>0</v>
      </c>
      <c r="F18" s="11"/>
    </row>
    <row r="19" spans="1:6" ht="15.75" thickBot="1" x14ac:dyDescent="0.25">
      <c r="A19" s="3"/>
      <c r="B19" s="12" t="s">
        <v>74</v>
      </c>
      <c r="C19" s="13"/>
      <c r="D19" s="60">
        <f>D16</f>
        <v>118112532.48242</v>
      </c>
      <c r="E19" s="60">
        <f>E16</f>
        <v>-133327481</v>
      </c>
      <c r="F19" s="13"/>
    </row>
    <row r="20" spans="1:6" ht="15.75" thickTop="1" x14ac:dyDescent="0.2">
      <c r="A20" s="3"/>
      <c r="B20" s="12"/>
      <c r="C20" s="13"/>
      <c r="D20" s="61"/>
      <c r="E20" s="61"/>
      <c r="F20" s="13"/>
    </row>
    <row r="21" spans="1:6" x14ac:dyDescent="0.2">
      <c r="B21" s="10" t="s">
        <v>34</v>
      </c>
      <c r="C21" s="5"/>
      <c r="D21" s="103">
        <v>242.22</v>
      </c>
      <c r="E21" s="96">
        <v>-368.72</v>
      </c>
      <c r="F21" s="5"/>
    </row>
    <row r="22" spans="1:6" x14ac:dyDescent="0.2">
      <c r="B22" s="10"/>
      <c r="C22" s="5"/>
      <c r="D22" s="11"/>
      <c r="E22" s="11"/>
      <c r="F22" s="5"/>
    </row>
    <row r="23" spans="1:6" x14ac:dyDescent="0.2">
      <c r="B23" s="10"/>
      <c r="C23" s="5"/>
      <c r="D23" s="11"/>
      <c r="E23" s="11"/>
      <c r="F23" s="5"/>
    </row>
    <row r="24" spans="1:6" x14ac:dyDescent="0.2">
      <c r="C24" s="16"/>
      <c r="D24" s="14"/>
      <c r="E24" s="15"/>
      <c r="F24" s="16"/>
    </row>
    <row r="25" spans="1:6" x14ac:dyDescent="0.2">
      <c r="C25" s="17"/>
      <c r="D25" s="14"/>
      <c r="E25" s="15"/>
      <c r="F25" s="17"/>
    </row>
    <row r="26" spans="1:6" x14ac:dyDescent="0.2">
      <c r="B26" s="79"/>
      <c r="C26" s="80"/>
      <c r="D26" s="81"/>
    </row>
    <row r="27" spans="1:6" x14ac:dyDescent="0.2">
      <c r="B27" s="79"/>
      <c r="C27" s="80"/>
      <c r="D27" s="81"/>
    </row>
    <row r="28" spans="1:6" x14ac:dyDescent="0.2">
      <c r="B28" s="79"/>
      <c r="C28" s="80"/>
      <c r="D28" s="81"/>
    </row>
    <row r="29" spans="1:6" x14ac:dyDescent="0.2">
      <c r="B29" s="79"/>
      <c r="C29" s="80"/>
      <c r="D29" s="81"/>
    </row>
    <row r="33" spans="2:2" x14ac:dyDescent="0.2">
      <c r="B33" s="9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zoomScale="86" zoomScaleNormal="86" workbookViewId="0">
      <selection activeCell="B34" sqref="B34"/>
    </sheetView>
  </sheetViews>
  <sheetFormatPr defaultColWidth="9.140625" defaultRowHeight="15" x14ac:dyDescent="0.25"/>
  <cols>
    <col min="1" max="1" width="6.5703125" style="20" customWidth="1"/>
    <col min="2" max="2" width="80.140625" style="20" customWidth="1"/>
    <col min="3" max="4" width="18.5703125" style="26" customWidth="1"/>
    <col min="5" max="16384" width="9.140625" style="20"/>
  </cols>
  <sheetData>
    <row r="1" spans="1:4" x14ac:dyDescent="0.25">
      <c r="A1" s="19"/>
    </row>
    <row r="3" spans="1:4" x14ac:dyDescent="0.25">
      <c r="C3" s="27"/>
      <c r="D3" s="87" t="s">
        <v>38</v>
      </c>
    </row>
    <row r="4" spans="1:4" ht="45" customHeight="1" x14ac:dyDescent="0.25">
      <c r="B4" s="82" t="s">
        <v>35</v>
      </c>
      <c r="C4" s="9" t="s">
        <v>65</v>
      </c>
      <c r="D4" s="9" t="s">
        <v>75</v>
      </c>
    </row>
    <row r="5" spans="1:4" ht="21" customHeight="1" x14ac:dyDescent="0.25">
      <c r="B5" s="22" t="s">
        <v>16</v>
      </c>
      <c r="C5" s="23"/>
      <c r="D5" s="23"/>
    </row>
    <row r="6" spans="1:4" x14ac:dyDescent="0.25">
      <c r="B6" s="21" t="s">
        <v>17</v>
      </c>
      <c r="C6" s="100">
        <v>-725592</v>
      </c>
      <c r="D6" s="49">
        <v>-671029</v>
      </c>
    </row>
    <row r="7" spans="1:4" x14ac:dyDescent="0.25">
      <c r="B7" s="21" t="s">
        <v>49</v>
      </c>
      <c r="C7" s="100">
        <v>-899512</v>
      </c>
      <c r="D7" s="49">
        <v>-806964</v>
      </c>
    </row>
    <row r="8" spans="1:4" x14ac:dyDescent="0.25">
      <c r="B8" s="21" t="s">
        <v>50</v>
      </c>
      <c r="C8" s="100">
        <v>-370071063</v>
      </c>
      <c r="D8" s="49">
        <v>-155870857</v>
      </c>
    </row>
    <row r="9" spans="1:4" x14ac:dyDescent="0.25">
      <c r="B9" s="21" t="s">
        <v>51</v>
      </c>
      <c r="C9" s="100">
        <v>144977920</v>
      </c>
      <c r="D9" s="49">
        <v>31950034</v>
      </c>
    </row>
    <row r="10" spans="1:4" ht="26.25" x14ac:dyDescent="0.25">
      <c r="B10" s="22" t="s">
        <v>76</v>
      </c>
      <c r="C10" s="50">
        <f>SUM(C6:C9)</f>
        <v>-226718247</v>
      </c>
      <c r="D10" s="50">
        <f>SUM(D6:D9)</f>
        <v>-125398816</v>
      </c>
    </row>
    <row r="11" spans="1:4" x14ac:dyDescent="0.25">
      <c r="B11" s="21" t="s">
        <v>77</v>
      </c>
      <c r="C11" s="97">
        <v>-1227</v>
      </c>
      <c r="D11" s="97">
        <v>-1140</v>
      </c>
    </row>
    <row r="12" spans="1:4" ht="26.25" x14ac:dyDescent="0.25">
      <c r="B12" s="22" t="s">
        <v>78</v>
      </c>
      <c r="C12" s="97">
        <f>C10+C11</f>
        <v>-226719474</v>
      </c>
      <c r="D12" s="97">
        <f>D10+D11</f>
        <v>-125399956</v>
      </c>
    </row>
    <row r="13" spans="1:4" ht="19.5" customHeight="1" x14ac:dyDescent="0.25">
      <c r="B13" s="22" t="s">
        <v>18</v>
      </c>
      <c r="C13" s="51"/>
      <c r="D13" s="52"/>
    </row>
    <row r="14" spans="1:4" x14ac:dyDescent="0.25">
      <c r="B14" s="21" t="s">
        <v>52</v>
      </c>
      <c r="C14" s="98">
        <v>-32412103</v>
      </c>
      <c r="D14" s="49">
        <v>-1383472076</v>
      </c>
    </row>
    <row r="15" spans="1:4" x14ac:dyDescent="0.25">
      <c r="B15" s="21" t="s">
        <v>53</v>
      </c>
      <c r="C15" s="98">
        <v>139705697</v>
      </c>
      <c r="D15" s="49">
        <v>7323242</v>
      </c>
    </row>
    <row r="16" spans="1:4" x14ac:dyDescent="0.25">
      <c r="B16" s="21" t="s">
        <v>54</v>
      </c>
      <c r="C16" s="98">
        <v>55527293</v>
      </c>
      <c r="D16" s="49">
        <v>8929435</v>
      </c>
    </row>
    <row r="17" spans="2:4" x14ac:dyDescent="0.25">
      <c r="B17" s="21" t="s">
        <v>47</v>
      </c>
      <c r="C17" s="98">
        <v>-17815</v>
      </c>
      <c r="D17" s="49">
        <v>-352</v>
      </c>
    </row>
    <row r="18" spans="2:4" x14ac:dyDescent="0.25">
      <c r="B18" s="22" t="s">
        <v>79</v>
      </c>
      <c r="C18" s="53">
        <f>SUM(C14:C17)</f>
        <v>162803072</v>
      </c>
      <c r="D18" s="53">
        <f>SUM(D14:D17)</f>
        <v>-1367219751</v>
      </c>
    </row>
    <row r="19" spans="2:4" x14ac:dyDescent="0.25">
      <c r="B19" s="22" t="s">
        <v>19</v>
      </c>
      <c r="C19" s="55"/>
      <c r="D19" s="55"/>
    </row>
    <row r="20" spans="2:4" x14ac:dyDescent="0.25">
      <c r="B20" s="21" t="s">
        <v>55</v>
      </c>
      <c r="C20" s="101">
        <v>120000000</v>
      </c>
      <c r="D20" s="83">
        <v>1359358260</v>
      </c>
    </row>
    <row r="21" spans="2:4" x14ac:dyDescent="0.25">
      <c r="B21" s="21" t="s">
        <v>56</v>
      </c>
      <c r="C21" s="101">
        <v>277546420</v>
      </c>
      <c r="D21" s="83">
        <v>200886026</v>
      </c>
    </row>
    <row r="22" spans="2:4" x14ac:dyDescent="0.25">
      <c r="B22" s="21" t="s">
        <v>57</v>
      </c>
      <c r="C22" s="98">
        <v>-95500000</v>
      </c>
      <c r="D22" s="49">
        <v>-114450000</v>
      </c>
    </row>
    <row r="23" spans="2:4" x14ac:dyDescent="0.25">
      <c r="B23" s="21" t="s">
        <v>58</v>
      </c>
      <c r="C23" s="98">
        <v>-32392241</v>
      </c>
      <c r="D23" s="49">
        <v>-27735141</v>
      </c>
    </row>
    <row r="24" spans="2:4" x14ac:dyDescent="0.25">
      <c r="B24" s="22" t="s">
        <v>80</v>
      </c>
      <c r="C24" s="53">
        <f>SUM(C20:C23)</f>
        <v>269654179</v>
      </c>
      <c r="D24" s="53">
        <f>SUM(D20:D23)</f>
        <v>1418059145</v>
      </c>
    </row>
    <row r="25" spans="2:4" ht="26.25" x14ac:dyDescent="0.25">
      <c r="B25" s="21" t="s">
        <v>81</v>
      </c>
      <c r="C25" s="53">
        <v>0</v>
      </c>
      <c r="D25" s="53">
        <v>0</v>
      </c>
    </row>
    <row r="26" spans="2:4" x14ac:dyDescent="0.25">
      <c r="B26" s="22" t="s">
        <v>82</v>
      </c>
      <c r="C26" s="53">
        <f>C12+C18+C24</f>
        <v>205737777</v>
      </c>
      <c r="D26" s="53">
        <f>D12+D18+D24</f>
        <v>-74560562</v>
      </c>
    </row>
    <row r="27" spans="2:4" x14ac:dyDescent="0.25">
      <c r="B27" s="21" t="s">
        <v>83</v>
      </c>
      <c r="C27" s="98">
        <v>255657173</v>
      </c>
      <c r="D27" s="98">
        <v>278564324</v>
      </c>
    </row>
    <row r="28" spans="2:4" ht="15.75" thickBot="1" x14ac:dyDescent="0.3">
      <c r="B28" s="22" t="s">
        <v>84</v>
      </c>
      <c r="C28" s="54">
        <f>C26+C27</f>
        <v>461394950</v>
      </c>
      <c r="D28" s="54">
        <f>D26+D27</f>
        <v>204003762</v>
      </c>
    </row>
    <row r="29" spans="2:4" ht="15.75" thickTop="1" x14ac:dyDescent="0.25">
      <c r="B29" s="21"/>
      <c r="C29" s="24"/>
      <c r="D29" s="24"/>
    </row>
    <row r="30" spans="2:4" x14ac:dyDescent="0.25">
      <c r="C30" s="28"/>
      <c r="D30" s="28"/>
    </row>
    <row r="31" spans="2:4" s="25" customFormat="1" x14ac:dyDescent="0.25">
      <c r="C31" s="29"/>
      <c r="D31" s="29"/>
    </row>
    <row r="32" spans="2:4" x14ac:dyDescent="0.25">
      <c r="B32" s="19"/>
      <c r="C32" s="91"/>
    </row>
    <row r="33" spans="2:3" x14ac:dyDescent="0.25">
      <c r="B33" s="19"/>
      <c r="C33" s="91"/>
    </row>
    <row r="34" spans="2:3" x14ac:dyDescent="0.25">
      <c r="B34" s="19"/>
      <c r="C34" s="91"/>
    </row>
    <row r="35" spans="2:3" x14ac:dyDescent="0.25">
      <c r="B35" s="19"/>
      <c r="C35" s="91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zoomScale="87" zoomScaleNormal="87" workbookViewId="0">
      <selection activeCell="D14" sqref="D14"/>
    </sheetView>
  </sheetViews>
  <sheetFormatPr defaultColWidth="9.140625" defaultRowHeight="12.75" x14ac:dyDescent="0.2"/>
  <cols>
    <col min="1" max="1" width="49.28515625" style="30" customWidth="1"/>
    <col min="2" max="2" width="15.7109375" style="34" customWidth="1"/>
    <col min="3" max="3" width="1.5703125" style="34" customWidth="1"/>
    <col min="4" max="4" width="12.7109375" style="30" customWidth="1"/>
    <col min="5" max="5" width="1.5703125" style="30" customWidth="1"/>
    <col min="6" max="6" width="18.140625" style="30" customWidth="1"/>
    <col min="7" max="7" width="1.5703125" style="30" customWidth="1"/>
    <col min="8" max="8" width="17.140625" style="30" customWidth="1"/>
    <col min="9" max="16384" width="9.140625" style="30"/>
  </cols>
  <sheetData>
    <row r="1" spans="1:10" customFormat="1" ht="15" x14ac:dyDescent="0.25"/>
    <row r="2" spans="1:10" ht="13.5" x14ac:dyDescent="0.25">
      <c r="A2" s="84"/>
      <c r="B2" s="108"/>
      <c r="C2" s="108"/>
      <c r="D2" s="31"/>
      <c r="E2" s="31"/>
      <c r="F2" s="31"/>
      <c r="G2" s="31"/>
      <c r="H2" s="88" t="s">
        <v>38</v>
      </c>
    </row>
    <row r="3" spans="1:10" ht="55.5" customHeight="1" x14ac:dyDescent="0.2">
      <c r="A3" s="32" t="s">
        <v>37</v>
      </c>
      <c r="B3" s="33" t="s">
        <v>39</v>
      </c>
      <c r="C3" s="33"/>
      <c r="D3" s="33" t="s">
        <v>8</v>
      </c>
      <c r="E3" s="33"/>
      <c r="F3" s="33" t="s">
        <v>41</v>
      </c>
      <c r="G3" s="33"/>
      <c r="H3" s="33" t="s">
        <v>42</v>
      </c>
    </row>
    <row r="4" spans="1:10" ht="17.25" customHeight="1" x14ac:dyDescent="0.2">
      <c r="A4" s="35" t="s">
        <v>45</v>
      </c>
      <c r="B4" s="36">
        <v>4675733142</v>
      </c>
      <c r="C4" s="36"/>
      <c r="D4" s="36">
        <v>158</v>
      </c>
      <c r="E4" s="36"/>
      <c r="F4" s="36">
        <v>-2027515717</v>
      </c>
      <c r="G4" s="36"/>
      <c r="H4" s="36">
        <v>2648217583</v>
      </c>
    </row>
    <row r="5" spans="1:10" ht="17.25" customHeight="1" x14ac:dyDescent="0.2">
      <c r="A5" s="93" t="s">
        <v>59</v>
      </c>
      <c r="B5" s="46">
        <v>120000000</v>
      </c>
      <c r="C5" s="46"/>
      <c r="D5" s="46"/>
      <c r="E5" s="46"/>
      <c r="F5" s="46">
        <v>0</v>
      </c>
      <c r="G5" s="46"/>
      <c r="H5" s="46">
        <v>120000000</v>
      </c>
    </row>
    <row r="6" spans="1:10" ht="38.25" x14ac:dyDescent="0.2">
      <c r="A6" s="93" t="s">
        <v>85</v>
      </c>
      <c r="B6" s="46">
        <v>0</v>
      </c>
      <c r="C6" s="46"/>
      <c r="D6" s="46">
        <v>0</v>
      </c>
      <c r="E6" s="46"/>
      <c r="F6" s="46">
        <v>-33342699</v>
      </c>
      <c r="G6" s="46"/>
      <c r="H6" s="46">
        <f>B6+D6+F6</f>
        <v>-33342699</v>
      </c>
    </row>
    <row r="7" spans="1:10" ht="63.75" x14ac:dyDescent="0.2">
      <c r="A7" s="94" t="s">
        <v>86</v>
      </c>
      <c r="B7" s="46"/>
      <c r="C7" s="46"/>
      <c r="D7" s="46"/>
      <c r="E7" s="46"/>
      <c r="F7" s="46">
        <v>-72216539</v>
      </c>
      <c r="G7" s="46"/>
      <c r="H7" s="46">
        <f>B7+D7+F7</f>
        <v>-72216539</v>
      </c>
    </row>
    <row r="8" spans="1:10" ht="17.25" customHeight="1" x14ac:dyDescent="0.2">
      <c r="A8" s="94" t="s">
        <v>36</v>
      </c>
      <c r="B8" s="46"/>
      <c r="C8" s="46"/>
      <c r="D8" s="46"/>
      <c r="E8" s="46"/>
      <c r="F8" s="46">
        <v>-32392241</v>
      </c>
      <c r="G8" s="46"/>
      <c r="H8" s="46">
        <f>B8+D8+F8</f>
        <v>-32392241</v>
      </c>
    </row>
    <row r="9" spans="1:10" x14ac:dyDescent="0.2">
      <c r="A9" s="35" t="s">
        <v>20</v>
      </c>
      <c r="B9" s="39">
        <f>B5</f>
        <v>120000000</v>
      </c>
      <c r="C9" s="39"/>
      <c r="D9" s="39">
        <v>0</v>
      </c>
      <c r="E9" s="39"/>
      <c r="F9" s="39">
        <f>F5+F6+F8+F7</f>
        <v>-137951479</v>
      </c>
      <c r="G9" s="39"/>
      <c r="H9" s="39">
        <f>H5+H6+H8+H7</f>
        <v>-17951479</v>
      </c>
    </row>
    <row r="10" spans="1:10" x14ac:dyDescent="0.2">
      <c r="A10" s="93" t="s">
        <v>60</v>
      </c>
      <c r="B10" s="39">
        <v>0</v>
      </c>
      <c r="C10" s="39"/>
      <c r="D10" s="39">
        <v>0</v>
      </c>
      <c r="E10" s="39"/>
      <c r="F10" s="95">
        <f>[1]МСФО_ОСД!D19</f>
        <v>118112532.15132004</v>
      </c>
      <c r="G10" s="39"/>
      <c r="H10" s="39">
        <f>F10</f>
        <v>118112532.15132004</v>
      </c>
    </row>
    <row r="11" spans="1:10" ht="13.5" thickBot="1" x14ac:dyDescent="0.25">
      <c r="A11" s="35" t="s">
        <v>61</v>
      </c>
      <c r="B11" s="41">
        <f>B4+B9</f>
        <v>4795733142</v>
      </c>
      <c r="C11" s="41"/>
      <c r="D11" s="41">
        <f>D4+D9</f>
        <v>158</v>
      </c>
      <c r="E11" s="41"/>
      <c r="F11" s="41">
        <f>F4+F9+F10</f>
        <v>-2047354663.84868</v>
      </c>
      <c r="G11" s="41"/>
      <c r="H11" s="41">
        <f>H4+H9+H10</f>
        <v>2748378636.15132</v>
      </c>
    </row>
    <row r="12" spans="1:10" ht="14.25" thickTop="1" x14ac:dyDescent="0.25">
      <c r="A12" s="74"/>
      <c r="B12" s="42"/>
      <c r="C12" s="42"/>
      <c r="D12" s="43"/>
      <c r="E12" s="43"/>
      <c r="F12" s="43"/>
      <c r="G12" s="43"/>
      <c r="H12" s="43"/>
    </row>
    <row r="13" spans="1:10" ht="13.5" x14ac:dyDescent="0.25">
      <c r="A13" s="75"/>
      <c r="B13" s="109"/>
      <c r="C13" s="109"/>
      <c r="D13" s="48"/>
      <c r="E13" s="48"/>
      <c r="F13" s="48"/>
      <c r="G13" s="48"/>
      <c r="H13" s="88" t="s">
        <v>38</v>
      </c>
    </row>
    <row r="14" spans="1:10" ht="65.25" customHeight="1" x14ac:dyDescent="0.2">
      <c r="A14" s="76" t="s">
        <v>37</v>
      </c>
      <c r="B14" s="44" t="s">
        <v>7</v>
      </c>
      <c r="C14" s="44"/>
      <c r="D14" s="44" t="s">
        <v>8</v>
      </c>
      <c r="E14" s="44"/>
      <c r="F14" s="44" t="s">
        <v>21</v>
      </c>
      <c r="G14" s="44"/>
      <c r="H14" s="44" t="s">
        <v>13</v>
      </c>
    </row>
    <row r="15" spans="1:10" x14ac:dyDescent="0.2">
      <c r="A15" s="35" t="s">
        <v>44</v>
      </c>
      <c r="B15" s="45">
        <v>2553115990</v>
      </c>
      <c r="C15" s="45"/>
      <c r="D15" s="45">
        <v>158</v>
      </c>
      <c r="E15" s="45"/>
      <c r="F15" s="45">
        <v>-1076004369</v>
      </c>
      <c r="G15" s="45"/>
      <c r="H15" s="45">
        <v>1477111779</v>
      </c>
      <c r="J15" s="73"/>
    </row>
    <row r="16" spans="1:10" x14ac:dyDescent="0.2">
      <c r="A16" s="37" t="s">
        <v>59</v>
      </c>
      <c r="B16" s="38">
        <v>1359358260</v>
      </c>
      <c r="C16" s="46"/>
      <c r="D16" s="46"/>
      <c r="E16" s="46"/>
      <c r="F16" s="46">
        <v>0</v>
      </c>
      <c r="G16" s="46"/>
      <c r="H16" s="46">
        <f>B16+D16+F16</f>
        <v>1359358260</v>
      </c>
    </row>
    <row r="17" spans="1:10" ht="25.5" x14ac:dyDescent="0.2">
      <c r="A17" s="37" t="s">
        <v>87</v>
      </c>
      <c r="B17" s="38">
        <v>214258892</v>
      </c>
      <c r="C17" s="46"/>
      <c r="D17" s="46"/>
      <c r="E17" s="46"/>
      <c r="F17" s="46"/>
      <c r="G17" s="46"/>
      <c r="H17" s="46">
        <f>B17+D17+F17</f>
        <v>214258892</v>
      </c>
    </row>
    <row r="18" spans="1:10" ht="38.25" x14ac:dyDescent="0.2">
      <c r="A18" s="40" t="s">
        <v>62</v>
      </c>
      <c r="B18" s="38"/>
      <c r="C18" s="38"/>
      <c r="D18" s="38"/>
      <c r="E18" s="38"/>
      <c r="F18" s="38">
        <v>-44127200</v>
      </c>
      <c r="G18" s="38"/>
      <c r="H18" s="46">
        <f>F18</f>
        <v>-44127200</v>
      </c>
    </row>
    <row r="19" spans="1:10" ht="63.75" x14ac:dyDescent="0.2">
      <c r="A19" s="40" t="s">
        <v>63</v>
      </c>
      <c r="B19" s="38"/>
      <c r="C19" s="38"/>
      <c r="D19" s="38"/>
      <c r="E19" s="38"/>
      <c r="F19" s="38">
        <v>-112666974.11624002</v>
      </c>
      <c r="G19" s="38"/>
      <c r="H19" s="46">
        <f>F19</f>
        <v>-112666974.11624002</v>
      </c>
    </row>
    <row r="20" spans="1:10" x14ac:dyDescent="0.2">
      <c r="A20" s="40" t="s">
        <v>36</v>
      </c>
      <c r="B20" s="38"/>
      <c r="C20" s="38"/>
      <c r="D20" s="38"/>
      <c r="E20" s="38"/>
      <c r="F20" s="38">
        <v>-27735141</v>
      </c>
      <c r="G20" s="38"/>
      <c r="H20" s="46">
        <f>F20</f>
        <v>-27735141</v>
      </c>
    </row>
    <row r="21" spans="1:10" x14ac:dyDescent="0.2">
      <c r="A21" s="35" t="s">
        <v>20</v>
      </c>
      <c r="B21" s="39">
        <f>B16+B17</f>
        <v>1573617152</v>
      </c>
      <c r="C21" s="39"/>
      <c r="D21" s="39">
        <v>0</v>
      </c>
      <c r="E21" s="39"/>
      <c r="F21" s="39">
        <f>F18+F20+F19</f>
        <v>-184529315.11624002</v>
      </c>
      <c r="G21" s="39"/>
      <c r="H21" s="39">
        <f>H18+H20+H19+H16+H17</f>
        <v>1389087836.88376</v>
      </c>
    </row>
    <row r="22" spans="1:10" x14ac:dyDescent="0.2">
      <c r="A22" s="37" t="s">
        <v>43</v>
      </c>
      <c r="B22" s="39">
        <v>0</v>
      </c>
      <c r="C22" s="39"/>
      <c r="D22" s="39">
        <v>0</v>
      </c>
      <c r="E22" s="39"/>
      <c r="F22" s="99">
        <v>-133327481</v>
      </c>
      <c r="G22" s="39"/>
      <c r="H22" s="39">
        <f>F22</f>
        <v>-133327481</v>
      </c>
    </row>
    <row r="23" spans="1:10" ht="13.5" thickBot="1" x14ac:dyDescent="0.25">
      <c r="A23" s="35" t="s">
        <v>64</v>
      </c>
      <c r="B23" s="47">
        <f>B15+B21</f>
        <v>4126733142</v>
      </c>
      <c r="C23" s="47"/>
      <c r="D23" s="47">
        <f>D15+D21</f>
        <v>158</v>
      </c>
      <c r="E23" s="47"/>
      <c r="F23" s="47">
        <f>F21+F15+F22</f>
        <v>-1393861165.11624</v>
      </c>
      <c r="G23" s="47"/>
      <c r="H23" s="41">
        <f>H15+H21+H22</f>
        <v>2732872134.88376</v>
      </c>
      <c r="J23" s="73"/>
    </row>
    <row r="24" spans="1:10" ht="13.5" thickTop="1" x14ac:dyDescent="0.2"/>
    <row r="26" spans="1:10" x14ac:dyDescent="0.2">
      <c r="A26" s="89"/>
      <c r="B26" s="90"/>
    </row>
    <row r="27" spans="1:10" x14ac:dyDescent="0.2">
      <c r="A27" s="89"/>
      <c r="B27" s="90"/>
    </row>
    <row r="28" spans="1:10" x14ac:dyDescent="0.2">
      <c r="A28" s="89"/>
      <c r="B28" s="90"/>
    </row>
    <row r="29" spans="1:10" x14ac:dyDescent="0.2">
      <c r="A29" s="89"/>
      <c r="B29" s="90"/>
    </row>
  </sheetData>
  <mergeCells count="2">
    <mergeCell ref="B2:C2"/>
    <mergeCell ref="B13:C1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2021-11-02T03:54:10Z</dcterms:modified>
</cp:coreProperties>
</file>