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Users\zhenisbek_u\Documents\2018 АО АА\KASE\Отчет KASE 2019\Отчет KASE за 2пг. 2019\"/>
    </mc:Choice>
  </mc:AlternateContent>
  <xr:revisionPtr revIDLastSave="0" documentId="13_ncr:1_{7E9A95E6-659D-4E86-BC8D-706555EE6EB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форма 1" sheetId="1" r:id="rId1"/>
    <sheet name="форма 2" sheetId="2" r:id="rId2"/>
    <sheet name="форма 3" sheetId="3" r:id="rId3"/>
    <sheet name="форма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4" l="1"/>
  <c r="F12" i="4"/>
  <c r="B13" i="3" l="1"/>
  <c r="B12" i="3"/>
  <c r="C13" i="3"/>
  <c r="C12" i="3"/>
  <c r="C12" i="2"/>
  <c r="D12" i="2"/>
  <c r="B43" i="3" l="1"/>
  <c r="B34" i="3" l="1"/>
  <c r="G13" i="4"/>
  <c r="I13" i="4" s="1"/>
  <c r="B15" i="4" l="1"/>
  <c r="C15" i="4"/>
  <c r="D15" i="4"/>
  <c r="G12" i="4"/>
  <c r="E15" i="4"/>
  <c r="B40" i="3"/>
  <c r="C50" i="1"/>
  <c r="D43" i="1"/>
  <c r="C43" i="1"/>
  <c r="C32" i="1"/>
  <c r="D32" i="1"/>
  <c r="D34" i="1" s="1"/>
  <c r="D24" i="1"/>
  <c r="C24" i="1"/>
  <c r="D14" i="1"/>
  <c r="C34" i="1" l="1"/>
  <c r="C51" i="1"/>
  <c r="D25" i="1"/>
  <c r="C52" i="1" l="1"/>
  <c r="C14" i="1"/>
  <c r="C25" i="1" l="1"/>
  <c r="F11" i="4"/>
  <c r="D47" i="2"/>
  <c r="B50" i="3"/>
  <c r="C66" i="1" l="1"/>
  <c r="F15" i="4"/>
  <c r="D50" i="1"/>
  <c r="D51" i="1" s="1"/>
  <c r="D52" i="1" l="1"/>
  <c r="D66" i="1" s="1"/>
  <c r="C40" i="3" l="1"/>
  <c r="E19" i="4" l="1"/>
  <c r="A19" i="4"/>
  <c r="B48" i="3"/>
  <c r="A48" i="3"/>
  <c r="D45" i="2"/>
  <c r="B45" i="2"/>
  <c r="A50" i="3" l="1"/>
  <c r="E21" i="4" l="1"/>
  <c r="A21" i="4"/>
  <c r="G9" i="4"/>
  <c r="A24" i="4"/>
  <c r="A53" i="3"/>
  <c r="B50" i="2"/>
  <c r="B47" i="2"/>
  <c r="I9" i="4" l="1"/>
  <c r="G14" i="4" l="1"/>
  <c r="I14" i="4" s="1"/>
  <c r="G10" i="4" l="1"/>
  <c r="I10" i="4" l="1"/>
  <c r="D20" i="2" l="1"/>
  <c r="D25" i="2" s="1"/>
  <c r="C7" i="3" s="1"/>
  <c r="D29" i="2" l="1"/>
  <c r="D33" i="2" s="1"/>
  <c r="C20" i="2"/>
  <c r="D41" i="2" l="1"/>
  <c r="D35" i="2"/>
  <c r="D38" i="2" s="1"/>
  <c r="D40" i="2" s="1"/>
  <c r="D42" i="2" s="1"/>
  <c r="C16" i="3" s="1"/>
  <c r="C21" i="3" s="1"/>
  <c r="C25" i="3" s="1"/>
  <c r="G11" i="4"/>
  <c r="C34" i="3"/>
  <c r="C25" i="2"/>
  <c r="B7" i="3" s="1"/>
  <c r="C42" i="3" l="1"/>
  <c r="C45" i="3" s="1"/>
  <c r="B16" i="3"/>
  <c r="B21" i="3" s="1"/>
  <c r="B25" i="3" s="1"/>
  <c r="C29" i="2"/>
  <c r="C33" i="2" s="1"/>
  <c r="G15" i="4"/>
  <c r="B42" i="3" l="1"/>
  <c r="B45" i="3" s="1"/>
  <c r="I12" i="4"/>
  <c r="H11" i="4" l="1"/>
  <c r="C41" i="2"/>
  <c r="C35" i="2"/>
  <c r="C38" i="2" s="1"/>
  <c r="C40" i="2" l="1"/>
  <c r="C42" i="2" s="1"/>
  <c r="H15" i="4"/>
  <c r="I11" i="4"/>
  <c r="I15" i="4" s="1"/>
</calcChain>
</file>

<file path=xl/sharedStrings.xml><?xml version="1.0" encoding="utf-8"?>
<sst xmlns="http://schemas.openxmlformats.org/spreadsheetml/2006/main" count="158" uniqueCount="132">
  <si>
    <t>АО «АТАМЕКЕН-АГРО»</t>
  </si>
  <si>
    <t>В тысячах казахстанских тенге</t>
  </si>
  <si>
    <t>АКТИВЫ</t>
  </si>
  <si>
    <t>Долгосрочные активы</t>
  </si>
  <si>
    <t>Основные средства</t>
  </si>
  <si>
    <t>Биологические активы</t>
  </si>
  <si>
    <t>Нематериальные активы и права землепользования</t>
  </si>
  <si>
    <t>Прочие долгосрочные активы</t>
  </si>
  <si>
    <t>Итого долгосрочные активы</t>
  </si>
  <si>
    <t>Краткосрочные активы</t>
  </si>
  <si>
    <t>Запасы</t>
  </si>
  <si>
    <t>Торговая и прочая дебиторская задолженность</t>
  </si>
  <si>
    <t>Предоплата по текущему подоходному налогу</t>
  </si>
  <si>
    <t>Денежные средства и их эквиваленты</t>
  </si>
  <si>
    <t>Итого краткосрочные активы</t>
  </si>
  <si>
    <t>ВСЕГО АКТИВЫ</t>
  </si>
  <si>
    <t>КАПИТАЛ</t>
  </si>
  <si>
    <t xml:space="preserve"> </t>
  </si>
  <si>
    <t>Выкупленные собственные простые акции</t>
  </si>
  <si>
    <t>Резерв по переоценке</t>
  </si>
  <si>
    <t>Накопленный убыток</t>
  </si>
  <si>
    <t>Капитал, относимый на собственников Группы</t>
  </si>
  <si>
    <t>Неконтролирующая доля</t>
  </si>
  <si>
    <t>ВСЕГО КАПИТАЛ</t>
  </si>
  <si>
    <t>ОБЯЗАТЕЛЬСТВА</t>
  </si>
  <si>
    <t>Долгосрочные обязательства</t>
  </si>
  <si>
    <t>Обязательство по привилегированным акциям</t>
  </si>
  <si>
    <t>Кредиты и займы</t>
  </si>
  <si>
    <t>Отложенные налоговые обязательства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</si>
  <si>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</si>
  <si>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</si>
  <si>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</si>
  <si>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Итого краткосрочные обязательства</t>
  </si>
  <si>
    <t>ВСЕГО ОБЯЗАТЕЛЬСТВА</t>
  </si>
  <si>
    <t>ВСЕГО ОБЯЗАТЕЛЬСТВА И КАПИТАЛА</t>
  </si>
  <si>
    <t>Балансовая стоимость одной простой акции (в тенге)</t>
  </si>
  <si>
    <t>Балансовая стоимость одной привилигированной акции 1 группы (в тенге)</t>
  </si>
  <si>
    <t>г. Кокшетау, Акмолинская область</t>
  </si>
  <si>
    <t>Выручка</t>
  </si>
  <si>
    <t>Себестоимость реализации</t>
  </si>
  <si>
    <t xml:space="preserve">Валовая прибыль </t>
  </si>
  <si>
    <t>Государственные субсидии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</si>
  <si>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</si>
  <si>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</si>
  <si>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</si>
  <si>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</si>
  <si>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</si>
  <si>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</si>
  <si>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</si>
  <si>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Прибыль / (убыток) до налогообложения</t>
  </si>
  <si>
    <t>Экономия/(расходы) по подоходному налогу</t>
  </si>
  <si>
    <t xml:space="preserve">Прибыль / (убыток) за год </t>
  </si>
  <si>
    <t>Прибыль/(убыток), относимый на :</t>
  </si>
  <si>
    <t xml:space="preserve"> - неконтролирующую долю</t>
  </si>
  <si>
    <t>Прибыль/(убыток) за год</t>
  </si>
  <si>
    <t xml:space="preserve">Прочий совокупный доход </t>
  </si>
  <si>
    <t>Всего совокупный доход за период</t>
  </si>
  <si>
    <t>простые акции</t>
  </si>
  <si>
    <t>Потоки денежных средств от операционной деятельности</t>
  </si>
  <si>
    <t>Прибыль/(убыток) до налогообложения</t>
  </si>
  <si>
    <t xml:space="preserve">С корректировкой на: </t>
  </si>
  <si>
    <t xml:space="preserve">Потоки денежных средств от операционной деятельности до изменений оборотного капитала </t>
  </si>
  <si>
    <t>(Увеличение)/уменьшение торговой и прочей дебиторской задолженности</t>
  </si>
  <si>
    <t>Уменьшение запасов</t>
  </si>
  <si>
    <t>Увеличение/(уменьшение) торговой и прочей кредиторской задолженности</t>
  </si>
  <si>
    <t xml:space="preserve">Оттоки денежных средств от операционной деятельности </t>
  </si>
  <si>
    <t xml:space="preserve">Подоходный налог уплаченный </t>
  </si>
  <si>
    <t>Чистая сумма денежных средств, использованных в операционной деятельности</t>
  </si>
  <si>
    <t>Потоки денежных средств от инвестиционной деятельности</t>
  </si>
  <si>
    <t>Приобретение основных средств</t>
  </si>
  <si>
    <t>Поступления от продажи основных средств</t>
  </si>
  <si>
    <t>Приобретение биологических активов</t>
  </si>
  <si>
    <t>Приобритение доли в дочерних предприятиях</t>
  </si>
  <si>
    <t>Чистая сумма денежных средств, использованных в инвестиционной деятельности</t>
  </si>
  <si>
    <t>Потоки денежных средств от финансовой деятельности</t>
  </si>
  <si>
    <t>Чистая сумма денежных средств, от финансовой деятельности</t>
  </si>
  <si>
    <t>Чистое изменение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</si>
  <si>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</si>
  <si>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года</t>
  </si>
  <si>
    <t>АО "Атамекен-Агро"</t>
  </si>
  <si>
    <t>Консолидированный промежуточный сжатый Отчет об изменениях в капитале</t>
  </si>
  <si>
    <t>Контролирующая компания</t>
  </si>
  <si>
    <t xml:space="preserve">Доля меньшинства </t>
  </si>
  <si>
    <t>Нераспределенная прибыль /(непокрытый убыток)</t>
  </si>
  <si>
    <t>Итого</t>
  </si>
  <si>
    <t>в тыс. тенге</t>
  </si>
  <si>
    <t>привилегированные акции</t>
  </si>
  <si>
    <t>совокупный доход(убыток) за период</t>
  </si>
  <si>
    <t>Убытки за вычетом прибылей по курсовой разнице</t>
  </si>
  <si>
    <t xml:space="preserve">Финансовые расходы </t>
  </si>
  <si>
    <t>Доход по НДС по специальному налоговому режиму</t>
  </si>
  <si>
    <t>(Увеличение ) / уменьшение прочих долгосрочных активов</t>
  </si>
  <si>
    <t>Проценты уплаченные, за вычетом полученных субсидий</t>
  </si>
  <si>
    <t>Проценты полученные</t>
  </si>
  <si>
    <t xml:space="preserve">Погашение кредитов и займов </t>
  </si>
  <si>
    <t>Погашение обязательства по финансовой аренде</t>
  </si>
  <si>
    <t>Выпушенные акции</t>
  </si>
  <si>
    <t>Изменение в неконтролирующей доли дочерних предприятий</t>
  </si>
  <si>
    <t>Главный бухгалтер</t>
  </si>
  <si>
    <t>Размещение депозитов</t>
  </si>
  <si>
    <t>Снятие депозитов</t>
  </si>
  <si>
    <t>Прибыль / (убыток) от переоценки биологических активов</t>
  </si>
  <si>
    <t>Амортизацию основных средств и нематериальных активов</t>
  </si>
  <si>
    <t>Прочие</t>
  </si>
  <si>
    <t>Поступление кредитов и займов</t>
  </si>
  <si>
    <t>Влияние изменения обменного курса валют на денежные средства и их эквиваленты</t>
  </si>
  <si>
    <t>Выкупленные собственные акции</t>
  </si>
  <si>
    <t>Акционерный капитал</t>
  </si>
  <si>
    <t>Перенос на нераспределеную прибыль</t>
  </si>
  <si>
    <t>Прочие краткосрочные активы</t>
  </si>
  <si>
    <t>Доходы будущих периодов по государственным займам</t>
  </si>
  <si>
    <t>Задолженность по корпоративному подоходному налогу</t>
  </si>
  <si>
    <t xml:space="preserve"> - собственников Группы</t>
  </si>
  <si>
    <t>Всего совокупный доход / (убыток), относимый на:</t>
  </si>
  <si>
    <t>Итого совокупный доход / (убыток) за период</t>
  </si>
  <si>
    <t xml:space="preserve">Денежные средства с ограничением в использовании </t>
  </si>
  <si>
    <t>Движение входящего сальдо</t>
  </si>
  <si>
    <t>Дуйсебаева Ж. А.</t>
  </si>
  <si>
    <t>Остаток на 31 декабря 2018 года</t>
  </si>
  <si>
    <t>31 декабря   2018 г.</t>
  </si>
  <si>
    <t>30 июня 2019 г.</t>
  </si>
  <si>
    <t>Председателя Правления</t>
  </si>
  <si>
    <t>Исламов К. К.</t>
  </si>
  <si>
    <r>
      <t>Консолидированный промежуточный сжатый Отчет о финансовом положении по состоянию на 30 июня 2019 года</t>
    </r>
    <r>
      <rPr>
        <sz val="10"/>
        <rFont val="Book Antiqua"/>
        <family val="1"/>
        <charset val="204"/>
      </rPr>
      <t xml:space="preserve"> (неаудированный)</t>
    </r>
  </si>
  <si>
    <t>за 1 полугодие 2019 г.</t>
  </si>
  <si>
    <t>за 1 полугодие 2018 г.</t>
  </si>
  <si>
    <t>за 1 полугодие 2019 года, закончившийся 30 июня 2019 года (неаудированный)</t>
  </si>
  <si>
    <t>Прибыль/ (убыток) от переоценки с/х продукции</t>
  </si>
  <si>
    <t>14 августа 2019 года</t>
  </si>
  <si>
    <r>
      <t xml:space="preserve">Консолидированный промежуточный сжатый Отчет о движении денежных средств по состоянию за 1-ое полугодие 2019 года </t>
    </r>
    <r>
      <rPr>
        <sz val="10"/>
        <color theme="1"/>
        <rFont val="Book Antiqua"/>
        <family val="1"/>
        <charset val="204"/>
      </rPr>
      <t>(неаудированный)</t>
    </r>
  </si>
  <si>
    <t>Остаток на 30 июня 2019 года</t>
  </si>
  <si>
    <r>
      <t xml:space="preserve">Консолидированный промежуточный сжатый Отчет о прибыли или убытке и прочем совокупном доходе за 1-ое полугодие 2019 года </t>
    </r>
    <r>
      <rPr>
        <sz val="10"/>
        <color theme="1"/>
        <rFont val="Book Antiqua"/>
        <family val="1"/>
        <charset val="204"/>
      </rPr>
      <t>(неаудированный)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</si>
</sst>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_(* #,##0_);_(* \(#,##0\);_(* &quot;-&quot;??_);_(@_)"/>
    <numFmt numFmtId="166" formatCode="_(* #,##0_);_(* \(#,##0\);_(* &quot;-&quot;_);_(@_)"/>
    <numFmt numFmtId="167" formatCode="#,##0_ ;\-#,##0\ "/>
    <numFmt numFmtId="168" formatCode="_(* #,##0.00_);_(* \(#,##0.00\);_(* &quot;-&quot;??_);_(@_)"/>
    <numFmt numFmtId="169" formatCode="#,##0_ ;[Red]\-#,##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i/>
      <sz val="10"/>
      <color rgb="FFFF0000"/>
      <name val="Book Antiqua"/>
      <family val="1"/>
      <charset val="204"/>
    </font>
    <font>
      <b/>
      <i/>
      <sz val="10"/>
      <color rgb="FFFF0000"/>
      <name val="Book Antiqua"/>
      <family val="1"/>
      <charset val="204"/>
    </font>
    <font>
      <sz val="10"/>
      <color rgb="FFFF0000"/>
      <name val="Book Antiqua"/>
      <family val="1"/>
      <charset val="204"/>
    </font>
    <font>
      <sz val="10"/>
      <name val="Book Antiqua"/>
      <family val="1"/>
      <charset val="204"/>
    </font>
    <font>
      <b/>
      <sz val="10"/>
      <name val="Book Antiqua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/>
    <xf numFmtId="3" fontId="3" fillId="0" borderId="0" xfId="0" applyNumberFormat="1" applyFont="1"/>
    <xf numFmtId="0" fontId="3" fillId="0" borderId="2" xfId="0" applyFont="1" applyBorder="1"/>
    <xf numFmtId="0" fontId="2" fillId="0" borderId="2" xfId="0" applyFont="1" applyBorder="1"/>
    <xf numFmtId="165" fontId="3" fillId="0" borderId="0" xfId="0" applyNumberFormat="1" applyFont="1"/>
    <xf numFmtId="0" fontId="3" fillId="0" borderId="0" xfId="0" applyFont="1" applyAlignment="1">
      <alignment wrapText="1"/>
    </xf>
    <xf numFmtId="0" fontId="2" fillId="0" borderId="3" xfId="0" applyFont="1" applyBorder="1"/>
    <xf numFmtId="0" fontId="2" fillId="0" borderId="0" xfId="0" applyFont="1" applyAlignment="1">
      <alignment vertical="top" wrapText="1"/>
    </xf>
    <xf numFmtId="0" fontId="5" fillId="0" borderId="0" xfId="0" applyFont="1"/>
    <xf numFmtId="0" fontId="3" fillId="0" borderId="3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wrapText="1"/>
    </xf>
    <xf numFmtId="3" fontId="3" fillId="0" borderId="2" xfId="0" applyNumberFormat="1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wrapText="1"/>
    </xf>
    <xf numFmtId="3" fontId="2" fillId="0" borderId="0" xfId="0" applyNumberFormat="1" applyFont="1"/>
    <xf numFmtId="3" fontId="2" fillId="0" borderId="4" xfId="0" applyNumberFormat="1" applyFont="1" applyBorder="1" applyAlignment="1">
      <alignment wrapText="1"/>
    </xf>
    <xf numFmtId="165" fontId="2" fillId="0" borderId="4" xfId="1" applyNumberFormat="1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3" fillId="0" borderId="4" xfId="0" applyFont="1" applyBorder="1"/>
    <xf numFmtId="165" fontId="2" fillId="0" borderId="2" xfId="1" applyNumberFormat="1" applyFont="1" applyBorder="1" applyAlignment="1">
      <alignment horizontal="right" vertical="center" wrapText="1"/>
    </xf>
    <xf numFmtId="3" fontId="7" fillId="0" borderId="0" xfId="0" applyNumberFormat="1" applyFont="1"/>
    <xf numFmtId="0" fontId="3" fillId="0" borderId="11" xfId="0" applyFont="1" applyBorder="1"/>
    <xf numFmtId="0" fontId="2" fillId="0" borderId="6" xfId="0" applyFont="1" applyBorder="1" applyAlignment="1">
      <alignment vertical="top" wrapText="1"/>
    </xf>
    <xf numFmtId="0" fontId="3" fillId="0" borderId="6" xfId="0" quotePrefix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3" fontId="3" fillId="0" borderId="1" xfId="0" applyNumberFormat="1" applyFont="1" applyBorder="1"/>
    <xf numFmtId="3" fontId="3" fillId="0" borderId="0" xfId="0" applyNumberFormat="1" applyFont="1" applyBorder="1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165" fontId="2" fillId="0" borderId="2" xfId="0" applyNumberFormat="1" applyFont="1" applyFill="1" applyBorder="1" applyAlignment="1">
      <alignment horizontal="right" vertical="center" wrapText="1"/>
    </xf>
    <xf numFmtId="165" fontId="2" fillId="0" borderId="3" xfId="0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Alignment="1">
      <alignment horizontal="right" vertical="center" wrapText="1"/>
    </xf>
    <xf numFmtId="165" fontId="3" fillId="0" borderId="2" xfId="1" applyNumberFormat="1" applyFont="1" applyFill="1" applyBorder="1" applyAlignment="1">
      <alignment horizontal="right" vertical="center" wrapText="1"/>
    </xf>
    <xf numFmtId="165" fontId="2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6" fontId="3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165" fontId="2" fillId="0" borderId="3" xfId="0" applyNumberFormat="1" applyFont="1" applyFill="1" applyBorder="1" applyAlignment="1">
      <alignment horizontal="right" wrapText="1"/>
    </xf>
    <xf numFmtId="165" fontId="6" fillId="0" borderId="0" xfId="0" applyNumberFormat="1" applyFont="1" applyFill="1" applyAlignment="1">
      <alignment horizontal="right"/>
    </xf>
    <xf numFmtId="0" fontId="0" fillId="0" borderId="0" xfId="0" applyFill="1"/>
    <xf numFmtId="3" fontId="2" fillId="0" borderId="0" xfId="0" applyNumberFormat="1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165" fontId="2" fillId="0" borderId="0" xfId="1" applyNumberFormat="1" applyFont="1" applyFill="1" applyAlignment="1">
      <alignment horizontal="right" vertical="center" wrapText="1"/>
    </xf>
    <xf numFmtId="4" fontId="3" fillId="0" borderId="0" xfId="0" applyNumberFormat="1" applyFont="1" applyFill="1" applyAlignment="1">
      <alignment horizontal="right"/>
    </xf>
    <xf numFmtId="165" fontId="3" fillId="0" borderId="0" xfId="1" applyNumberFormat="1" applyFont="1" applyFill="1" applyBorder="1" applyAlignment="1">
      <alignment horizontal="right" vertical="center" wrapText="1"/>
    </xf>
    <xf numFmtId="165" fontId="2" fillId="0" borderId="4" xfId="1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5" fontId="2" fillId="0" borderId="4" xfId="1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0" fontId="2" fillId="0" borderId="0" xfId="0" applyFont="1" applyFill="1" applyAlignment="1"/>
    <xf numFmtId="165" fontId="3" fillId="0" borderId="0" xfId="0" applyNumberFormat="1" applyFont="1" applyFill="1"/>
    <xf numFmtId="166" fontId="3" fillId="0" borderId="0" xfId="0" applyNumberFormat="1" applyFont="1"/>
    <xf numFmtId="165" fontId="6" fillId="0" borderId="2" xfId="0" applyNumberFormat="1" applyFont="1" applyFill="1" applyBorder="1" applyAlignment="1">
      <alignment horizontal="right"/>
    </xf>
    <xf numFmtId="167" fontId="2" fillId="0" borderId="11" xfId="0" applyNumberFormat="1" applyFont="1" applyBorder="1" applyAlignment="1">
      <alignment horizontal="center" vertical="top" wrapText="1"/>
    </xf>
    <xf numFmtId="0" fontId="3" fillId="0" borderId="6" xfId="0" applyFont="1" applyBorder="1"/>
    <xf numFmtId="0" fontId="3" fillId="0" borderId="0" xfId="0" applyFont="1" applyFill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165" fontId="7" fillId="0" borderId="0" xfId="0" applyNumberFormat="1" applyFont="1" applyFill="1"/>
    <xf numFmtId="3" fontId="3" fillId="0" borderId="0" xfId="0" applyNumberFormat="1" applyFont="1" applyAlignment="1">
      <alignment vertical="top" wrapText="1"/>
    </xf>
    <xf numFmtId="3" fontId="8" fillId="0" borderId="2" xfId="0" applyNumberFormat="1" applyFont="1" applyFill="1" applyBorder="1" applyAlignment="1">
      <alignment horizontal="right" vertical="center" wrapText="1"/>
    </xf>
    <xf numFmtId="169" fontId="3" fillId="0" borderId="2" xfId="0" applyNumberFormat="1" applyFont="1" applyFill="1" applyBorder="1" applyAlignment="1">
      <alignment horizontal="right"/>
    </xf>
    <xf numFmtId="169" fontId="3" fillId="0" borderId="0" xfId="0" applyNumberFormat="1" applyFont="1"/>
    <xf numFmtId="167" fontId="3" fillId="0" borderId="0" xfId="0" applyNumberFormat="1" applyFont="1"/>
    <xf numFmtId="15" fontId="2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3" fontId="7" fillId="0" borderId="0" xfId="0" applyNumberFormat="1" applyFont="1" applyFill="1"/>
    <xf numFmtId="166" fontId="3" fillId="0" borderId="0" xfId="1" applyNumberFormat="1" applyFont="1" applyFill="1" applyAlignment="1">
      <alignment horizontal="right" vertical="center" wrapText="1"/>
    </xf>
    <xf numFmtId="166" fontId="8" fillId="0" borderId="2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right" vertical="center" wrapText="1"/>
    </xf>
    <xf numFmtId="166" fontId="3" fillId="0" borderId="0" xfId="0" applyNumberFormat="1" applyFont="1" applyFill="1" applyAlignment="1">
      <alignment horizontal="right" vertical="center" wrapText="1"/>
    </xf>
    <xf numFmtId="166" fontId="3" fillId="0" borderId="0" xfId="1" applyNumberFormat="1" applyFont="1" applyFill="1" applyBorder="1" applyAlignment="1">
      <alignment horizontal="right" vertical="center" wrapText="1"/>
    </xf>
    <xf numFmtId="166" fontId="3" fillId="0" borderId="2" xfId="1" applyNumberFormat="1" applyFont="1" applyFill="1" applyBorder="1" applyAlignment="1">
      <alignment horizontal="right" vertical="center" wrapText="1"/>
    </xf>
    <xf numFmtId="165" fontId="0" fillId="0" borderId="0" xfId="0" applyNumberFormat="1" applyFill="1"/>
    <xf numFmtId="168" fontId="8" fillId="0" borderId="0" xfId="1" applyNumberFormat="1" applyFont="1" applyFill="1" applyBorder="1" applyAlignment="1">
      <alignment horizontal="right" vertical="center" wrapText="1"/>
    </xf>
    <xf numFmtId="4" fontId="8" fillId="0" borderId="3" xfId="0" applyNumberFormat="1" applyFont="1" applyFill="1" applyBorder="1" applyAlignment="1">
      <alignment horizontal="right"/>
    </xf>
    <xf numFmtId="166" fontId="0" fillId="0" borderId="0" xfId="0" applyNumberFormat="1" applyFill="1"/>
    <xf numFmtId="165" fontId="3" fillId="0" borderId="2" xfId="0" applyNumberFormat="1" applyFont="1" applyFill="1" applyBorder="1" applyAlignment="1"/>
    <xf numFmtId="165" fontId="3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165" fontId="2" fillId="0" borderId="2" xfId="1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167" fontId="9" fillId="0" borderId="6" xfId="0" applyNumberFormat="1" applyFont="1" applyFill="1" applyBorder="1" applyAlignment="1">
      <alignment vertical="top" wrapText="1"/>
    </xf>
    <xf numFmtId="165" fontId="9" fillId="0" borderId="6" xfId="1" applyNumberFormat="1" applyFont="1" applyFill="1" applyBorder="1" applyAlignment="1">
      <alignment vertical="center" wrapText="1"/>
    </xf>
    <xf numFmtId="165" fontId="8" fillId="0" borderId="0" xfId="1" applyNumberFormat="1" applyFont="1" applyFill="1" applyAlignment="1">
      <alignment vertical="center" wrapText="1"/>
    </xf>
    <xf numFmtId="165" fontId="9" fillId="0" borderId="11" xfId="1" applyNumberFormat="1" applyFont="1" applyFill="1" applyBorder="1" applyAlignment="1">
      <alignment vertical="center" wrapText="1"/>
    </xf>
    <xf numFmtId="167" fontId="8" fillId="0" borderId="6" xfId="0" applyNumberFormat="1" applyFont="1" applyFill="1" applyBorder="1" applyAlignment="1">
      <alignment vertical="top" wrapText="1"/>
    </xf>
    <xf numFmtId="167" fontId="8" fillId="0" borderId="5" xfId="0" applyNumberFormat="1" applyFont="1" applyFill="1" applyBorder="1" applyAlignment="1">
      <alignment vertical="top" wrapText="1"/>
    </xf>
    <xf numFmtId="165" fontId="8" fillId="0" borderId="6" xfId="1" applyNumberFormat="1" applyFont="1" applyFill="1" applyBorder="1" applyAlignment="1">
      <alignment vertical="center" wrapText="1"/>
    </xf>
    <xf numFmtId="166" fontId="8" fillId="0" borderId="0" xfId="1" applyNumberFormat="1" applyFont="1" applyFill="1" applyAlignment="1">
      <alignment vertical="center" wrapText="1"/>
    </xf>
    <xf numFmtId="167" fontId="8" fillId="0" borderId="5" xfId="0" applyNumberFormat="1" applyFont="1" applyFill="1" applyBorder="1" applyAlignment="1">
      <alignment vertical="center" wrapText="1"/>
    </xf>
    <xf numFmtId="3" fontId="0" fillId="0" borderId="0" xfId="0" applyNumberFormat="1" applyFill="1"/>
    <xf numFmtId="0" fontId="2" fillId="0" borderId="0" xfId="0" applyFont="1" applyFill="1" applyAlignment="1">
      <alignment horizontal="left" indent="4"/>
    </xf>
    <xf numFmtId="0" fontId="9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7" fontId="2" fillId="0" borderId="5" xfId="0" applyNumberFormat="1" applyFont="1" applyBorder="1" applyAlignment="1">
      <alignment horizontal="center" vertical="center" wrapText="1"/>
    </xf>
    <xf numFmtId="167" fontId="2" fillId="0" borderId="7" xfId="0" applyNumberFormat="1" applyFont="1" applyBorder="1" applyAlignment="1">
      <alignment horizontal="center" vertical="center" wrapText="1"/>
    </xf>
    <xf numFmtId="167" fontId="2" fillId="0" borderId="11" xfId="0" applyNumberFormat="1" applyFont="1" applyBorder="1" applyAlignment="1">
      <alignment horizontal="center" vertical="center" wrapText="1"/>
    </xf>
    <xf numFmtId="167" fontId="2" fillId="0" borderId="5" xfId="0" applyNumberFormat="1" applyFont="1" applyBorder="1" applyAlignment="1">
      <alignment horizontal="center" vertical="top" wrapText="1"/>
    </xf>
    <xf numFmtId="167" fontId="2" fillId="0" borderId="11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68"/>
  <sheetViews>
    <sheetView tabSelected="1" workbookViewId="0">
      <pane xSplit="5" ySplit="6" topLeftCell="H7" activePane="bottomRight" state="frozen"/>
      <selection pane="topRight" activeCell="F1" sqref="F1"/>
      <selection pane="bottomLeft" activeCell="A8" sqref="A8"/>
      <selection pane="bottomRight" activeCell="L17" sqref="L17"/>
    </sheetView>
  </sheetViews>
  <sheetFormatPr defaultRowHeight="15" x14ac:dyDescent="0.25"/>
  <cols>
    <col min="1" max="1" width="4" customWidth="1"/>
    <col min="2" max="2" width="54.42578125" customWidth="1"/>
    <col min="3" max="3" width="15.42578125" style="54" customWidth="1"/>
    <col min="4" max="4" width="18.28515625" style="54" customWidth="1"/>
    <col min="5" max="5" width="16.140625" customWidth="1"/>
  </cols>
  <sheetData>
    <row r="2" spans="2:5" x14ac:dyDescent="0.25">
      <c r="B2" s="1" t="s">
        <v>0</v>
      </c>
      <c r="C2" s="38"/>
      <c r="D2" s="38"/>
      <c r="E2" s="2"/>
    </row>
    <row r="3" spans="2:5" x14ac:dyDescent="0.25">
      <c r="B3" s="112" t="s">
        <v>123</v>
      </c>
      <c r="C3" s="112"/>
      <c r="D3" s="112"/>
      <c r="E3" s="2"/>
    </row>
    <row r="4" spans="2:5" x14ac:dyDescent="0.25">
      <c r="B4" s="112"/>
      <c r="C4" s="112"/>
      <c r="D4" s="112"/>
      <c r="E4" s="2"/>
    </row>
    <row r="5" spans="2:5" x14ac:dyDescent="0.25">
      <c r="B5" s="4"/>
      <c r="C5" s="39"/>
      <c r="D5" s="39"/>
      <c r="E5" s="2"/>
    </row>
    <row r="6" spans="2:5" x14ac:dyDescent="0.25">
      <c r="B6" s="86" t="s">
        <v>1</v>
      </c>
      <c r="C6" s="81" t="s">
        <v>120</v>
      </c>
      <c r="D6" s="81" t="s">
        <v>119</v>
      </c>
      <c r="E6" s="2"/>
    </row>
    <row r="7" spans="2:5" x14ac:dyDescent="0.25">
      <c r="B7" s="2"/>
      <c r="C7" s="40"/>
      <c r="D7" s="72"/>
      <c r="E7" s="2"/>
    </row>
    <row r="8" spans="2:5" ht="15.75" x14ac:dyDescent="0.3">
      <c r="B8" s="5" t="s">
        <v>2</v>
      </c>
      <c r="C8" s="40"/>
      <c r="D8" s="72"/>
      <c r="E8" s="2"/>
    </row>
    <row r="9" spans="2:5" ht="15.75" x14ac:dyDescent="0.3">
      <c r="B9" s="5" t="s">
        <v>3</v>
      </c>
      <c r="C9" s="40"/>
      <c r="D9" s="72"/>
      <c r="E9" s="2"/>
    </row>
    <row r="10" spans="2:5" x14ac:dyDescent="0.25">
      <c r="B10" s="2" t="s">
        <v>4</v>
      </c>
      <c r="C10" s="84">
        <v>43871328</v>
      </c>
      <c r="D10" s="45">
        <v>45933958</v>
      </c>
      <c r="E10" s="6"/>
    </row>
    <row r="11" spans="2:5" x14ac:dyDescent="0.25">
      <c r="B11" s="2" t="s">
        <v>5</v>
      </c>
      <c r="C11" s="84">
        <v>2263292</v>
      </c>
      <c r="D11" s="45">
        <v>1946691</v>
      </c>
      <c r="E11" s="6"/>
    </row>
    <row r="12" spans="2:5" x14ac:dyDescent="0.25">
      <c r="B12" s="2" t="s">
        <v>6</v>
      </c>
      <c r="C12" s="84">
        <v>951462</v>
      </c>
      <c r="D12" s="45">
        <v>841921</v>
      </c>
      <c r="E12" s="6"/>
    </row>
    <row r="13" spans="2:5" x14ac:dyDescent="0.25">
      <c r="B13" s="7" t="s">
        <v>7</v>
      </c>
      <c r="C13" s="85">
        <v>13223</v>
      </c>
      <c r="D13" s="46">
        <v>9982</v>
      </c>
      <c r="E13" s="2"/>
    </row>
    <row r="14" spans="2:5" ht="15.75" x14ac:dyDescent="0.3">
      <c r="B14" s="8" t="s">
        <v>8</v>
      </c>
      <c r="C14" s="43">
        <f>SUM(C10:C13)</f>
        <v>47099305</v>
      </c>
      <c r="D14" s="43">
        <f>SUM(D10:D13)</f>
        <v>48732552</v>
      </c>
      <c r="E14" s="9"/>
    </row>
    <row r="15" spans="2:5" x14ac:dyDescent="0.25">
      <c r="B15" s="2"/>
      <c r="C15" s="40"/>
      <c r="D15" s="40"/>
      <c r="E15" s="2"/>
    </row>
    <row r="16" spans="2:5" ht="15.75" x14ac:dyDescent="0.3">
      <c r="B16" s="5" t="s">
        <v>9</v>
      </c>
      <c r="C16" s="40"/>
      <c r="D16" s="40"/>
      <c r="E16" s="2"/>
    </row>
    <row r="17" spans="2:5" x14ac:dyDescent="0.25">
      <c r="B17" s="2" t="s">
        <v>10</v>
      </c>
      <c r="C17" s="88">
        <v>17404411</v>
      </c>
      <c r="D17" s="45">
        <v>19921580</v>
      </c>
      <c r="E17" s="2"/>
    </row>
    <row r="18" spans="2:5" x14ac:dyDescent="0.25">
      <c r="B18" s="2" t="s">
        <v>5</v>
      </c>
      <c r="C18" s="88">
        <v>21506</v>
      </c>
      <c r="D18" s="45">
        <v>205236</v>
      </c>
      <c r="E18" s="2"/>
    </row>
    <row r="19" spans="2:5" x14ac:dyDescent="0.25">
      <c r="B19" s="10" t="s">
        <v>11</v>
      </c>
      <c r="C19" s="94">
        <v>8119669</v>
      </c>
      <c r="D19" s="45">
        <v>5758454</v>
      </c>
      <c r="E19" s="2"/>
    </row>
    <row r="20" spans="2:5" x14ac:dyDescent="0.25">
      <c r="B20" s="10" t="s">
        <v>12</v>
      </c>
      <c r="C20" s="94">
        <v>230944</v>
      </c>
      <c r="D20" s="45">
        <v>199407</v>
      </c>
      <c r="E20" s="2"/>
    </row>
    <row r="21" spans="2:5" x14ac:dyDescent="0.25">
      <c r="B21" s="2" t="s">
        <v>115</v>
      </c>
      <c r="C21" s="41">
        <v>3100</v>
      </c>
      <c r="D21" s="45">
        <v>4981</v>
      </c>
      <c r="E21" s="2"/>
    </row>
    <row r="22" spans="2:5" x14ac:dyDescent="0.25">
      <c r="B22" s="3" t="s">
        <v>13</v>
      </c>
      <c r="C22" s="94">
        <v>1235682</v>
      </c>
      <c r="D22" s="45">
        <v>135858</v>
      </c>
      <c r="E22" s="2"/>
    </row>
    <row r="23" spans="2:5" x14ac:dyDescent="0.25">
      <c r="B23" s="7" t="s">
        <v>109</v>
      </c>
      <c r="C23" s="42">
        <v>168</v>
      </c>
      <c r="D23" s="46">
        <v>1693</v>
      </c>
      <c r="E23" s="2"/>
    </row>
    <row r="24" spans="2:5" ht="15.75" x14ac:dyDescent="0.3">
      <c r="B24" s="8" t="s">
        <v>14</v>
      </c>
      <c r="C24" s="43">
        <f>SUM(C17:C23)</f>
        <v>27015480</v>
      </c>
      <c r="D24" s="43">
        <f>SUM(D17:D23)</f>
        <v>26227209</v>
      </c>
      <c r="E24" s="2"/>
    </row>
    <row r="25" spans="2:5" ht="16.5" thickBot="1" x14ac:dyDescent="0.35">
      <c r="B25" s="11" t="s">
        <v>15</v>
      </c>
      <c r="C25" s="44">
        <f>C24+C14</f>
        <v>74114785</v>
      </c>
      <c r="D25" s="44">
        <f>D24+D14</f>
        <v>74959761</v>
      </c>
      <c r="E25" s="2"/>
    </row>
    <row r="26" spans="2:5" x14ac:dyDescent="0.25">
      <c r="B26" s="2"/>
      <c r="C26" s="40"/>
      <c r="D26" s="40"/>
      <c r="E26" s="2"/>
    </row>
    <row r="27" spans="2:5" ht="15.75" x14ac:dyDescent="0.3">
      <c r="B27" s="5" t="s">
        <v>16</v>
      </c>
      <c r="C27" s="40"/>
      <c r="D27" s="48"/>
      <c r="E27" s="2"/>
    </row>
    <row r="28" spans="2:5" x14ac:dyDescent="0.25">
      <c r="B28" s="2" t="s">
        <v>107</v>
      </c>
      <c r="C28" s="88">
        <v>14254483</v>
      </c>
      <c r="D28" s="41">
        <v>14254483</v>
      </c>
      <c r="E28" s="9"/>
    </row>
    <row r="29" spans="2:5" x14ac:dyDescent="0.25">
      <c r="B29" s="2" t="s">
        <v>18</v>
      </c>
      <c r="C29" s="89">
        <v>-35700</v>
      </c>
      <c r="D29" s="60">
        <v>-35700</v>
      </c>
      <c r="E29" s="9"/>
    </row>
    <row r="30" spans="2:5" x14ac:dyDescent="0.25">
      <c r="B30" s="2" t="s">
        <v>19</v>
      </c>
      <c r="C30" s="88">
        <v>14616925</v>
      </c>
      <c r="D30" s="41">
        <v>15541720</v>
      </c>
      <c r="E30" s="9"/>
    </row>
    <row r="31" spans="2:5" x14ac:dyDescent="0.25">
      <c r="B31" s="7" t="s">
        <v>20</v>
      </c>
      <c r="C31" s="90">
        <v>-26232269</v>
      </c>
      <c r="D31" s="46">
        <v>-27538099</v>
      </c>
      <c r="E31" s="9"/>
    </row>
    <row r="32" spans="2:5" x14ac:dyDescent="0.25">
      <c r="B32" s="12" t="s">
        <v>21</v>
      </c>
      <c r="C32" s="47">
        <f>SUM(C28:C31)</f>
        <v>2603439</v>
      </c>
      <c r="D32" s="47">
        <f>SUM(D28:D31)</f>
        <v>2222404</v>
      </c>
      <c r="E32" s="9"/>
    </row>
    <row r="33" spans="2:5" ht="15.75" x14ac:dyDescent="0.3">
      <c r="B33" s="8" t="s">
        <v>22</v>
      </c>
      <c r="C33" s="49">
        <v>1034185</v>
      </c>
      <c r="D33" s="49">
        <v>1037292</v>
      </c>
      <c r="E33" s="68"/>
    </row>
    <row r="34" spans="2:5" ht="16.5" thickBot="1" x14ac:dyDescent="0.35">
      <c r="B34" s="11" t="s">
        <v>23</v>
      </c>
      <c r="C34" s="44">
        <f>SUM(C32:C33)</f>
        <v>3637624</v>
      </c>
      <c r="D34" s="44">
        <f>SUM(D32:D33)</f>
        <v>3259696</v>
      </c>
      <c r="E34" s="9"/>
    </row>
    <row r="35" spans="2:5" x14ac:dyDescent="0.25">
      <c r="B35" s="2"/>
      <c r="C35" s="50"/>
      <c r="D35" s="50"/>
      <c r="E35" s="9"/>
    </row>
    <row r="36" spans="2:5" ht="15.75" x14ac:dyDescent="0.3">
      <c r="B36" s="5" t="s">
        <v>24</v>
      </c>
      <c r="C36" s="40"/>
      <c r="D36" s="40"/>
      <c r="E36" s="2"/>
    </row>
    <row r="37" spans="2:5" ht="15.75" x14ac:dyDescent="0.3">
      <c r="B37" s="5" t="s">
        <v>25</v>
      </c>
      <c r="C37" s="40"/>
      <c r="D37" s="40"/>
      <c r="E37" s="2"/>
    </row>
    <row r="38" spans="2:5" x14ac:dyDescent="0.25">
      <c r="B38" s="2" t="s">
        <v>26</v>
      </c>
      <c r="C38" s="45">
        <v>5865121</v>
      </c>
      <c r="D38" s="45">
        <v>5865121</v>
      </c>
      <c r="E38" s="2"/>
    </row>
    <row r="39" spans="2:5" x14ac:dyDescent="0.25">
      <c r="B39" s="2" t="s">
        <v>27</v>
      </c>
      <c r="C39" s="41">
        <v>45182875</v>
      </c>
      <c r="D39" s="45">
        <v>30512998</v>
      </c>
      <c r="E39" s="2"/>
    </row>
    <row r="40" spans="2:5" x14ac:dyDescent="0.25">
      <c r="B40" s="3" t="s">
        <v>110</v>
      </c>
      <c r="C40" s="51">
        <v>2104924</v>
      </c>
      <c r="D40" s="45">
        <v>2716371</v>
      </c>
      <c r="E40" s="2"/>
    </row>
    <row r="41" spans="2:5" x14ac:dyDescent="0.25">
      <c r="B41" s="3" t="s">
        <v>28</v>
      </c>
      <c r="C41" s="51">
        <v>951098</v>
      </c>
      <c r="D41" s="60">
        <v>951098</v>
      </c>
      <c r="E41" s="9"/>
    </row>
    <row r="42" spans="2:5" x14ac:dyDescent="0.25">
      <c r="B42" s="7" t="s">
        <v>31</v>
      </c>
      <c r="C42" s="77">
        <v>16868</v>
      </c>
      <c r="D42" s="46">
        <v>16868</v>
      </c>
      <c r="E42" s="2"/>
    </row>
    <row r="43" spans="2:5" ht="15.75" x14ac:dyDescent="0.3">
      <c r="B43" s="8" t="s">
        <v>29</v>
      </c>
      <c r="C43" s="43">
        <f>SUM(C38:C42)</f>
        <v>54120886</v>
      </c>
      <c r="D43" s="43">
        <f>SUM(D38:D42)</f>
        <v>40062456</v>
      </c>
      <c r="E43" s="2"/>
    </row>
    <row r="44" spans="2:5" x14ac:dyDescent="0.25">
      <c r="B44" s="2"/>
      <c r="C44" s="40"/>
      <c r="D44" s="40"/>
      <c r="E44" s="2"/>
    </row>
    <row r="45" spans="2:5" ht="15.75" x14ac:dyDescent="0.3">
      <c r="B45" s="5" t="s">
        <v>30</v>
      </c>
      <c r="C45" s="40"/>
      <c r="D45" s="40"/>
      <c r="E45" s="2"/>
    </row>
    <row r="46" spans="2:5" x14ac:dyDescent="0.25">
      <c r="B46" s="2" t="s">
        <v>27</v>
      </c>
      <c r="C46" s="110">
        <v>9257002</v>
      </c>
      <c r="D46" s="45">
        <v>20677731</v>
      </c>
      <c r="E46" s="9" t="s">
        <v>17</v>
      </c>
    </row>
    <row r="47" spans="2:5" x14ac:dyDescent="0.25">
      <c r="B47" s="3" t="s">
        <v>110</v>
      </c>
      <c r="C47" s="94">
        <v>259421</v>
      </c>
      <c r="D47" s="45">
        <v>801554</v>
      </c>
      <c r="E47" s="9"/>
    </row>
    <row r="48" spans="2:5" x14ac:dyDescent="0.25">
      <c r="B48" s="3" t="s">
        <v>111</v>
      </c>
      <c r="C48" s="94">
        <v>14186</v>
      </c>
      <c r="D48" s="45">
        <v>22220</v>
      </c>
      <c r="E48" s="9"/>
    </row>
    <row r="49" spans="2:5" x14ac:dyDescent="0.25">
      <c r="B49" s="7" t="s">
        <v>31</v>
      </c>
      <c r="C49" s="46">
        <v>6825666</v>
      </c>
      <c r="D49" s="46">
        <v>10136104</v>
      </c>
      <c r="E49" s="9" t="s">
        <v>17</v>
      </c>
    </row>
    <row r="50" spans="2:5" ht="15.75" x14ac:dyDescent="0.3">
      <c r="B50" s="8" t="s">
        <v>32</v>
      </c>
      <c r="C50" s="43">
        <f>SUM(C46:C49)</f>
        <v>16356275</v>
      </c>
      <c r="D50" s="43">
        <f>SUM(D46:D49)</f>
        <v>31637609</v>
      </c>
      <c r="E50" s="9" t="s">
        <v>17</v>
      </c>
    </row>
    <row r="51" spans="2:5" ht="16.5" thickBot="1" x14ac:dyDescent="0.35">
      <c r="B51" s="11" t="s">
        <v>33</v>
      </c>
      <c r="C51" s="44">
        <f>C50+C43</f>
        <v>70477161</v>
      </c>
      <c r="D51" s="44">
        <f>D50+D43</f>
        <v>71700065</v>
      </c>
      <c r="E51" s="2"/>
    </row>
    <row r="52" spans="2:5" ht="16.5" thickBot="1" x14ac:dyDescent="0.35">
      <c r="B52" s="11" t="s">
        <v>34</v>
      </c>
      <c r="C52" s="52">
        <f>C51+C34</f>
        <v>74114785</v>
      </c>
      <c r="D52" s="52">
        <f>D51+D34</f>
        <v>74959761</v>
      </c>
      <c r="E52" s="2"/>
    </row>
    <row r="54" spans="2:5" ht="15.75" x14ac:dyDescent="0.3">
      <c r="B54" s="82"/>
      <c r="C54" s="69"/>
      <c r="D54" s="69"/>
      <c r="E54" s="2"/>
    </row>
    <row r="55" spans="2:5" x14ac:dyDescent="0.25">
      <c r="B55" s="3" t="s">
        <v>35</v>
      </c>
      <c r="C55" s="92">
        <v>-680.24</v>
      </c>
      <c r="D55" s="92">
        <v>698.16</v>
      </c>
      <c r="E55" s="2"/>
    </row>
    <row r="56" spans="2:5" ht="27.75" thickBot="1" x14ac:dyDescent="0.3">
      <c r="B56" s="14" t="s">
        <v>36</v>
      </c>
      <c r="C56" s="93">
        <v>13800.03</v>
      </c>
      <c r="D56" s="93">
        <v>13800.03</v>
      </c>
      <c r="E56" s="2"/>
    </row>
    <row r="57" spans="2:5" x14ac:dyDescent="0.25">
      <c r="B57" s="2"/>
      <c r="C57" s="75"/>
      <c r="D57" s="67"/>
      <c r="E57" s="2"/>
    </row>
    <row r="58" spans="2:5" x14ac:dyDescent="0.25">
      <c r="B58" s="2"/>
      <c r="C58" s="75"/>
      <c r="D58" s="67"/>
      <c r="E58" s="2"/>
    </row>
    <row r="59" spans="2:5" ht="15.75" x14ac:dyDescent="0.3">
      <c r="B59" s="15" t="s">
        <v>121</v>
      </c>
      <c r="C59" s="111" t="s">
        <v>122</v>
      </c>
      <c r="D59" s="111"/>
      <c r="E59" s="2"/>
    </row>
    <row r="60" spans="2:5" ht="15.75" x14ac:dyDescent="0.3">
      <c r="B60" s="15"/>
      <c r="C60" s="38"/>
      <c r="D60" s="66"/>
      <c r="E60" s="2"/>
    </row>
    <row r="61" spans="2:5" ht="15.75" x14ac:dyDescent="0.3">
      <c r="B61" s="15" t="s">
        <v>98</v>
      </c>
      <c r="C61" s="111" t="s">
        <v>117</v>
      </c>
      <c r="D61" s="111"/>
      <c r="E61" s="2"/>
    </row>
    <row r="62" spans="2:5" x14ac:dyDescent="0.25">
      <c r="B62" s="2"/>
      <c r="C62" s="38"/>
      <c r="D62" s="38"/>
      <c r="E62" s="2"/>
    </row>
    <row r="63" spans="2:5" ht="15.75" x14ac:dyDescent="0.3">
      <c r="B63" s="5" t="s">
        <v>37</v>
      </c>
      <c r="C63" s="38"/>
      <c r="D63" s="67"/>
      <c r="E63" s="2"/>
    </row>
    <row r="64" spans="2:5" ht="15.75" x14ac:dyDescent="0.3">
      <c r="B64" s="5" t="s">
        <v>128</v>
      </c>
      <c r="C64" s="38"/>
      <c r="D64" s="38"/>
      <c r="E64" s="2"/>
    </row>
    <row r="66" spans="2:5" x14ac:dyDescent="0.25">
      <c r="C66" s="91">
        <f>C25-C52</f>
        <v>0</v>
      </c>
      <c r="D66" s="91">
        <f>D25-D52</f>
        <v>0</v>
      </c>
    </row>
    <row r="68" spans="2:5" ht="15.75" x14ac:dyDescent="0.3">
      <c r="B68" s="13"/>
      <c r="C68" s="53"/>
      <c r="D68" s="53"/>
      <c r="E68" s="2"/>
    </row>
  </sheetData>
  <mergeCells count="3">
    <mergeCell ref="C61:D61"/>
    <mergeCell ref="C59:D59"/>
    <mergeCell ref="B3:D4"/>
  </mergeCells>
  <pageMargins left="0.98425196850393704" right="0.19685039370078741" top="0.59055118110236227" bottom="0.39370078740157483" header="0" footer="0"/>
  <pageSetup paperSize="9" scale="8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50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I24" sqref="I24"/>
    </sheetView>
  </sheetViews>
  <sheetFormatPr defaultRowHeight="13.5" x14ac:dyDescent="0.25"/>
  <cols>
    <col min="1" max="1" width="3.85546875" style="2" customWidth="1"/>
    <col min="2" max="2" width="48.42578125" style="2" customWidth="1"/>
    <col min="3" max="3" width="21.140625" style="38" customWidth="1"/>
    <col min="4" max="4" width="20.5703125" style="38" customWidth="1"/>
    <col min="5" max="16384" width="9.140625" style="2"/>
  </cols>
  <sheetData>
    <row r="1" spans="2:4" ht="15" x14ac:dyDescent="0.25">
      <c r="B1" s="1" t="s">
        <v>0</v>
      </c>
    </row>
    <row r="2" spans="2:4" ht="15" customHeight="1" x14ac:dyDescent="0.25">
      <c r="B2" s="113" t="s">
        <v>131</v>
      </c>
      <c r="C2" s="113"/>
      <c r="D2" s="113"/>
    </row>
    <row r="3" spans="2:4" ht="15" customHeight="1" x14ac:dyDescent="0.25">
      <c r="B3" s="113"/>
      <c r="C3" s="113"/>
      <c r="D3" s="113"/>
    </row>
    <row r="4" spans="2:4" x14ac:dyDescent="0.25">
      <c r="B4" s="3"/>
      <c r="C4" s="39"/>
      <c r="D4" s="39"/>
    </row>
    <row r="5" spans="2:4" ht="13.5" customHeight="1" x14ac:dyDescent="0.25">
      <c r="B5" s="114" t="s">
        <v>1</v>
      </c>
      <c r="C5" s="116" t="s">
        <v>124</v>
      </c>
      <c r="D5" s="116" t="s">
        <v>125</v>
      </c>
    </row>
    <row r="6" spans="2:4" ht="14.25" customHeight="1" thickBot="1" x14ac:dyDescent="0.3">
      <c r="B6" s="115"/>
      <c r="C6" s="117"/>
      <c r="D6" s="117"/>
    </row>
    <row r="7" spans="2:4" ht="9" customHeight="1" x14ac:dyDescent="0.25">
      <c r="C7" s="41"/>
      <c r="D7" s="40"/>
    </row>
    <row r="8" spans="2:4" x14ac:dyDescent="0.25">
      <c r="B8" s="2" t="s">
        <v>38</v>
      </c>
      <c r="C8" s="88">
        <v>15835763</v>
      </c>
      <c r="D8" s="41">
        <v>7377733</v>
      </c>
    </row>
    <row r="9" spans="2:4" x14ac:dyDescent="0.25">
      <c r="B9" s="2" t="s">
        <v>127</v>
      </c>
      <c r="C9" s="88">
        <v>-390</v>
      </c>
      <c r="D9" s="41">
        <v>2009</v>
      </c>
    </row>
    <row r="10" spans="2:4" x14ac:dyDescent="0.25">
      <c r="B10" s="7" t="s">
        <v>39</v>
      </c>
      <c r="C10" s="90">
        <v>-13195663</v>
      </c>
      <c r="D10" s="46">
        <v>-5555898</v>
      </c>
    </row>
    <row r="11" spans="2:4" x14ac:dyDescent="0.25">
      <c r="C11" s="41"/>
      <c r="D11" s="40"/>
    </row>
    <row r="12" spans="2:4" ht="15.75" thickBot="1" x14ac:dyDescent="0.35">
      <c r="B12" s="11" t="s">
        <v>40</v>
      </c>
      <c r="C12" s="44">
        <f>SUM(C8:C10)</f>
        <v>2639710</v>
      </c>
      <c r="D12" s="44">
        <f>SUM(D8:D10)</f>
        <v>1823844</v>
      </c>
    </row>
    <row r="13" spans="2:4" x14ac:dyDescent="0.25">
      <c r="C13" s="41"/>
      <c r="D13" s="40"/>
    </row>
    <row r="14" spans="2:4" x14ac:dyDescent="0.25">
      <c r="B14" s="2" t="s">
        <v>41</v>
      </c>
      <c r="C14" s="88">
        <v>885046</v>
      </c>
      <c r="D14" s="41">
        <v>812506</v>
      </c>
    </row>
    <row r="15" spans="2:4" x14ac:dyDescent="0.25">
      <c r="B15" s="2" t="s">
        <v>42</v>
      </c>
      <c r="C15" s="88">
        <v>390681</v>
      </c>
      <c r="D15" s="41">
        <v>547113</v>
      </c>
    </row>
    <row r="16" spans="2:4" x14ac:dyDescent="0.25">
      <c r="B16" s="2" t="s">
        <v>43</v>
      </c>
      <c r="C16" s="89">
        <v>-1131917</v>
      </c>
      <c r="D16" s="60">
        <v>-1344309</v>
      </c>
    </row>
    <row r="17" spans="2:4" x14ac:dyDescent="0.25">
      <c r="B17" s="2" t="s">
        <v>44</v>
      </c>
      <c r="C17" s="89">
        <v>-530161</v>
      </c>
      <c r="D17" s="60">
        <v>-91966</v>
      </c>
    </row>
    <row r="18" spans="2:4" x14ac:dyDescent="0.25">
      <c r="B18" s="7" t="s">
        <v>45</v>
      </c>
      <c r="C18" s="90">
        <v>-536066</v>
      </c>
      <c r="D18" s="95">
        <v>-547829</v>
      </c>
    </row>
    <row r="19" spans="2:4" x14ac:dyDescent="0.25">
      <c r="C19" s="41"/>
      <c r="D19" s="40"/>
    </row>
    <row r="20" spans="2:4" ht="15.75" thickBot="1" x14ac:dyDescent="0.35">
      <c r="B20" s="11" t="s">
        <v>46</v>
      </c>
      <c r="C20" s="44">
        <f>SUM(C12:C18)</f>
        <v>1717293</v>
      </c>
      <c r="D20" s="44">
        <f>SUM(D12:D18)</f>
        <v>1199359</v>
      </c>
    </row>
    <row r="21" spans="2:4" x14ac:dyDescent="0.25">
      <c r="C21" s="41"/>
      <c r="D21" s="40"/>
    </row>
    <row r="22" spans="2:4" x14ac:dyDescent="0.25">
      <c r="B22" s="2" t="s">
        <v>47</v>
      </c>
      <c r="C22" s="89">
        <v>12142</v>
      </c>
      <c r="D22" s="41">
        <v>36537</v>
      </c>
    </row>
    <row r="23" spans="2:4" x14ac:dyDescent="0.25">
      <c r="B23" s="7" t="s">
        <v>48</v>
      </c>
      <c r="C23" s="90">
        <v>-1348003</v>
      </c>
      <c r="D23" s="95">
        <v>-2459924</v>
      </c>
    </row>
    <row r="24" spans="2:4" x14ac:dyDescent="0.25">
      <c r="C24" s="41"/>
      <c r="D24" s="40"/>
    </row>
    <row r="25" spans="2:4" ht="15.75" thickBot="1" x14ac:dyDescent="0.35">
      <c r="B25" s="11" t="s">
        <v>49</v>
      </c>
      <c r="C25" s="44">
        <f>SUM(C20:C23)</f>
        <v>381432</v>
      </c>
      <c r="D25" s="44">
        <f>SUM(D20:D23)</f>
        <v>-1224028</v>
      </c>
    </row>
    <row r="26" spans="2:4" x14ac:dyDescent="0.25">
      <c r="C26" s="41"/>
      <c r="D26" s="40"/>
    </row>
    <row r="27" spans="2:4" x14ac:dyDescent="0.25">
      <c r="B27" s="7" t="s">
        <v>50</v>
      </c>
      <c r="C27" s="90">
        <v>-3766</v>
      </c>
      <c r="D27" s="95">
        <v>-13800</v>
      </c>
    </row>
    <row r="28" spans="2:4" x14ac:dyDescent="0.25">
      <c r="C28" s="41"/>
      <c r="D28" s="40"/>
    </row>
    <row r="29" spans="2:4" ht="15.75" thickBot="1" x14ac:dyDescent="0.35">
      <c r="B29" s="11" t="s">
        <v>51</v>
      </c>
      <c r="C29" s="44">
        <f>C25+C27</f>
        <v>377666</v>
      </c>
      <c r="D29" s="44">
        <f>D25+D27</f>
        <v>-1237828</v>
      </c>
    </row>
    <row r="30" spans="2:4" x14ac:dyDescent="0.25">
      <c r="C30" s="41"/>
      <c r="D30" s="40"/>
    </row>
    <row r="31" spans="2:4" ht="15.75" thickBot="1" x14ac:dyDescent="0.35">
      <c r="B31" s="11" t="s">
        <v>52</v>
      </c>
      <c r="C31" s="44"/>
      <c r="D31" s="44"/>
    </row>
    <row r="32" spans="2:4" x14ac:dyDescent="0.25">
      <c r="B32" s="2" t="s">
        <v>112</v>
      </c>
      <c r="C32" s="84">
        <v>351478</v>
      </c>
      <c r="D32" s="45">
        <v>-1232819</v>
      </c>
    </row>
    <row r="33" spans="2:4" x14ac:dyDescent="0.25">
      <c r="B33" s="7" t="s">
        <v>53</v>
      </c>
      <c r="C33" s="95">
        <f>C29-C32</f>
        <v>26188</v>
      </c>
      <c r="D33" s="95">
        <f>D29-D32</f>
        <v>-5009</v>
      </c>
    </row>
    <row r="34" spans="2:4" x14ac:dyDescent="0.25">
      <c r="C34" s="41"/>
      <c r="D34" s="40"/>
    </row>
    <row r="35" spans="2:4" ht="15.75" thickBot="1" x14ac:dyDescent="0.35">
      <c r="B35" s="11" t="s">
        <v>54</v>
      </c>
      <c r="C35" s="44">
        <f>C32+C33</f>
        <v>377666</v>
      </c>
      <c r="D35" s="44">
        <f>D32+D33</f>
        <v>-1237828</v>
      </c>
    </row>
    <row r="36" spans="2:4" x14ac:dyDescent="0.25">
      <c r="C36" s="41"/>
      <c r="D36" s="40"/>
    </row>
    <row r="37" spans="2:4" x14ac:dyDescent="0.25">
      <c r="B37" s="2" t="s">
        <v>55</v>
      </c>
      <c r="C37" s="60"/>
      <c r="D37" s="41"/>
    </row>
    <row r="38" spans="2:4" ht="15" x14ac:dyDescent="0.3">
      <c r="B38" s="8" t="s">
        <v>56</v>
      </c>
      <c r="C38" s="96">
        <f>C35+C37</f>
        <v>377666</v>
      </c>
      <c r="D38" s="96">
        <f>D35+D37</f>
        <v>-1237828</v>
      </c>
    </row>
    <row r="39" spans="2:4" ht="30" x14ac:dyDescent="0.3">
      <c r="B39" s="17" t="s">
        <v>113</v>
      </c>
      <c r="C39" s="55"/>
      <c r="D39" s="48"/>
    </row>
    <row r="40" spans="2:4" ht="21.75" customHeight="1" x14ac:dyDescent="0.25">
      <c r="B40" s="2" t="s">
        <v>112</v>
      </c>
      <c r="C40" s="45">
        <f>C38-C41</f>
        <v>351478</v>
      </c>
      <c r="D40" s="45">
        <f>D38-D41</f>
        <v>-1232819</v>
      </c>
    </row>
    <row r="41" spans="2:4" x14ac:dyDescent="0.25">
      <c r="B41" s="7" t="s">
        <v>53</v>
      </c>
      <c r="C41" s="46">
        <f>C33</f>
        <v>26188</v>
      </c>
      <c r="D41" s="46">
        <f>D33</f>
        <v>-5009</v>
      </c>
    </row>
    <row r="42" spans="2:4" ht="15.75" thickBot="1" x14ac:dyDescent="0.35">
      <c r="B42" s="18" t="s">
        <v>114</v>
      </c>
      <c r="C42" s="44">
        <f>C40+C41</f>
        <v>377666</v>
      </c>
      <c r="D42" s="44">
        <f>D40+D41</f>
        <v>-1237828</v>
      </c>
    </row>
    <row r="43" spans="2:4" ht="15" x14ac:dyDescent="0.3">
      <c r="B43" s="19"/>
      <c r="C43" s="87"/>
      <c r="D43" s="87"/>
    </row>
    <row r="45" spans="2:4" ht="15" x14ac:dyDescent="0.3">
      <c r="B45" s="15" t="str">
        <f>'форма 1'!B59</f>
        <v>Председателя Правления</v>
      </c>
      <c r="D45" s="66" t="str">
        <f>'форма 1'!C59</f>
        <v>Исламов К. К.</v>
      </c>
    </row>
    <row r="46" spans="2:4" ht="15" x14ac:dyDescent="0.3">
      <c r="B46" s="15"/>
      <c r="D46" s="97"/>
    </row>
    <row r="47" spans="2:4" ht="15" x14ac:dyDescent="0.3">
      <c r="B47" s="15" t="str">
        <f>'форма 1'!B61</f>
        <v>Главный бухгалтер</v>
      </c>
      <c r="D47" s="66" t="str">
        <f>'форма 1'!C61</f>
        <v>Дуйсебаева Ж. А.</v>
      </c>
    </row>
    <row r="48" spans="2:4" x14ac:dyDescent="0.25">
      <c r="D48" s="98"/>
    </row>
    <row r="49" spans="2:2" ht="15" x14ac:dyDescent="0.3">
      <c r="B49" s="5" t="s">
        <v>37</v>
      </c>
    </row>
    <row r="50" spans="2:2" ht="15" x14ac:dyDescent="0.3">
      <c r="B50" s="5" t="str">
        <f>'форма 1'!B64</f>
        <v>14 августа 2019 года</v>
      </c>
    </row>
  </sheetData>
  <mergeCells count="4">
    <mergeCell ref="B2:D3"/>
    <mergeCell ref="B5:B6"/>
    <mergeCell ref="C5:C6"/>
    <mergeCell ref="D5:D6"/>
  </mergeCells>
  <pageMargins left="0.9055118110236221" right="0.70866141732283472" top="1.1417322834645669" bottom="0.74803149606299213" header="0.31496062992125984" footer="0.31496062992125984"/>
  <pageSetup paperSize="9" scale="8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0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4" sqref="I34"/>
    </sheetView>
  </sheetViews>
  <sheetFormatPr defaultRowHeight="13.5" x14ac:dyDescent="0.25"/>
  <cols>
    <col min="1" max="1" width="62.85546875" style="2" customWidth="1"/>
    <col min="2" max="2" width="21.42578125" style="38" customWidth="1"/>
    <col min="3" max="3" width="21.7109375" style="38" customWidth="1"/>
    <col min="4" max="4" width="3.28515625" style="2" customWidth="1"/>
    <col min="5" max="16384" width="9.140625" style="2"/>
  </cols>
  <sheetData>
    <row r="1" spans="1:3" ht="15" x14ac:dyDescent="0.25">
      <c r="A1" s="1" t="s">
        <v>0</v>
      </c>
    </row>
    <row r="2" spans="1:3" ht="15" customHeight="1" x14ac:dyDescent="0.25">
      <c r="A2" s="113" t="s">
        <v>129</v>
      </c>
      <c r="B2" s="113"/>
    </row>
    <row r="3" spans="1:3" ht="15" customHeight="1" x14ac:dyDescent="0.25">
      <c r="A3" s="113"/>
      <c r="B3" s="113"/>
    </row>
    <row r="4" spans="1:3" ht="15" customHeight="1" x14ac:dyDescent="0.25">
      <c r="A4" s="73"/>
      <c r="B4" s="116" t="s">
        <v>124</v>
      </c>
      <c r="C4" s="116" t="s">
        <v>125</v>
      </c>
    </row>
    <row r="5" spans="1:3" ht="15.75" thickBot="1" x14ac:dyDescent="0.35">
      <c r="A5" s="74" t="s">
        <v>1</v>
      </c>
      <c r="B5" s="117"/>
      <c r="C5" s="117"/>
    </row>
    <row r="6" spans="1:3" ht="15" x14ac:dyDescent="0.3">
      <c r="A6" s="5" t="s">
        <v>58</v>
      </c>
      <c r="B6" s="57"/>
      <c r="C6" s="57"/>
    </row>
    <row r="7" spans="1:3" ht="15" x14ac:dyDescent="0.25">
      <c r="A7" s="2" t="s">
        <v>59</v>
      </c>
      <c r="B7" s="58">
        <f>'форма 2'!C25</f>
        <v>381432</v>
      </c>
      <c r="C7" s="58">
        <f>'форма 2'!D25</f>
        <v>-1224028</v>
      </c>
    </row>
    <row r="8" spans="1:3" x14ac:dyDescent="0.25">
      <c r="A8" s="2" t="s">
        <v>60</v>
      </c>
      <c r="B8" s="59"/>
      <c r="C8" s="56"/>
    </row>
    <row r="9" spans="1:3" x14ac:dyDescent="0.25">
      <c r="A9" s="2" t="s">
        <v>102</v>
      </c>
      <c r="B9" s="45">
        <v>2151025</v>
      </c>
      <c r="C9" s="45">
        <v>2401478</v>
      </c>
    </row>
    <row r="10" spans="1:3" x14ac:dyDescent="0.25">
      <c r="A10" s="2" t="s">
        <v>88</v>
      </c>
      <c r="B10" s="60">
        <v>-40699</v>
      </c>
      <c r="C10" s="45">
        <v>59331</v>
      </c>
    </row>
    <row r="11" spans="1:3" x14ac:dyDescent="0.25">
      <c r="A11" s="3" t="s">
        <v>101</v>
      </c>
      <c r="B11" s="60">
        <v>390</v>
      </c>
      <c r="C11" s="45"/>
    </row>
    <row r="12" spans="1:3" x14ac:dyDescent="0.25">
      <c r="A12" s="3" t="s">
        <v>47</v>
      </c>
      <c r="B12" s="45">
        <f>-'форма 2'!C22</f>
        <v>-12142</v>
      </c>
      <c r="C12" s="45">
        <f>-'форма 2'!D22</f>
        <v>-36537</v>
      </c>
    </row>
    <row r="13" spans="1:3" x14ac:dyDescent="0.25">
      <c r="A13" s="3" t="s">
        <v>89</v>
      </c>
      <c r="B13" s="45">
        <f>-'форма 2'!C23</f>
        <v>1348003</v>
      </c>
      <c r="C13" s="45">
        <f>-'форма 2'!D23</f>
        <v>2459924</v>
      </c>
    </row>
    <row r="14" spans="1:3" x14ac:dyDescent="0.25">
      <c r="A14" s="3" t="s">
        <v>90</v>
      </c>
      <c r="B14" s="60"/>
      <c r="C14" s="45">
        <v>-37804</v>
      </c>
    </row>
    <row r="15" spans="1:3" x14ac:dyDescent="0.25">
      <c r="A15" s="7" t="s">
        <v>103</v>
      </c>
      <c r="B15" s="46">
        <v>-23071</v>
      </c>
      <c r="C15" s="46">
        <v>-492354</v>
      </c>
    </row>
    <row r="16" spans="1:3" ht="30" x14ac:dyDescent="0.3">
      <c r="A16" s="21" t="s">
        <v>61</v>
      </c>
      <c r="B16" s="58">
        <f>SUM(B7:B15)</f>
        <v>3804938</v>
      </c>
      <c r="C16" s="58">
        <f>SUM(C7:C15)</f>
        <v>3130010</v>
      </c>
    </row>
    <row r="17" spans="1:3" x14ac:dyDescent="0.25">
      <c r="A17" s="6" t="s">
        <v>62</v>
      </c>
      <c r="B17" s="45">
        <v>-2269037</v>
      </c>
      <c r="C17" s="45">
        <v>-1290348</v>
      </c>
    </row>
    <row r="18" spans="1:3" x14ac:dyDescent="0.25">
      <c r="A18" s="6" t="s">
        <v>63</v>
      </c>
      <c r="B18" s="45">
        <v>2383908</v>
      </c>
      <c r="C18" s="45">
        <v>-6044852</v>
      </c>
    </row>
    <row r="19" spans="1:3" x14ac:dyDescent="0.25">
      <c r="A19" s="37" t="s">
        <v>64</v>
      </c>
      <c r="B19" s="60">
        <v>-3021547</v>
      </c>
      <c r="C19" s="60">
        <v>-11978627</v>
      </c>
    </row>
    <row r="20" spans="1:3" x14ac:dyDescent="0.25">
      <c r="A20" s="22" t="s">
        <v>91</v>
      </c>
      <c r="B20" s="46">
        <v>-3241</v>
      </c>
      <c r="C20" s="46">
        <v>-167579</v>
      </c>
    </row>
    <row r="21" spans="1:3" ht="15" x14ac:dyDescent="0.3">
      <c r="A21" s="23" t="s">
        <v>65</v>
      </c>
      <c r="B21" s="61">
        <f>SUM(B16:B20)</f>
        <v>895021</v>
      </c>
      <c r="C21" s="61">
        <f>SUM(C16:C20)</f>
        <v>-16351396</v>
      </c>
    </row>
    <row r="22" spans="1:3" x14ac:dyDescent="0.25">
      <c r="A22" s="36" t="s">
        <v>66</v>
      </c>
      <c r="B22" s="62">
        <v>-41911</v>
      </c>
      <c r="C22" s="62">
        <v>-88023</v>
      </c>
    </row>
    <row r="23" spans="1:3" x14ac:dyDescent="0.25">
      <c r="A23" s="37" t="s">
        <v>92</v>
      </c>
      <c r="B23" s="60">
        <v>-1073234</v>
      </c>
      <c r="C23" s="60">
        <v>-1395019</v>
      </c>
    </row>
    <row r="24" spans="1:3" x14ac:dyDescent="0.25">
      <c r="A24" s="22" t="s">
        <v>93</v>
      </c>
      <c r="B24" s="46">
        <v>143374</v>
      </c>
      <c r="C24" s="46">
        <v>387386</v>
      </c>
    </row>
    <row r="25" spans="1:3" ht="30" x14ac:dyDescent="0.3">
      <c r="A25" s="24" t="s">
        <v>67</v>
      </c>
      <c r="B25" s="61">
        <f>SUM(B21:B24)</f>
        <v>-76750</v>
      </c>
      <c r="C25" s="61">
        <f>SUM(C21:C24)</f>
        <v>-17447052</v>
      </c>
    </row>
    <row r="26" spans="1:3" x14ac:dyDescent="0.25">
      <c r="A26" s="6"/>
      <c r="B26" s="59"/>
      <c r="C26" s="56"/>
    </row>
    <row r="27" spans="1:3" ht="15" x14ac:dyDescent="0.3">
      <c r="A27" s="25" t="s">
        <v>68</v>
      </c>
      <c r="B27" s="59"/>
      <c r="C27" s="56"/>
    </row>
    <row r="28" spans="1:3" x14ac:dyDescent="0.25">
      <c r="A28" s="6" t="s">
        <v>69</v>
      </c>
      <c r="B28" s="45">
        <v>-448397</v>
      </c>
      <c r="C28" s="45">
        <v>-1182771</v>
      </c>
    </row>
    <row r="29" spans="1:3" x14ac:dyDescent="0.25">
      <c r="A29" s="6" t="s">
        <v>70</v>
      </c>
      <c r="B29" s="56">
        <v>33572</v>
      </c>
      <c r="C29" s="45">
        <v>148444</v>
      </c>
    </row>
    <row r="30" spans="1:3" x14ac:dyDescent="0.25">
      <c r="A30" s="6" t="s">
        <v>99</v>
      </c>
      <c r="B30" s="45">
        <v>-124126</v>
      </c>
      <c r="C30" s="45">
        <v>-4346512</v>
      </c>
    </row>
    <row r="31" spans="1:3" x14ac:dyDescent="0.25">
      <c r="A31" s="6" t="s">
        <v>100</v>
      </c>
      <c r="B31" s="45">
        <v>126874</v>
      </c>
      <c r="C31" s="45">
        <v>4359432</v>
      </c>
    </row>
    <row r="32" spans="1:3" x14ac:dyDescent="0.25">
      <c r="A32" s="6" t="s">
        <v>71</v>
      </c>
      <c r="B32" s="45"/>
      <c r="C32" s="45"/>
    </row>
    <row r="33" spans="1:3" x14ac:dyDescent="0.25">
      <c r="A33" s="6" t="s">
        <v>72</v>
      </c>
      <c r="B33" s="45"/>
      <c r="C33" s="45"/>
    </row>
    <row r="34" spans="1:3" ht="30" x14ac:dyDescent="0.3">
      <c r="A34" s="26" t="s">
        <v>73</v>
      </c>
      <c r="B34" s="27">
        <f>SUM(B28:B33)</f>
        <v>-412077</v>
      </c>
      <c r="C34" s="63">
        <f>SUM(C28:C33)</f>
        <v>-1021407</v>
      </c>
    </row>
    <row r="35" spans="1:3" x14ac:dyDescent="0.25">
      <c r="A35" s="6"/>
      <c r="B35" s="59"/>
      <c r="C35" s="56"/>
    </row>
    <row r="36" spans="1:3" ht="15" x14ac:dyDescent="0.3">
      <c r="A36" s="25" t="s">
        <v>74</v>
      </c>
      <c r="B36" s="59"/>
      <c r="C36" s="56"/>
    </row>
    <row r="37" spans="1:3" x14ac:dyDescent="0.25">
      <c r="A37" s="6" t="s">
        <v>104</v>
      </c>
      <c r="B37" s="20">
        <v>2770000</v>
      </c>
      <c r="C37" s="56">
        <v>23100434</v>
      </c>
    </row>
    <row r="38" spans="1:3" x14ac:dyDescent="0.25">
      <c r="A38" s="6" t="s">
        <v>94</v>
      </c>
      <c r="B38" s="45">
        <v>-724793</v>
      </c>
      <c r="C38" s="56">
        <v>-3945481</v>
      </c>
    </row>
    <row r="39" spans="1:3" x14ac:dyDescent="0.25">
      <c r="A39" s="6" t="s">
        <v>95</v>
      </c>
      <c r="B39" s="45">
        <v>-455937</v>
      </c>
      <c r="C39" s="56">
        <v>-609253</v>
      </c>
    </row>
    <row r="40" spans="1:3" ht="15" x14ac:dyDescent="0.3">
      <c r="A40" s="28" t="s">
        <v>75</v>
      </c>
      <c r="B40" s="63">
        <f>SUM(B36:B39)</f>
        <v>1589270</v>
      </c>
      <c r="C40" s="63">
        <f>SUM(C37:C39)</f>
        <v>18545700</v>
      </c>
    </row>
    <row r="41" spans="1:3" x14ac:dyDescent="0.25">
      <c r="A41" s="29" t="s">
        <v>105</v>
      </c>
      <c r="B41" s="90">
        <v>-619</v>
      </c>
      <c r="C41" s="95">
        <v>-12349</v>
      </c>
    </row>
    <row r="42" spans="1:3" ht="15" x14ac:dyDescent="0.3">
      <c r="A42" s="8" t="s">
        <v>76</v>
      </c>
      <c r="B42" s="30">
        <f>B25+B34+B40+B41</f>
        <v>1099824</v>
      </c>
      <c r="C42" s="99">
        <f>C25+C34+C40+C41</f>
        <v>64892</v>
      </c>
    </row>
    <row r="43" spans="1:3" ht="15" x14ac:dyDescent="0.3">
      <c r="A43" s="8" t="s">
        <v>77</v>
      </c>
      <c r="B43" s="64">
        <f>'форма 1'!D22</f>
        <v>135858</v>
      </c>
      <c r="C43" s="78">
        <v>30836</v>
      </c>
    </row>
    <row r="44" spans="1:3" x14ac:dyDescent="0.25">
      <c r="B44" s="56"/>
      <c r="C44" s="56"/>
    </row>
    <row r="45" spans="1:3" ht="15.75" thickBot="1" x14ac:dyDescent="0.35">
      <c r="A45" s="11" t="s">
        <v>78</v>
      </c>
      <c r="B45" s="65">
        <f>B42+B43</f>
        <v>1235682</v>
      </c>
      <c r="C45" s="65">
        <f>C42+C43</f>
        <v>95728</v>
      </c>
    </row>
    <row r="46" spans="1:3" ht="15" x14ac:dyDescent="0.25">
      <c r="A46"/>
      <c r="B46" s="57"/>
    </row>
    <row r="47" spans="1:3" ht="15" x14ac:dyDescent="0.25">
      <c r="A47"/>
      <c r="B47" s="57"/>
    </row>
    <row r="48" spans="1:3" ht="15" x14ac:dyDescent="0.3">
      <c r="A48" s="15" t="str">
        <f>'форма 1'!B59</f>
        <v>Председателя Правления</v>
      </c>
      <c r="B48" s="66" t="str">
        <f>'форма 1'!C59</f>
        <v>Исламов К. К.</v>
      </c>
      <c r="C48" s="100"/>
    </row>
    <row r="49" spans="1:3" ht="9.75" customHeight="1" x14ac:dyDescent="0.3">
      <c r="A49" s="15"/>
      <c r="B49" s="66"/>
      <c r="C49" s="100"/>
    </row>
    <row r="50" spans="1:3" ht="15" x14ac:dyDescent="0.3">
      <c r="A50" s="15" t="str">
        <f>'форма 1'!B61</f>
        <v>Главный бухгалтер</v>
      </c>
      <c r="B50" s="16" t="str">
        <f>'форма 1'!C61</f>
        <v>Дуйсебаева Ж. А.</v>
      </c>
    </row>
    <row r="52" spans="1:3" ht="15" x14ac:dyDescent="0.3">
      <c r="A52" s="5" t="s">
        <v>37</v>
      </c>
    </row>
    <row r="53" spans="1:3" ht="15" x14ac:dyDescent="0.3">
      <c r="A53" s="5" t="str">
        <f>'форма 1'!B64</f>
        <v>14 августа 2019 года</v>
      </c>
      <c r="B53" s="67" t="s">
        <v>17</v>
      </c>
      <c r="C53" s="67" t="s">
        <v>17</v>
      </c>
    </row>
    <row r="57" spans="1:3" x14ac:dyDescent="0.25">
      <c r="B57" s="79"/>
      <c r="C57" s="57"/>
    </row>
    <row r="59" spans="1:3" x14ac:dyDescent="0.25">
      <c r="B59" s="57"/>
    </row>
    <row r="60" spans="1:3" x14ac:dyDescent="0.25">
      <c r="B60" s="83"/>
    </row>
  </sheetData>
  <mergeCells count="3">
    <mergeCell ref="A2:B3"/>
    <mergeCell ref="B4:B5"/>
    <mergeCell ref="C4:C5"/>
  </mergeCells>
  <pageMargins left="1.0236220472440944" right="0.43307086614173229" top="0.94488188976377963" bottom="0.35433070866141736" header="0.19685039370078741" footer="0.11811023622047245"/>
  <pageSetup paperSize="9" scale="8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I40"/>
  <sheetViews>
    <sheetView workbookViewId="0">
      <selection activeCell="D15" sqref="D15"/>
    </sheetView>
  </sheetViews>
  <sheetFormatPr defaultRowHeight="15" x14ac:dyDescent="0.3"/>
  <cols>
    <col min="1" max="1" width="36.28515625" style="2" customWidth="1"/>
    <col min="2" max="2" width="12" style="2" customWidth="1"/>
    <col min="3" max="3" width="16.28515625" style="2" customWidth="1"/>
    <col min="4" max="4" width="15.85546875" style="2" customWidth="1"/>
    <col min="5" max="5" width="12.28515625" style="2" bestFit="1" customWidth="1"/>
    <col min="6" max="6" width="22.42578125" style="2" customWidth="1"/>
    <col min="7" max="7" width="13.140625" style="5" customWidth="1"/>
    <col min="8" max="8" width="14.140625" style="2" customWidth="1"/>
    <col min="9" max="9" width="19.5703125" style="2" bestFit="1" customWidth="1"/>
    <col min="10" max="16384" width="9.140625" style="2"/>
  </cols>
  <sheetData>
    <row r="2" spans="1:9" x14ac:dyDescent="0.3">
      <c r="A2" s="5" t="s">
        <v>79</v>
      </c>
    </row>
    <row r="3" spans="1:9" x14ac:dyDescent="0.3">
      <c r="A3" s="16" t="s">
        <v>80</v>
      </c>
      <c r="B3" s="16"/>
      <c r="C3" s="16"/>
      <c r="D3" s="16"/>
      <c r="E3" s="16"/>
      <c r="F3" s="16"/>
      <c r="G3" s="16"/>
      <c r="H3" s="16"/>
      <c r="I3" s="16"/>
    </row>
    <row r="4" spans="1:9" x14ac:dyDescent="0.3">
      <c r="A4" s="16" t="s">
        <v>126</v>
      </c>
      <c r="B4" s="16"/>
      <c r="C4" s="16"/>
      <c r="D4" s="16"/>
      <c r="E4" s="16"/>
      <c r="F4" s="16"/>
      <c r="G4" s="16"/>
      <c r="H4" s="16"/>
      <c r="I4" s="16"/>
    </row>
    <row r="6" spans="1:9" ht="15" customHeight="1" x14ac:dyDescent="0.3">
      <c r="A6" s="123" t="s">
        <v>81</v>
      </c>
      <c r="B6" s="124"/>
      <c r="C6" s="124"/>
      <c r="D6" s="124"/>
      <c r="E6" s="124"/>
      <c r="F6" s="124"/>
      <c r="G6" s="125"/>
      <c r="H6" s="118" t="s">
        <v>82</v>
      </c>
      <c r="I6" s="118" t="s">
        <v>23</v>
      </c>
    </row>
    <row r="7" spans="1:9" ht="30" customHeight="1" x14ac:dyDescent="0.25">
      <c r="A7" s="71"/>
      <c r="B7" s="128" t="s">
        <v>107</v>
      </c>
      <c r="C7" s="129"/>
      <c r="D7" s="126" t="s">
        <v>106</v>
      </c>
      <c r="E7" s="121" t="s">
        <v>19</v>
      </c>
      <c r="F7" s="121" t="s">
        <v>83</v>
      </c>
      <c r="G7" s="118" t="s">
        <v>84</v>
      </c>
      <c r="H7" s="119"/>
      <c r="I7" s="119"/>
    </row>
    <row r="8" spans="1:9" ht="30" x14ac:dyDescent="0.25">
      <c r="A8" s="32" t="s">
        <v>85</v>
      </c>
      <c r="B8" s="70" t="s">
        <v>57</v>
      </c>
      <c r="C8" s="70" t="s">
        <v>86</v>
      </c>
      <c r="D8" s="127"/>
      <c r="E8" s="122"/>
      <c r="F8" s="122"/>
      <c r="G8" s="120"/>
      <c r="H8" s="120"/>
      <c r="I8" s="120"/>
    </row>
    <row r="9" spans="1:9" s="12" customFormat="1" x14ac:dyDescent="0.25">
      <c r="A9" s="33" t="s">
        <v>118</v>
      </c>
      <c r="B9" s="101">
        <v>1379310</v>
      </c>
      <c r="C9" s="101">
        <v>12875173</v>
      </c>
      <c r="D9" s="102">
        <v>-35700</v>
      </c>
      <c r="E9" s="101">
        <v>15541720</v>
      </c>
      <c r="F9" s="102">
        <v>-27538099</v>
      </c>
      <c r="G9" s="102">
        <f t="shared" ref="G9:G14" si="0">SUM(B9:F9)</f>
        <v>2222404</v>
      </c>
      <c r="H9" s="102">
        <v>1037292</v>
      </c>
      <c r="I9" s="102">
        <f>G9+H9</f>
        <v>3259696</v>
      </c>
    </row>
    <row r="10" spans="1:9" s="12" customFormat="1" x14ac:dyDescent="0.25">
      <c r="A10" s="34" t="s">
        <v>96</v>
      </c>
      <c r="B10" s="103"/>
      <c r="C10" s="101"/>
      <c r="D10" s="104"/>
      <c r="E10" s="101"/>
      <c r="F10" s="102"/>
      <c r="G10" s="102">
        <f t="shared" si="0"/>
        <v>0</v>
      </c>
      <c r="H10" s="102"/>
      <c r="I10" s="102">
        <f>SUM(G10:H10)</f>
        <v>0</v>
      </c>
    </row>
    <row r="11" spans="1:9" s="35" customFormat="1" x14ac:dyDescent="0.25">
      <c r="A11" s="34" t="s">
        <v>87</v>
      </c>
      <c r="B11" s="105" t="s">
        <v>17</v>
      </c>
      <c r="C11" s="105" t="s">
        <v>17</v>
      </c>
      <c r="D11" s="106"/>
      <c r="E11" s="105"/>
      <c r="F11" s="107">
        <f>'форма 2'!C32</f>
        <v>351478</v>
      </c>
      <c r="G11" s="102">
        <f t="shared" si="0"/>
        <v>351478</v>
      </c>
      <c r="H11" s="107">
        <f>'форма 2'!C33</f>
        <v>26188</v>
      </c>
      <c r="I11" s="102">
        <f>SUM(G11:H11)</f>
        <v>377666</v>
      </c>
    </row>
    <row r="12" spans="1:9" s="35" customFormat="1" x14ac:dyDescent="0.25">
      <c r="A12" s="34" t="s">
        <v>108</v>
      </c>
      <c r="B12" s="105"/>
      <c r="C12" s="105"/>
      <c r="D12" s="106"/>
      <c r="E12" s="108">
        <v>-924795</v>
      </c>
      <c r="F12" s="107">
        <f>-E12</f>
        <v>924795</v>
      </c>
      <c r="G12" s="102">
        <f t="shared" si="0"/>
        <v>0</v>
      </c>
      <c r="H12" s="107"/>
      <c r="I12" s="102">
        <f>SUM(G12:H12)</f>
        <v>0</v>
      </c>
    </row>
    <row r="13" spans="1:9" s="35" customFormat="1" hidden="1" x14ac:dyDescent="0.25">
      <c r="A13" s="34" t="s">
        <v>116</v>
      </c>
      <c r="B13" s="105"/>
      <c r="C13" s="105"/>
      <c r="D13" s="106"/>
      <c r="E13" s="106"/>
      <c r="F13" s="103"/>
      <c r="G13" s="102">
        <f t="shared" si="0"/>
        <v>0</v>
      </c>
      <c r="H13" s="107"/>
      <c r="I13" s="102">
        <f>SUM(G13:H13)</f>
        <v>0</v>
      </c>
    </row>
    <row r="14" spans="1:9" s="35" customFormat="1" ht="27" x14ac:dyDescent="0.25">
      <c r="A14" s="34" t="s">
        <v>97</v>
      </c>
      <c r="B14" s="105"/>
      <c r="C14" s="105"/>
      <c r="D14" s="106"/>
      <c r="E14" s="109"/>
      <c r="F14" s="107">
        <f>-H14+262</f>
        <v>29557</v>
      </c>
      <c r="G14" s="102">
        <f t="shared" si="0"/>
        <v>29557</v>
      </c>
      <c r="H14" s="107">
        <v>-29295</v>
      </c>
      <c r="I14" s="102">
        <f>SUM(G14:H14)</f>
        <v>262</v>
      </c>
    </row>
    <row r="15" spans="1:9" s="12" customFormat="1" x14ac:dyDescent="0.25">
      <c r="A15" s="33" t="s">
        <v>130</v>
      </c>
      <c r="B15" s="101">
        <f t="shared" ref="B15:I15" si="1">SUM(B9:B14)</f>
        <v>1379310</v>
      </c>
      <c r="C15" s="101">
        <f t="shared" si="1"/>
        <v>12875173</v>
      </c>
      <c r="D15" s="102">
        <f t="shared" si="1"/>
        <v>-35700</v>
      </c>
      <c r="E15" s="101">
        <f t="shared" si="1"/>
        <v>14616925</v>
      </c>
      <c r="F15" s="102">
        <f t="shared" si="1"/>
        <v>-26232269</v>
      </c>
      <c r="G15" s="102">
        <f t="shared" si="1"/>
        <v>2603439</v>
      </c>
      <c r="H15" s="102">
        <f t="shared" si="1"/>
        <v>1034185</v>
      </c>
      <c r="I15" s="102">
        <f t="shared" si="1"/>
        <v>3637624</v>
      </c>
    </row>
    <row r="16" spans="1:9" ht="13.5" x14ac:dyDescent="0.25">
      <c r="B16" s="31"/>
      <c r="C16" s="31"/>
      <c r="D16" s="31"/>
      <c r="E16" s="31"/>
      <c r="F16" s="31"/>
      <c r="G16" s="31"/>
      <c r="H16" s="31"/>
      <c r="I16" s="31"/>
    </row>
    <row r="17" spans="1:9" ht="13.5" x14ac:dyDescent="0.25">
      <c r="B17" s="31"/>
      <c r="C17" s="31"/>
      <c r="D17" s="31"/>
      <c r="E17" s="31"/>
      <c r="F17" s="31"/>
      <c r="G17" s="31"/>
      <c r="H17" s="31"/>
      <c r="I17" s="31"/>
    </row>
    <row r="18" spans="1:9" ht="13.5" x14ac:dyDescent="0.25">
      <c r="B18" s="31"/>
      <c r="C18" s="31"/>
      <c r="D18" s="31"/>
      <c r="E18" s="31"/>
      <c r="F18" s="31"/>
      <c r="G18" s="31"/>
      <c r="H18" s="31"/>
      <c r="I18" s="31"/>
    </row>
    <row r="19" spans="1:9" x14ac:dyDescent="0.3">
      <c r="A19" s="15" t="str">
        <f>'форма 1'!B59</f>
        <v>Председателя Правления</v>
      </c>
      <c r="B19" s="5"/>
      <c r="E19" s="16" t="str">
        <f>'форма 1'!C59</f>
        <v>Исламов К. К.</v>
      </c>
    </row>
    <row r="20" spans="1:9" x14ac:dyDescent="0.3">
      <c r="A20" s="15"/>
      <c r="B20" s="5"/>
      <c r="F20" s="5"/>
    </row>
    <row r="21" spans="1:9" x14ac:dyDescent="0.3">
      <c r="A21" s="15" t="str">
        <f>'форма 1'!B61</f>
        <v>Главный бухгалтер</v>
      </c>
      <c r="B21" s="38"/>
      <c r="C21" s="16"/>
      <c r="E21" s="16" t="str">
        <f>'форма 1'!C61</f>
        <v>Дуйсебаева Ж. А.</v>
      </c>
      <c r="F21" s="5"/>
    </row>
    <row r="22" spans="1:9" x14ac:dyDescent="0.3">
      <c r="B22" s="5"/>
      <c r="F22" s="5" t="s">
        <v>17</v>
      </c>
    </row>
    <row r="23" spans="1:9" x14ac:dyDescent="0.3">
      <c r="A23" s="5" t="s">
        <v>37</v>
      </c>
    </row>
    <row r="24" spans="1:9" x14ac:dyDescent="0.3">
      <c r="A24" s="5" t="str">
        <f>'форма 1'!B64</f>
        <v>14 августа 2019 года</v>
      </c>
      <c r="H24" s="76"/>
    </row>
    <row r="25" spans="1:9" x14ac:dyDescent="0.3">
      <c r="A25" s="5"/>
      <c r="H25" s="76"/>
    </row>
    <row r="26" spans="1:9" x14ac:dyDescent="0.3">
      <c r="A26" s="5"/>
      <c r="H26" s="76"/>
    </row>
    <row r="27" spans="1:9" x14ac:dyDescent="0.3">
      <c r="A27" s="5"/>
      <c r="H27" s="76"/>
    </row>
    <row r="28" spans="1:9" x14ac:dyDescent="0.3">
      <c r="A28" s="5"/>
      <c r="H28" s="76"/>
    </row>
    <row r="29" spans="1:9" x14ac:dyDescent="0.3">
      <c r="A29" s="5"/>
      <c r="H29" s="76"/>
    </row>
    <row r="30" spans="1:9" x14ac:dyDescent="0.3">
      <c r="A30" s="5"/>
      <c r="H30" s="76"/>
    </row>
    <row r="31" spans="1:9" x14ac:dyDescent="0.3">
      <c r="A31" s="5"/>
      <c r="H31" s="76"/>
    </row>
    <row r="32" spans="1:9" x14ac:dyDescent="0.3">
      <c r="H32" s="76"/>
    </row>
    <row r="33" spans="3:9" ht="13.5" x14ac:dyDescent="0.25">
      <c r="C33" s="80"/>
      <c r="D33" s="6"/>
      <c r="E33" s="6"/>
      <c r="F33" s="9"/>
      <c r="G33" s="9"/>
      <c r="H33" s="9"/>
      <c r="I33" s="9"/>
    </row>
    <row r="34" spans="3:9" ht="13.5" x14ac:dyDescent="0.25">
      <c r="C34" s="6"/>
      <c r="D34" s="6"/>
      <c r="E34" s="6"/>
      <c r="F34" s="31"/>
      <c r="G34" s="31"/>
      <c r="H34" s="31"/>
      <c r="I34" s="31"/>
    </row>
    <row r="35" spans="3:9" x14ac:dyDescent="0.3">
      <c r="C35" s="80"/>
    </row>
    <row r="36" spans="3:9" x14ac:dyDescent="0.3">
      <c r="F36" s="9"/>
    </row>
    <row r="37" spans="3:9" x14ac:dyDescent="0.3">
      <c r="F37" s="9"/>
    </row>
    <row r="38" spans="3:9" x14ac:dyDescent="0.3">
      <c r="F38" s="9"/>
    </row>
    <row r="39" spans="3:9" x14ac:dyDescent="0.3">
      <c r="F39" s="68"/>
    </row>
    <row r="40" spans="3:9" x14ac:dyDescent="0.3">
      <c r="F40" s="9"/>
    </row>
  </sheetData>
  <mergeCells count="8">
    <mergeCell ref="H6:H8"/>
    <mergeCell ref="E7:E8"/>
    <mergeCell ref="F7:F8"/>
    <mergeCell ref="A6:G6"/>
    <mergeCell ref="I6:I8"/>
    <mergeCell ref="G7:G8"/>
    <mergeCell ref="D7:D8"/>
    <mergeCell ref="B7:C7"/>
  </mergeCells>
  <pageMargins left="0.82677165354330717" right="0.19685039370078741" top="0.94488188976377963" bottom="0.74803149606299213" header="0.31496062992125984" footer="0.31496062992125984"/>
  <pageSetup paperSize="9" scale="5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 3</vt:lpstr>
      <vt:lpstr>форма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Crown</dc:creator>
  <cp:lastModifiedBy>Женисбек Умешов</cp:lastModifiedBy>
  <cp:lastPrinted>2019-08-14T05:00:09Z</cp:lastPrinted>
  <dcterms:created xsi:type="dcterms:W3CDTF">2015-08-20T10:00:21Z</dcterms:created>
  <dcterms:modified xsi:type="dcterms:W3CDTF">2019-08-14T05:30:48Z</dcterms:modified>
</cp:coreProperties>
</file>