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zhenisbek_u\Desktop\ФОГ 1кв. 2019_15.05.2019\KASE\Отчет KASE 2019\Отчет KASE 1кв. 2019\"/>
    </mc:Choice>
  </mc:AlternateContent>
  <xr:revisionPtr revIDLastSave="0" documentId="13_ncr:1_{321F0C5F-27B5-49D4-8104-F8B978D61BE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3" l="1"/>
  <c r="C11" i="2" l="1"/>
  <c r="D11" i="2" l="1"/>
  <c r="B34" i="3" l="1"/>
  <c r="G13" i="4"/>
  <c r="I13" i="4" s="1"/>
  <c r="H9" i="4"/>
  <c r="B15" i="4" l="1"/>
  <c r="C15" i="4"/>
  <c r="D15" i="4"/>
  <c r="F12" i="4"/>
  <c r="G12" i="4" s="1"/>
  <c r="E9" i="4"/>
  <c r="E15" i="4" s="1"/>
  <c r="B40" i="3"/>
  <c r="D40" i="2"/>
  <c r="C50" i="1"/>
  <c r="D43" i="1"/>
  <c r="C43" i="1"/>
  <c r="C32" i="1"/>
  <c r="D32" i="1"/>
  <c r="D34" i="1" s="1"/>
  <c r="D24" i="1"/>
  <c r="C24" i="1"/>
  <c r="D14" i="1"/>
  <c r="C34" i="1" l="1"/>
  <c r="C51" i="1"/>
  <c r="D25" i="1"/>
  <c r="C52" i="1" l="1"/>
  <c r="C14" i="1"/>
  <c r="C25" i="1" l="1"/>
  <c r="H11" i="4"/>
  <c r="H15" i="4" s="1"/>
  <c r="F11" i="4"/>
  <c r="F9" i="4"/>
  <c r="D46" i="2"/>
  <c r="B50" i="3"/>
  <c r="C40" i="2"/>
  <c r="F15" i="4" l="1"/>
  <c r="D50" i="1"/>
  <c r="D51" i="1" s="1"/>
  <c r="D52" i="1" l="1"/>
  <c r="C40" i="3" l="1"/>
  <c r="E19" i="4" l="1"/>
  <c r="A19" i="4"/>
  <c r="B48" i="3"/>
  <c r="A48" i="3"/>
  <c r="D44" i="2"/>
  <c r="B44" i="2"/>
  <c r="A50" i="3" l="1"/>
  <c r="E21" i="4" l="1"/>
  <c r="A21" i="4"/>
  <c r="G9" i="4"/>
  <c r="A24" i="4"/>
  <c r="A53" i="3"/>
  <c r="B49" i="2"/>
  <c r="B46" i="2"/>
  <c r="I9" i="4" l="1"/>
  <c r="G14" i="4" l="1"/>
  <c r="I14" i="4" s="1"/>
  <c r="G10" i="4" l="1"/>
  <c r="I10" i="4" l="1"/>
  <c r="D19" i="2" l="1"/>
  <c r="D24" i="2" s="1"/>
  <c r="D34" i="2"/>
  <c r="D28" i="2" l="1"/>
  <c r="D37" i="2"/>
  <c r="D39" i="2" s="1"/>
  <c r="D41" i="2" s="1"/>
  <c r="C7" i="3" s="1"/>
  <c r="C16" i="3" s="1"/>
  <c r="C21" i="3" s="1"/>
  <c r="C25" i="3" s="1"/>
  <c r="C19" i="2"/>
  <c r="G11" i="4" l="1"/>
  <c r="C34" i="3"/>
  <c r="C42" i="3" s="1"/>
  <c r="C45" i="3" s="1"/>
  <c r="C24" i="2"/>
  <c r="B7" i="3" s="1"/>
  <c r="B16" i="3" l="1"/>
  <c r="B21" i="3" s="1"/>
  <c r="B25" i="3" s="1"/>
  <c r="C28" i="2"/>
  <c r="C34" i="2" s="1"/>
  <c r="C37" i="2" s="1"/>
  <c r="I11" i="4"/>
  <c r="G15" i="4"/>
  <c r="B42" i="3" l="1"/>
  <c r="B45" i="3" s="1"/>
  <c r="C39" i="2"/>
  <c r="I12" i="4"/>
  <c r="I15" i="4" l="1"/>
  <c r="C41" i="2"/>
</calcChain>
</file>

<file path=xl/sharedStrings.xml><?xml version="1.0" encoding="utf-8"?>
<sst xmlns="http://schemas.openxmlformats.org/spreadsheetml/2006/main" count="158" uniqueCount="131">
  <si>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</si>
  <si>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</si>
  <si>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</si>
  <si>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</si>
  <si>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</si>
  <si>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</si>
  <si>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</si>
  <si>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</si>
  <si>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</si>
  <si>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</si>
  <si>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</si>
  <si>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</si>
  <si>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</si>
  <si>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</si>
  <si>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Итого краткосрочные активы</t>
  </si>
  <si>
    <t>ВСЕГО АКТИВЫ</t>
  </si>
  <si>
    <t>КАПИТАЛ</t>
  </si>
  <si>
    <t xml:space="preserve"> 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</si>
  <si>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</si>
  <si>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</si>
  <si>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</si>
  <si>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</si>
  <si>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</si>
  <si>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</si>
  <si>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</si>
  <si>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</si>
  <si>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</si>
  <si>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</si>
  <si>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</si>
  <si>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</si>
  <si>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</si>
  <si>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</si>
  <si>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</si>
  <si>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</si>
  <si>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</si>
  <si>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</si>
  <si>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</si>
  <si>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</si>
  <si>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</si>
  <si>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</si>
  <si>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</si>
  <si>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</si>
  <si>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</si>
  <si>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</si>
  <si>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</si>
  <si>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</si>
  <si>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</si>
  <si>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</si>
  <si>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</si>
  <si>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</si>
  <si>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</si>
  <si>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</si>
  <si>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</si>
  <si>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</si>
  <si>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</si>
  <si>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</si>
  <si>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</si>
  <si>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</si>
  <si>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</si>
  <si>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</si>
  <si>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</si>
  <si>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</si>
  <si>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</si>
  <si>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Уменьшение запасов</t>
  </si>
  <si>
    <t>Увеличение/(уменьшение) торговой и прочей кредиторской задолженности</t>
  </si>
  <si>
    <t xml:space="preserve">Оттоки денежных средств от операционной деятельности </t>
  </si>
  <si>
    <t xml:space="preserve">Подоходный налог уплаченный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</si>
  <si>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</si>
  <si>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</si>
  <si>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</t>
  </si>
  <si>
    <t>Поступления от продажи основных средств</t>
  </si>
  <si>
    <t>Приобретение биологических активов</t>
  </si>
  <si>
    <t>Приобритение доли в дочерних предприятиях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</si>
  <si>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</si>
  <si>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</si>
  <si>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</si>
  <si>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</si>
  <si>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</si>
  <si>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</si>
  <si>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</si>
  <si>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Консолидированный промежуточный сжатый Отчет об изменениях в капитале</t>
  </si>
  <si>
    <t>Контролирующая компания</t>
  </si>
  <si>
    <t xml:space="preserve">Доля меньшинства </t>
  </si>
  <si>
    <t>Нераспределенная прибыль /(непокрытый убыток)</t>
  </si>
  <si>
    <t>Итого</t>
  </si>
  <si>
    <t>в тыс. тенге</t>
  </si>
  <si>
    <t>привилегированные акции</t>
  </si>
  <si>
    <t>совокупный доход(убыток) за период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</si>
  <si>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</si>
  <si>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</si>
  <si>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</si>
  <si>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</si>
  <si>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</si>
  <si>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</si>
  <si>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</si>
  <si>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</si>
  <si>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Выпушенные акции</t>
  </si>
  <si>
    <t>Изменение в неконтролирующей доли дочерних предприятий</t>
  </si>
  <si>
    <t>Главный бухгалтер</t>
  </si>
  <si>
    <t>Размещение депозитов</t>
  </si>
  <si>
    <t>Снятие депозитов</t>
  </si>
  <si>
    <t>Прибыль / (убыток) от переоценки биологических активов</t>
  </si>
  <si>
    <t>Амортизацию основных средств и нематериальных активов</t>
  </si>
  <si>
    <t>Прочие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</si>
  <si>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</si>
  <si>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</si>
  <si>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Выкупленные собственные акции</t>
  </si>
  <si>
    <t>Акционерный капитал</t>
  </si>
  <si>
    <t>Перенос на нераспределеную прибыль</t>
  </si>
  <si>
    <t>Прочие краткосрочные активы</t>
  </si>
  <si>
    <t>Доходы будущих периодов по государственным займам</t>
  </si>
  <si>
    <t>Задолженность по корпоративному подоходному налогу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</si>
  <si>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</si>
  <si>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</si>
  <si>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</si>
  <si>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Денежные средства с ограничением в использовании </t>
  </si>
  <si>
    <t>Движение входящего сальдо</t>
  </si>
  <si>
    <t>И. О.  Председателя Правления</t>
  </si>
  <si>
    <t>Дуйсебаева Ж. А.</t>
  </si>
  <si>
    <t>за 1 квартал 2018 г.</t>
  </si>
  <si>
    <t>за 1 квартал 2019 г.</t>
  </si>
  <si>
    <r>
      <t xml:space="preserve">Консолидированный промежуточный сжатый Отчет о прибыли или убытке и прочем совокупном доходе за 1-ый квартал 2019 года </t>
    </r>
    <r>
      <rPr>
        <sz val="10"/>
        <color theme="1"/>
        <rFont val="Book Antiqua"/>
        <family val="1"/>
        <charset val="204"/>
      </rPr>
      <t>(неаудированный)</t>
    </r>
  </si>
  <si>
    <r>
      <t>Консолидированный промежуточный сжатый Отчет о финансовом положении по состоянию на 31 марта 2019 года</t>
    </r>
    <r>
      <rPr>
        <sz val="10"/>
        <rFont val="Book Antiqua"/>
        <family val="1"/>
        <charset val="204"/>
      </rPr>
      <t xml:space="preserve"> (неаудированный)</t>
    </r>
  </si>
  <si>
    <r>
      <t xml:space="preserve">Консолидированный промежуточный сжатый Отчет о движении денежных средств по состоянию за 1-ый квартал 2019 года </t>
    </r>
    <r>
      <rPr>
        <sz val="10"/>
        <color theme="1"/>
        <rFont val="Book Antiqua"/>
        <family val="1"/>
        <charset val="204"/>
      </rPr>
      <t>(неаудированный)</t>
    </r>
  </si>
  <si>
    <t>за 1-ый квартал 2019 года, закончившийся 31 марта 2019 года (неаудированный)</t>
  </si>
  <si>
    <t>Остаток на 31 декабря 2018 года</t>
  </si>
  <si>
    <t>Остаток на 31 марта 2019 года</t>
  </si>
  <si>
    <t>31 марта  2019 г.</t>
  </si>
  <si>
    <t>31 декабря   2018 г.</t>
  </si>
  <si>
    <t>15 мая 2019 года</t>
  </si>
  <si>
    <t>Оспанов Н.Е.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</si>
</sst>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70" formatCode="#,##0_ ;[Red]\-#,##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i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/>
    <xf numFmtId="165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0" borderId="3" xfId="0" applyFont="1" applyBorder="1"/>
    <xf numFmtId="165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5" fillId="0" borderId="0" xfId="0" applyFont="1"/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/>
    <xf numFmtId="3" fontId="2" fillId="0" borderId="2" xfId="0" applyNumberFormat="1" applyFont="1" applyBorder="1"/>
    <xf numFmtId="165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5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/>
    </xf>
    <xf numFmtId="3" fontId="7" fillId="0" borderId="0" xfId="0" applyNumberFormat="1" applyFont="1"/>
    <xf numFmtId="0" fontId="3" fillId="0" borderId="11" xfId="0" applyFont="1" applyBorder="1"/>
    <xf numFmtId="0" fontId="2" fillId="0" borderId="6" xfId="0" applyFont="1" applyBorder="1" applyAlignment="1">
      <alignment vertical="top" wrapText="1"/>
    </xf>
    <xf numFmtId="167" fontId="2" fillId="0" borderId="6" xfId="0" applyNumberFormat="1" applyFont="1" applyBorder="1" applyAlignment="1">
      <alignment vertical="top" wrapText="1"/>
    </xf>
    <xf numFmtId="165" fontId="2" fillId="0" borderId="6" xfId="1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1" xfId="0" applyNumberFormat="1" applyFont="1" applyBorder="1"/>
    <xf numFmtId="3" fontId="3" fillId="0" borderId="0" xfId="0" applyNumberFormat="1" applyFont="1" applyBorder="1"/>
    <xf numFmtId="167" fontId="2" fillId="0" borderId="6" xfId="0" applyNumberFormat="1" applyFont="1" applyFill="1" applyBorder="1" applyAlignment="1">
      <alignment vertical="top" wrapText="1"/>
    </xf>
    <xf numFmtId="165" fontId="2" fillId="0" borderId="6" xfId="1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>
      <alignment vertical="top" wrapText="1"/>
    </xf>
    <xf numFmtId="167" fontId="3" fillId="0" borderId="5" xfId="0" applyNumberFormat="1" applyFont="1" applyFill="1" applyBorder="1" applyAlignment="1">
      <alignment vertical="top" wrapText="1"/>
    </xf>
    <xf numFmtId="165" fontId="3" fillId="0" borderId="6" xfId="1" applyNumberFormat="1" applyFont="1" applyFill="1" applyBorder="1" applyAlignment="1">
      <alignment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Alignment="1">
      <alignment horizontal="right"/>
    </xf>
    <xf numFmtId="0" fontId="0" fillId="0" borderId="0" xfId="0" applyFill="1"/>
    <xf numFmtId="3" fontId="2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165" fontId="2" fillId="0" borderId="11" xfId="1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167" fontId="2" fillId="0" borderId="11" xfId="0" applyNumberFormat="1" applyFont="1" applyBorder="1" applyAlignment="1">
      <alignment horizontal="center" vertical="top" wrapText="1"/>
    </xf>
    <xf numFmtId="167" fontId="3" fillId="0" borderId="5" xfId="0" applyNumberFormat="1" applyFont="1" applyFill="1" applyBorder="1" applyAlignment="1">
      <alignment vertical="center" wrapText="1"/>
    </xf>
    <xf numFmtId="0" fontId="3" fillId="0" borderId="6" xfId="0" applyFont="1" applyBorder="1"/>
    <xf numFmtId="0" fontId="3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166" fontId="0" fillId="0" borderId="0" xfId="0" applyNumberFormat="1"/>
    <xf numFmtId="165" fontId="7" fillId="0" borderId="0" xfId="0" applyNumberFormat="1" applyFont="1" applyFill="1"/>
    <xf numFmtId="3" fontId="3" fillId="0" borderId="0" xfId="0" applyNumberFormat="1" applyFont="1" applyAlignment="1">
      <alignment vertical="top" wrapText="1"/>
    </xf>
    <xf numFmtId="3" fontId="8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Border="1" applyAlignment="1"/>
    <xf numFmtId="170" fontId="3" fillId="0" borderId="2" xfId="0" applyNumberFormat="1" applyFont="1" applyFill="1" applyBorder="1" applyAlignment="1">
      <alignment horizontal="right"/>
    </xf>
    <xf numFmtId="170" fontId="3" fillId="0" borderId="0" xfId="0" applyNumberFormat="1" applyFont="1"/>
    <xf numFmtId="167" fontId="3" fillId="0" borderId="0" xfId="0" applyNumberFormat="1" applyFont="1"/>
    <xf numFmtId="15" fontId="2" fillId="0" borderId="0" xfId="0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Alignment="1">
      <alignment vertical="center" wrapText="1"/>
    </xf>
    <xf numFmtId="168" fontId="3" fillId="0" borderId="0" xfId="1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3" fontId="7" fillId="0" borderId="0" xfId="0" applyNumberFormat="1" applyFont="1" applyFill="1"/>
    <xf numFmtId="166" fontId="3" fillId="0" borderId="0" xfId="1" applyNumberFormat="1" applyFont="1" applyFill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left" indent="4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68"/>
  <sheetViews>
    <sheetView tabSelected="1" workbookViewId="0">
      <pane xSplit="5" ySplit="6" topLeftCell="F43" activePane="bottomRight" state="frozen"/>
      <selection pane="topRight" activeCell="F1" sqref="F1"/>
      <selection pane="bottomLeft" activeCell="A8" sqref="A8"/>
      <selection pane="bottomRight" activeCell="B68" sqref="B68"/>
    </sheetView>
  </sheetViews>
  <sheetFormatPr defaultRowHeight="15" x14ac:dyDescent="0.25"/>
  <cols>
    <col min="1" max="1" width="4" customWidth="1"/>
    <col min="2" max="2" width="54.42578125" customWidth="1"/>
    <col min="3" max="3" width="12" style="72" customWidth="1"/>
    <col min="4" max="4" width="14.140625" style="72" customWidth="1"/>
    <col min="5" max="5" width="16.140625" customWidth="1"/>
  </cols>
  <sheetData>
    <row r="2" spans="2:5" x14ac:dyDescent="0.25">
      <c r="B2" s="1" t="s">
        <v>0</v>
      </c>
      <c r="C2" s="56"/>
      <c r="D2" s="56"/>
      <c r="E2" s="2"/>
    </row>
    <row r="3" spans="2:5" ht="15" customHeight="1" x14ac:dyDescent="0.25">
      <c r="B3" s="115" t="s">
        <v>122</v>
      </c>
      <c r="C3" s="115"/>
      <c r="D3" s="115"/>
      <c r="E3" s="2"/>
    </row>
    <row r="4" spans="2:5" x14ac:dyDescent="0.25">
      <c r="B4" s="115"/>
      <c r="C4" s="115"/>
      <c r="D4" s="115"/>
      <c r="E4" s="2"/>
    </row>
    <row r="5" spans="2:5" ht="7.5" customHeight="1" x14ac:dyDescent="0.25">
      <c r="B5" s="4"/>
      <c r="C5" s="57"/>
      <c r="D5" s="57"/>
      <c r="E5" s="2"/>
    </row>
    <row r="6" spans="2:5" ht="27.75" customHeight="1" x14ac:dyDescent="0.25">
      <c r="B6" s="111" t="s">
        <v>1</v>
      </c>
      <c r="C6" s="104" t="s">
        <v>127</v>
      </c>
      <c r="D6" s="104" t="s">
        <v>128</v>
      </c>
      <c r="E6" s="2"/>
    </row>
    <row r="7" spans="2:5" ht="7.5" customHeight="1" x14ac:dyDescent="0.25">
      <c r="B7" s="2"/>
      <c r="C7" s="58"/>
      <c r="D7" s="93"/>
      <c r="E7" s="2"/>
    </row>
    <row r="8" spans="2:5" ht="15.75" x14ac:dyDescent="0.3">
      <c r="B8" s="6" t="s">
        <v>2</v>
      </c>
      <c r="C8" s="58"/>
      <c r="D8" s="93"/>
      <c r="E8" s="2"/>
    </row>
    <row r="9" spans="2:5" ht="15.75" x14ac:dyDescent="0.3">
      <c r="B9" s="6" t="s">
        <v>3</v>
      </c>
      <c r="C9" s="58"/>
      <c r="D9" s="93"/>
      <c r="E9" s="2"/>
    </row>
    <row r="10" spans="2:5" x14ac:dyDescent="0.25">
      <c r="B10" s="2" t="s">
        <v>4</v>
      </c>
      <c r="C10" s="63">
        <v>45231659</v>
      </c>
      <c r="D10" s="63">
        <v>46360661</v>
      </c>
      <c r="E10" s="8"/>
    </row>
    <row r="11" spans="2:5" x14ac:dyDescent="0.25">
      <c r="B11" s="2" t="s">
        <v>5</v>
      </c>
      <c r="C11" s="63">
        <v>2208561</v>
      </c>
      <c r="D11" s="63">
        <v>1944770</v>
      </c>
      <c r="E11" s="8"/>
    </row>
    <row r="12" spans="2:5" x14ac:dyDescent="0.25">
      <c r="B12" s="2" t="s">
        <v>6</v>
      </c>
      <c r="C12" s="109">
        <v>931705</v>
      </c>
      <c r="D12" s="63">
        <v>842421</v>
      </c>
      <c r="E12" s="8"/>
    </row>
    <row r="13" spans="2:5" x14ac:dyDescent="0.25">
      <c r="B13" s="9" t="s">
        <v>7</v>
      </c>
      <c r="C13" s="110">
        <v>2663</v>
      </c>
      <c r="D13" s="64">
        <v>2577</v>
      </c>
      <c r="E13" s="2"/>
    </row>
    <row r="14" spans="2:5" ht="15.75" x14ac:dyDescent="0.3">
      <c r="B14" s="11" t="s">
        <v>8</v>
      </c>
      <c r="C14" s="61">
        <f>SUM(C10:C13)</f>
        <v>48374588</v>
      </c>
      <c r="D14" s="61">
        <f>SUM(D10:D13)</f>
        <v>49150429</v>
      </c>
      <c r="E14" s="12"/>
    </row>
    <row r="15" spans="2:5" ht="10.5" customHeight="1" x14ac:dyDescent="0.25">
      <c r="B15" s="2"/>
      <c r="C15" s="58"/>
      <c r="D15" s="58"/>
      <c r="E15" s="2"/>
    </row>
    <row r="16" spans="2:5" ht="15.75" x14ac:dyDescent="0.3">
      <c r="B16" s="6" t="s">
        <v>9</v>
      </c>
      <c r="C16" s="58"/>
      <c r="D16" s="58"/>
      <c r="E16" s="2"/>
    </row>
    <row r="17" spans="2:5" x14ac:dyDescent="0.25">
      <c r="B17" s="2" t="s">
        <v>10</v>
      </c>
      <c r="C17" s="59">
        <v>9682428</v>
      </c>
      <c r="D17" s="63">
        <v>19911870</v>
      </c>
      <c r="E17" s="2"/>
    </row>
    <row r="18" spans="2:5" x14ac:dyDescent="0.25">
      <c r="B18" s="2" t="s">
        <v>5</v>
      </c>
      <c r="C18" s="59">
        <v>34617</v>
      </c>
      <c r="D18" s="63">
        <v>147141</v>
      </c>
      <c r="E18" s="2"/>
    </row>
    <row r="19" spans="2:5" x14ac:dyDescent="0.25">
      <c r="B19" s="13" t="s">
        <v>11</v>
      </c>
      <c r="C19" s="59">
        <v>10203197</v>
      </c>
      <c r="D19" s="63">
        <v>5675245</v>
      </c>
      <c r="E19" s="2"/>
    </row>
    <row r="20" spans="2:5" x14ac:dyDescent="0.25">
      <c r="B20" s="13" t="s">
        <v>12</v>
      </c>
      <c r="C20" s="59">
        <v>219478</v>
      </c>
      <c r="D20" s="63">
        <v>191586</v>
      </c>
      <c r="E20" s="2"/>
    </row>
    <row r="21" spans="2:5" x14ac:dyDescent="0.25">
      <c r="B21" s="2" t="s">
        <v>115</v>
      </c>
      <c r="C21" s="59">
        <v>109973</v>
      </c>
      <c r="D21" s="63">
        <v>6674</v>
      </c>
      <c r="E21" s="2"/>
    </row>
    <row r="22" spans="2:5" x14ac:dyDescent="0.25">
      <c r="B22" s="3" t="s">
        <v>13</v>
      </c>
      <c r="C22" s="59">
        <v>183051</v>
      </c>
      <c r="D22" s="63">
        <v>135863</v>
      </c>
      <c r="E22" s="2"/>
    </row>
    <row r="23" spans="2:5" x14ac:dyDescent="0.25">
      <c r="B23" s="9" t="s">
        <v>109</v>
      </c>
      <c r="C23" s="60">
        <v>529</v>
      </c>
      <c r="D23" s="64">
        <v>94</v>
      </c>
      <c r="E23" s="2"/>
    </row>
    <row r="24" spans="2:5" ht="15.75" x14ac:dyDescent="0.3">
      <c r="B24" s="11" t="s">
        <v>14</v>
      </c>
      <c r="C24" s="61">
        <f>SUM(C17:C23)</f>
        <v>20433273</v>
      </c>
      <c r="D24" s="61">
        <f>SUM(D17:D23)</f>
        <v>26068473</v>
      </c>
      <c r="E24" s="2"/>
    </row>
    <row r="25" spans="2:5" ht="16.5" thickBot="1" x14ac:dyDescent="0.35">
      <c r="B25" s="14" t="s">
        <v>15</v>
      </c>
      <c r="C25" s="62">
        <f>C24+C14</f>
        <v>68807861</v>
      </c>
      <c r="D25" s="62">
        <f>D24+D14</f>
        <v>75218902</v>
      </c>
      <c r="E25" s="2"/>
    </row>
    <row r="26" spans="2:5" x14ac:dyDescent="0.25">
      <c r="B26" s="2"/>
      <c r="C26" s="58"/>
      <c r="D26" s="58"/>
      <c r="E26" s="2"/>
    </row>
    <row r="27" spans="2:5" ht="15.75" x14ac:dyDescent="0.3">
      <c r="B27" s="6" t="s">
        <v>16</v>
      </c>
      <c r="C27" s="58"/>
      <c r="D27" s="66"/>
      <c r="E27" s="2"/>
    </row>
    <row r="28" spans="2:5" x14ac:dyDescent="0.25">
      <c r="B28" s="2" t="s">
        <v>107</v>
      </c>
      <c r="C28" s="59">
        <v>14254483</v>
      </c>
      <c r="D28" s="59">
        <v>14254483</v>
      </c>
      <c r="E28" s="12"/>
    </row>
    <row r="29" spans="2:5" x14ac:dyDescent="0.25">
      <c r="B29" s="2" t="s">
        <v>18</v>
      </c>
      <c r="C29" s="78">
        <v>-35700</v>
      </c>
      <c r="D29" s="78">
        <v>-35700</v>
      </c>
      <c r="E29" s="12"/>
    </row>
    <row r="30" spans="2:5" x14ac:dyDescent="0.25">
      <c r="B30" s="2" t="s">
        <v>19</v>
      </c>
      <c r="C30" s="59">
        <v>15043410</v>
      </c>
      <c r="D30" s="59">
        <v>15504392</v>
      </c>
      <c r="E30" s="12"/>
    </row>
    <row r="31" spans="2:5" x14ac:dyDescent="0.25">
      <c r="B31" s="9" t="s">
        <v>20</v>
      </c>
      <c r="C31" s="64">
        <v>-26259057</v>
      </c>
      <c r="D31" s="64">
        <v>-27418175</v>
      </c>
      <c r="E31" s="12"/>
    </row>
    <row r="32" spans="2:5" x14ac:dyDescent="0.25">
      <c r="B32" s="17" t="s">
        <v>21</v>
      </c>
      <c r="C32" s="65">
        <f>SUM(C28:C31)</f>
        <v>3003136</v>
      </c>
      <c r="D32" s="65">
        <f>SUM(D28:D31)</f>
        <v>2305000</v>
      </c>
      <c r="E32" s="12"/>
    </row>
    <row r="33" spans="2:5" ht="15.75" x14ac:dyDescent="0.3">
      <c r="B33" s="11" t="s">
        <v>22</v>
      </c>
      <c r="C33" s="67">
        <v>1039988</v>
      </c>
      <c r="D33" s="67">
        <v>1082999</v>
      </c>
      <c r="E33" s="86"/>
    </row>
    <row r="34" spans="2:5" ht="16.5" thickBot="1" x14ac:dyDescent="0.35">
      <c r="B34" s="14" t="s">
        <v>23</v>
      </c>
      <c r="C34" s="62">
        <f>SUM(C32:C33)</f>
        <v>4043124</v>
      </c>
      <c r="D34" s="62">
        <f>SUM(D32:D33)</f>
        <v>3387999</v>
      </c>
      <c r="E34" s="12"/>
    </row>
    <row r="35" spans="2:5" x14ac:dyDescent="0.25">
      <c r="B35" s="2"/>
      <c r="C35" s="68"/>
      <c r="D35" s="68"/>
      <c r="E35" s="12"/>
    </row>
    <row r="36" spans="2:5" ht="15.75" x14ac:dyDescent="0.3">
      <c r="B36" s="6" t="s">
        <v>24</v>
      </c>
      <c r="C36" s="58"/>
      <c r="D36" s="58"/>
      <c r="E36" s="2"/>
    </row>
    <row r="37" spans="2:5" ht="15.75" x14ac:dyDescent="0.3">
      <c r="B37" s="6" t="s">
        <v>25</v>
      </c>
      <c r="C37" s="58"/>
      <c r="D37" s="58"/>
      <c r="E37" s="2"/>
    </row>
    <row r="38" spans="2:5" x14ac:dyDescent="0.25">
      <c r="B38" s="2" t="s">
        <v>26</v>
      </c>
      <c r="C38" s="63">
        <v>5865121</v>
      </c>
      <c r="D38" s="63">
        <v>5865121</v>
      </c>
      <c r="E38" s="2"/>
    </row>
    <row r="39" spans="2:5" x14ac:dyDescent="0.25">
      <c r="B39" s="2" t="s">
        <v>27</v>
      </c>
      <c r="C39" s="59">
        <v>45201048</v>
      </c>
      <c r="D39" s="63">
        <v>30822371</v>
      </c>
      <c r="E39" s="2"/>
    </row>
    <row r="40" spans="2:5" x14ac:dyDescent="0.25">
      <c r="B40" s="3" t="s">
        <v>110</v>
      </c>
      <c r="C40" s="69">
        <v>2072361</v>
      </c>
      <c r="D40" s="63">
        <v>2661701</v>
      </c>
      <c r="E40" s="2"/>
    </row>
    <row r="41" spans="2:5" x14ac:dyDescent="0.25">
      <c r="B41" s="3" t="s">
        <v>28</v>
      </c>
      <c r="C41" s="69">
        <v>1070983</v>
      </c>
      <c r="D41" s="78">
        <v>1046518</v>
      </c>
      <c r="E41" s="12"/>
    </row>
    <row r="42" spans="2:5" ht="15" customHeight="1" x14ac:dyDescent="0.25">
      <c r="B42" s="9" t="s">
        <v>31</v>
      </c>
      <c r="C42" s="99">
        <v>16868</v>
      </c>
      <c r="D42" s="64">
        <v>16868</v>
      </c>
      <c r="E42" s="2"/>
    </row>
    <row r="43" spans="2:5" ht="15.75" x14ac:dyDescent="0.3">
      <c r="B43" s="11" t="s">
        <v>29</v>
      </c>
      <c r="C43" s="61">
        <f>SUM(C38:C42)</f>
        <v>54226381</v>
      </c>
      <c r="D43" s="61">
        <f>SUM(D38:D42)</f>
        <v>40412579</v>
      </c>
      <c r="E43" s="2"/>
    </row>
    <row r="44" spans="2:5" ht="10.5" customHeight="1" x14ac:dyDescent="0.25">
      <c r="B44" s="2"/>
      <c r="C44" s="58"/>
      <c r="D44" s="58"/>
      <c r="E44" s="2"/>
    </row>
    <row r="45" spans="2:5" ht="15.75" x14ac:dyDescent="0.3">
      <c r="B45" s="6" t="s">
        <v>30</v>
      </c>
      <c r="C45" s="58"/>
      <c r="D45" s="58"/>
      <c r="E45" s="2"/>
    </row>
    <row r="46" spans="2:5" x14ac:dyDescent="0.25">
      <c r="B46" s="2" t="s">
        <v>27</v>
      </c>
      <c r="C46" s="59">
        <v>6184052</v>
      </c>
      <c r="D46" s="63">
        <v>20377909</v>
      </c>
      <c r="E46" s="12" t="s">
        <v>17</v>
      </c>
    </row>
    <row r="47" spans="2:5" x14ac:dyDescent="0.25">
      <c r="B47" s="3" t="s">
        <v>110</v>
      </c>
      <c r="C47" s="96">
        <v>291984</v>
      </c>
      <c r="D47" s="63">
        <v>856225</v>
      </c>
      <c r="E47" s="12"/>
    </row>
    <row r="48" spans="2:5" x14ac:dyDescent="0.25">
      <c r="B48" s="3" t="s">
        <v>111</v>
      </c>
      <c r="C48" s="59">
        <v>27775</v>
      </c>
      <c r="D48" s="63">
        <v>27259</v>
      </c>
      <c r="E48" s="12"/>
    </row>
    <row r="49" spans="2:5" x14ac:dyDescent="0.25">
      <c r="B49" s="9" t="s">
        <v>31</v>
      </c>
      <c r="C49" s="60">
        <v>4034545</v>
      </c>
      <c r="D49" s="64">
        <v>10156931</v>
      </c>
      <c r="E49" s="12" t="s">
        <v>17</v>
      </c>
    </row>
    <row r="50" spans="2:5" ht="15.75" x14ac:dyDescent="0.3">
      <c r="B50" s="11" t="s">
        <v>32</v>
      </c>
      <c r="C50" s="61">
        <f>SUM(C46:C49)</f>
        <v>10538356</v>
      </c>
      <c r="D50" s="61">
        <f>SUM(D46:D49)</f>
        <v>31418324</v>
      </c>
      <c r="E50" s="12" t="s">
        <v>17</v>
      </c>
    </row>
    <row r="51" spans="2:5" ht="16.5" thickBot="1" x14ac:dyDescent="0.35">
      <c r="B51" s="14" t="s">
        <v>33</v>
      </c>
      <c r="C51" s="62">
        <f>C50+C43</f>
        <v>64764737</v>
      </c>
      <c r="D51" s="62">
        <f>D50+D43</f>
        <v>71830903</v>
      </c>
      <c r="E51" s="2"/>
    </row>
    <row r="52" spans="2:5" ht="16.5" thickBot="1" x14ac:dyDescent="0.35">
      <c r="B52" s="14" t="s">
        <v>34</v>
      </c>
      <c r="C52" s="70">
        <f>C51+C34</f>
        <v>68807861</v>
      </c>
      <c r="D52" s="70">
        <f>D51+D34</f>
        <v>75218902</v>
      </c>
      <c r="E52" s="2"/>
    </row>
    <row r="53" spans="2:5" ht="6.75" customHeight="1" x14ac:dyDescent="0.25"/>
    <row r="54" spans="2:5" ht="15.75" x14ac:dyDescent="0.3">
      <c r="B54" s="107"/>
      <c r="C54" s="88"/>
      <c r="D54" s="88"/>
      <c r="E54" s="2"/>
    </row>
    <row r="55" spans="2:5" x14ac:dyDescent="0.25">
      <c r="B55" s="3" t="s">
        <v>35</v>
      </c>
      <c r="C55" s="106">
        <v>-651.84816361988078</v>
      </c>
      <c r="D55" s="106">
        <v>-689.62486474844627</v>
      </c>
      <c r="E55" s="2"/>
    </row>
    <row r="56" spans="2:5" ht="27.75" thickBot="1" x14ac:dyDescent="0.3">
      <c r="B56" s="19" t="s">
        <v>36</v>
      </c>
      <c r="C56" s="89">
        <v>13804.94553859728</v>
      </c>
      <c r="D56" s="89">
        <v>13804.94553859728</v>
      </c>
      <c r="E56" s="2"/>
    </row>
    <row r="57" spans="2:5" x14ac:dyDescent="0.25">
      <c r="B57" s="2"/>
      <c r="C57" s="97"/>
      <c r="D57" s="85"/>
      <c r="E57" s="2"/>
    </row>
    <row r="58" spans="2:5" x14ac:dyDescent="0.25">
      <c r="B58" s="2"/>
      <c r="C58" s="97"/>
      <c r="D58" s="85"/>
      <c r="E58" s="2"/>
    </row>
    <row r="59" spans="2:5" ht="15.75" x14ac:dyDescent="0.3">
      <c r="B59" s="20" t="s">
        <v>117</v>
      </c>
      <c r="C59" s="114" t="s">
        <v>130</v>
      </c>
      <c r="D59" s="114"/>
      <c r="E59" s="2"/>
    </row>
    <row r="60" spans="2:5" ht="15.75" x14ac:dyDescent="0.3">
      <c r="B60" s="20"/>
      <c r="C60" s="56"/>
      <c r="D60" s="84"/>
      <c r="E60" s="2"/>
    </row>
    <row r="61" spans="2:5" ht="15.75" customHeight="1" x14ac:dyDescent="0.3">
      <c r="B61" s="20" t="s">
        <v>98</v>
      </c>
      <c r="C61" s="114" t="s">
        <v>118</v>
      </c>
      <c r="D61" s="114"/>
      <c r="E61" s="2"/>
    </row>
    <row r="62" spans="2:5" ht="16.5" customHeight="1" x14ac:dyDescent="0.25">
      <c r="B62" s="2"/>
      <c r="C62" s="56"/>
      <c r="D62" s="56"/>
      <c r="E62" s="2"/>
    </row>
    <row r="63" spans="2:5" ht="15.75" x14ac:dyDescent="0.3">
      <c r="B63" s="6" t="s">
        <v>37</v>
      </c>
      <c r="C63" s="56"/>
      <c r="D63" s="85"/>
      <c r="E63" s="2"/>
    </row>
    <row r="64" spans="2:5" ht="15.75" x14ac:dyDescent="0.3">
      <c r="B64" s="6" t="s">
        <v>129</v>
      </c>
      <c r="C64" s="56"/>
      <c r="D64" s="56"/>
      <c r="E64" s="2"/>
    </row>
    <row r="68" spans="2:5" ht="13.5" customHeight="1" x14ac:dyDescent="0.3">
      <c r="B68" s="18"/>
      <c r="C68" s="71"/>
      <c r="D68" s="71"/>
      <c r="E68" s="2"/>
    </row>
  </sheetData>
  <mergeCells count="3">
    <mergeCell ref="C61:D61"/>
    <mergeCell ref="C59:D59"/>
    <mergeCell ref="B3:D4"/>
  </mergeCells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49"/>
  <sheetViews>
    <sheetView workbookViewId="0">
      <pane xSplit="4" ySplit="6" topLeftCell="E34" activePane="bottomRight" state="frozen"/>
      <selection pane="topRight" activeCell="E1" sqref="E1"/>
      <selection pane="bottomLeft" activeCell="A7" sqref="A7"/>
      <selection pane="bottomRight" activeCell="I45" sqref="I45"/>
    </sheetView>
  </sheetViews>
  <sheetFormatPr defaultRowHeight="13.5" x14ac:dyDescent="0.25"/>
  <cols>
    <col min="1" max="1" width="3.85546875" style="2" customWidth="1"/>
    <col min="2" max="2" width="48.42578125" style="2" customWidth="1"/>
    <col min="3" max="3" width="18.5703125" style="56" customWidth="1"/>
    <col min="4" max="4" width="20.5703125" style="2" customWidth="1"/>
    <col min="5" max="16384" width="9.140625" style="2"/>
  </cols>
  <sheetData>
    <row r="1" spans="2:4" ht="15" x14ac:dyDescent="0.25">
      <c r="B1" s="1" t="s">
        <v>0</v>
      </c>
    </row>
    <row r="2" spans="2:4" ht="15" customHeight="1" x14ac:dyDescent="0.25">
      <c r="B2" s="116" t="s">
        <v>121</v>
      </c>
      <c r="C2" s="116"/>
      <c r="D2" s="116"/>
    </row>
    <row r="3" spans="2:4" ht="15" customHeight="1" x14ac:dyDescent="0.25">
      <c r="B3" s="116"/>
      <c r="C3" s="116"/>
      <c r="D3" s="116"/>
    </row>
    <row r="4" spans="2:4" x14ac:dyDescent="0.25">
      <c r="B4" s="3"/>
      <c r="C4" s="57"/>
      <c r="D4" s="3"/>
    </row>
    <row r="5" spans="2:4" ht="13.5" customHeight="1" x14ac:dyDescent="0.25">
      <c r="B5" s="117" t="s">
        <v>1</v>
      </c>
      <c r="C5" s="119" t="s">
        <v>120</v>
      </c>
      <c r="D5" s="119" t="s">
        <v>119</v>
      </c>
    </row>
    <row r="6" spans="2:4" ht="14.25" customHeight="1" thickBot="1" x14ac:dyDescent="0.3">
      <c r="B6" s="118"/>
      <c r="C6" s="120"/>
      <c r="D6" s="120"/>
    </row>
    <row r="7" spans="2:4" ht="9" customHeight="1" x14ac:dyDescent="0.25">
      <c r="C7" s="59"/>
      <c r="D7" s="5"/>
    </row>
    <row r="8" spans="2:4" x14ac:dyDescent="0.25">
      <c r="B8" s="2" t="s">
        <v>38</v>
      </c>
      <c r="C8" s="59">
        <v>13921613</v>
      </c>
      <c r="D8" s="59">
        <v>5188745</v>
      </c>
    </row>
    <row r="9" spans="2:4" x14ac:dyDescent="0.25">
      <c r="B9" s="9" t="s">
        <v>39</v>
      </c>
      <c r="C9" s="64">
        <v>-12153662</v>
      </c>
      <c r="D9" s="64">
        <v>-4432238</v>
      </c>
    </row>
    <row r="10" spans="2:4" x14ac:dyDescent="0.25">
      <c r="C10" s="59"/>
      <c r="D10" s="5"/>
    </row>
    <row r="11" spans="2:4" ht="15.75" thickBot="1" x14ac:dyDescent="0.35">
      <c r="B11" s="14" t="s">
        <v>40</v>
      </c>
      <c r="C11" s="62">
        <f>C8+C9</f>
        <v>1767951</v>
      </c>
      <c r="D11" s="15">
        <f>D8+D9</f>
        <v>756507</v>
      </c>
    </row>
    <row r="12" spans="2:4" x14ac:dyDescent="0.25">
      <c r="C12" s="59"/>
      <c r="D12" s="5"/>
    </row>
    <row r="13" spans="2:4" x14ac:dyDescent="0.25">
      <c r="B13" s="2" t="s">
        <v>41</v>
      </c>
      <c r="C13" s="59">
        <v>577114</v>
      </c>
      <c r="D13" s="59">
        <v>277410</v>
      </c>
    </row>
    <row r="14" spans="2:4" x14ac:dyDescent="0.25">
      <c r="B14" s="2" t="s">
        <v>42</v>
      </c>
      <c r="C14" s="59">
        <v>170900</v>
      </c>
      <c r="D14" s="59">
        <v>209070</v>
      </c>
    </row>
    <row r="15" spans="2:4" x14ac:dyDescent="0.25">
      <c r="B15" s="2" t="s">
        <v>43</v>
      </c>
      <c r="C15" s="78">
        <v>-558361</v>
      </c>
      <c r="D15" s="78">
        <v>-688131</v>
      </c>
    </row>
    <row r="16" spans="2:4" x14ac:dyDescent="0.25">
      <c r="B16" s="2" t="s">
        <v>44</v>
      </c>
      <c r="C16" s="78">
        <v>-390904</v>
      </c>
      <c r="D16" s="78">
        <v>-24135</v>
      </c>
    </row>
    <row r="17" spans="2:4" x14ac:dyDescent="0.25">
      <c r="B17" s="9" t="s">
        <v>45</v>
      </c>
      <c r="C17" s="64">
        <v>-287985</v>
      </c>
      <c r="D17" s="100">
        <v>-108751</v>
      </c>
    </row>
    <row r="18" spans="2:4" x14ac:dyDescent="0.25">
      <c r="C18" s="59"/>
      <c r="D18" s="5"/>
    </row>
    <row r="19" spans="2:4" ht="15.75" thickBot="1" x14ac:dyDescent="0.35">
      <c r="B19" s="14" t="s">
        <v>46</v>
      </c>
      <c r="C19" s="62">
        <f>SUM(C11:C17)</f>
        <v>1278715</v>
      </c>
      <c r="D19" s="15">
        <f>SUM(D11:D17)</f>
        <v>421970</v>
      </c>
    </row>
    <row r="20" spans="2:4" x14ac:dyDescent="0.25">
      <c r="C20" s="59"/>
      <c r="D20" s="5"/>
    </row>
    <row r="21" spans="2:4" x14ac:dyDescent="0.25">
      <c r="B21" s="2" t="s">
        <v>47</v>
      </c>
      <c r="C21" s="78">
        <v>11101</v>
      </c>
      <c r="D21" s="59">
        <v>16288</v>
      </c>
    </row>
    <row r="22" spans="2:4" x14ac:dyDescent="0.25">
      <c r="B22" s="9" t="s">
        <v>48</v>
      </c>
      <c r="C22" s="64">
        <v>-713102</v>
      </c>
      <c r="D22" s="100">
        <v>-899386</v>
      </c>
    </row>
    <row r="23" spans="2:4" x14ac:dyDescent="0.25">
      <c r="C23" s="59"/>
      <c r="D23" s="5"/>
    </row>
    <row r="24" spans="2:4" ht="15.75" thickBot="1" x14ac:dyDescent="0.35">
      <c r="B24" s="14" t="s">
        <v>49</v>
      </c>
      <c r="C24" s="62">
        <f>SUM(C19:C22)</f>
        <v>576714</v>
      </c>
      <c r="D24" s="15">
        <f>SUM(D19:D22)</f>
        <v>-461128</v>
      </c>
    </row>
    <row r="25" spans="2:4" x14ac:dyDescent="0.25">
      <c r="C25" s="59"/>
      <c r="D25" s="5"/>
    </row>
    <row r="26" spans="2:4" x14ac:dyDescent="0.25">
      <c r="B26" s="9" t="s">
        <v>50</v>
      </c>
      <c r="C26" s="64">
        <v>6655</v>
      </c>
      <c r="D26" s="100">
        <v>-5712</v>
      </c>
    </row>
    <row r="27" spans="2:4" x14ac:dyDescent="0.25">
      <c r="C27" s="59"/>
      <c r="D27" s="5"/>
    </row>
    <row r="28" spans="2:4" ht="15.75" thickBot="1" x14ac:dyDescent="0.35">
      <c r="B28" s="14" t="s">
        <v>51</v>
      </c>
      <c r="C28" s="62">
        <f>C24+C26</f>
        <v>583369</v>
      </c>
      <c r="D28" s="15">
        <f>D24+D26</f>
        <v>-466840</v>
      </c>
    </row>
    <row r="29" spans="2:4" x14ac:dyDescent="0.25">
      <c r="C29" s="59"/>
      <c r="D29" s="5"/>
    </row>
    <row r="30" spans="2:4" ht="15.75" thickBot="1" x14ac:dyDescent="0.35">
      <c r="B30" s="14" t="s">
        <v>52</v>
      </c>
      <c r="C30" s="62"/>
      <c r="D30" s="15"/>
    </row>
    <row r="31" spans="2:4" x14ac:dyDescent="0.25">
      <c r="B31" s="2" t="s">
        <v>112</v>
      </c>
      <c r="C31" s="63">
        <v>568482</v>
      </c>
      <c r="D31" s="63">
        <v>-442875</v>
      </c>
    </row>
    <row r="32" spans="2:4" x14ac:dyDescent="0.25">
      <c r="B32" s="9" t="s">
        <v>53</v>
      </c>
      <c r="C32" s="100">
        <v>14887</v>
      </c>
      <c r="D32" s="100">
        <v>-23965</v>
      </c>
    </row>
    <row r="33" spans="2:4" x14ac:dyDescent="0.25">
      <c r="C33" s="59"/>
      <c r="D33" s="5"/>
    </row>
    <row r="34" spans="2:4" ht="15.75" thickBot="1" x14ac:dyDescent="0.35">
      <c r="B34" s="14" t="s">
        <v>54</v>
      </c>
      <c r="C34" s="62">
        <f>C31+C32</f>
        <v>583369</v>
      </c>
      <c r="D34" s="15">
        <f>D31+D32</f>
        <v>-466840</v>
      </c>
    </row>
    <row r="35" spans="2:4" x14ac:dyDescent="0.25">
      <c r="C35" s="59"/>
      <c r="D35" s="5"/>
    </row>
    <row r="36" spans="2:4" x14ac:dyDescent="0.25">
      <c r="B36" s="2" t="s">
        <v>55</v>
      </c>
      <c r="C36" s="78">
        <v>0</v>
      </c>
      <c r="D36" s="59">
        <v>0</v>
      </c>
    </row>
    <row r="37" spans="2:4" ht="15" x14ac:dyDescent="0.3">
      <c r="B37" s="11" t="s">
        <v>56</v>
      </c>
      <c r="C37" s="22">
        <f>C34+C36</f>
        <v>583369</v>
      </c>
      <c r="D37" s="22">
        <f>D34+D36</f>
        <v>-466840</v>
      </c>
    </row>
    <row r="38" spans="2:4" ht="30" x14ac:dyDescent="0.3">
      <c r="B38" s="23" t="s">
        <v>113</v>
      </c>
      <c r="C38" s="73"/>
      <c r="D38" s="16"/>
    </row>
    <row r="39" spans="2:4" ht="21.75" customHeight="1" x14ac:dyDescent="0.25">
      <c r="B39" s="2" t="s">
        <v>112</v>
      </c>
      <c r="C39" s="7">
        <f>C37-C40</f>
        <v>568482</v>
      </c>
      <c r="D39" s="7">
        <f>D37-D40</f>
        <v>-442875</v>
      </c>
    </row>
    <row r="40" spans="2:4" x14ac:dyDescent="0.25">
      <c r="B40" s="9" t="s">
        <v>53</v>
      </c>
      <c r="C40" s="10">
        <f>C32</f>
        <v>14887</v>
      </c>
      <c r="D40" s="10">
        <f>D32</f>
        <v>-23965</v>
      </c>
    </row>
    <row r="41" spans="2:4" ht="15.75" thickBot="1" x14ac:dyDescent="0.35">
      <c r="B41" s="24" t="s">
        <v>114</v>
      </c>
      <c r="C41" s="62">
        <f>C39+C40</f>
        <v>583369</v>
      </c>
      <c r="D41" s="15">
        <f>D39+D40</f>
        <v>-466840</v>
      </c>
    </row>
    <row r="42" spans="2:4" ht="15" x14ac:dyDescent="0.3">
      <c r="B42" s="25"/>
      <c r="C42" s="112"/>
      <c r="D42" s="113"/>
    </row>
    <row r="44" spans="2:4" ht="15" x14ac:dyDescent="0.3">
      <c r="B44" s="20" t="str">
        <f>'форма 1'!B59</f>
        <v>И. О.  Председателя Правления</v>
      </c>
      <c r="D44" s="21" t="str">
        <f>'форма 1'!C59</f>
        <v>Оспанов Н.Е.</v>
      </c>
    </row>
    <row r="45" spans="2:4" ht="15" x14ac:dyDescent="0.3">
      <c r="B45" s="20"/>
      <c r="D45" s="20"/>
    </row>
    <row r="46" spans="2:4" ht="15" x14ac:dyDescent="0.3">
      <c r="B46" s="20" t="str">
        <f>'форма 1'!B61</f>
        <v>Главный бухгалтер</v>
      </c>
      <c r="D46" s="21" t="str">
        <f>'форма 1'!C61</f>
        <v>Дуйсебаева Ж. А.</v>
      </c>
    </row>
    <row r="47" spans="2:4" x14ac:dyDescent="0.25">
      <c r="D47" s="27"/>
    </row>
    <row r="48" spans="2:4" ht="15" x14ac:dyDescent="0.3">
      <c r="B48" s="6" t="s">
        <v>37</v>
      </c>
    </row>
    <row r="49" spans="2:2" ht="15" x14ac:dyDescent="0.3">
      <c r="B49" s="6" t="str">
        <f>'форма 1'!B64</f>
        <v>15 мая 2019 года</v>
      </c>
    </row>
  </sheetData>
  <mergeCells count="4">
    <mergeCell ref="B2:D3"/>
    <mergeCell ref="B5:B6"/>
    <mergeCell ref="C5:C6"/>
    <mergeCell ref="D5:D6"/>
  </mergeCells>
  <pageMargins left="0.9055118110236221" right="0.70866141732283472" top="1.1417322834645669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0"/>
  <sheetViews>
    <sheetView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G52" sqref="G52"/>
    </sheetView>
  </sheetViews>
  <sheetFormatPr defaultRowHeight="13.5" x14ac:dyDescent="0.25"/>
  <cols>
    <col min="1" max="1" width="62.85546875" style="2" customWidth="1"/>
    <col min="2" max="2" width="19" style="56" customWidth="1"/>
    <col min="3" max="3" width="18.28515625" style="2" customWidth="1"/>
    <col min="4" max="4" width="3.28515625" style="2" customWidth="1"/>
    <col min="5" max="16384" width="9.140625" style="2"/>
  </cols>
  <sheetData>
    <row r="1" spans="1:3" ht="15" x14ac:dyDescent="0.25">
      <c r="A1" s="1" t="s">
        <v>0</v>
      </c>
    </row>
    <row r="2" spans="1:3" ht="15" customHeight="1" x14ac:dyDescent="0.25">
      <c r="A2" s="116" t="s">
        <v>123</v>
      </c>
      <c r="B2" s="116"/>
    </row>
    <row r="3" spans="1:3" ht="15" customHeight="1" x14ac:dyDescent="0.25">
      <c r="A3" s="116"/>
      <c r="B3" s="116"/>
    </row>
    <row r="4" spans="1:3" ht="15" customHeight="1" x14ac:dyDescent="0.25">
      <c r="A4" s="94"/>
      <c r="B4" s="119" t="s">
        <v>120</v>
      </c>
      <c r="C4" s="119" t="s">
        <v>119</v>
      </c>
    </row>
    <row r="5" spans="1:3" ht="15.75" thickBot="1" x14ac:dyDescent="0.35">
      <c r="A5" s="95" t="s">
        <v>1</v>
      </c>
      <c r="B5" s="120"/>
      <c r="C5" s="120"/>
    </row>
    <row r="6" spans="1:3" ht="15" x14ac:dyDescent="0.3">
      <c r="A6" s="6" t="s">
        <v>58</v>
      </c>
      <c r="B6" s="75"/>
      <c r="C6" s="8"/>
    </row>
    <row r="7" spans="1:3" ht="15" x14ac:dyDescent="0.25">
      <c r="A7" s="2" t="s">
        <v>59</v>
      </c>
      <c r="B7" s="76">
        <f>'форма 2'!C24</f>
        <v>576714</v>
      </c>
      <c r="C7" s="76">
        <f>'форма 2'!D41</f>
        <v>-466840</v>
      </c>
    </row>
    <row r="8" spans="1:3" x14ac:dyDescent="0.25">
      <c r="A8" s="2" t="s">
        <v>60</v>
      </c>
      <c r="B8" s="77"/>
      <c r="C8" s="26"/>
    </row>
    <row r="9" spans="1:3" x14ac:dyDescent="0.25">
      <c r="A9" s="2" t="s">
        <v>102</v>
      </c>
      <c r="B9" s="63">
        <v>1298079</v>
      </c>
      <c r="C9" s="63">
        <v>397158</v>
      </c>
    </row>
    <row r="10" spans="1:3" x14ac:dyDescent="0.25">
      <c r="A10" s="2" t="s">
        <v>88</v>
      </c>
      <c r="B10" s="78">
        <v>-50312</v>
      </c>
      <c r="C10" s="63">
        <v>98151</v>
      </c>
    </row>
    <row r="11" spans="1:3" x14ac:dyDescent="0.25">
      <c r="A11" s="3" t="s">
        <v>101</v>
      </c>
      <c r="B11" s="78"/>
      <c r="C11" s="63">
        <v>-16288</v>
      </c>
    </row>
    <row r="12" spans="1:3" x14ac:dyDescent="0.25">
      <c r="A12" s="3" t="s">
        <v>47</v>
      </c>
      <c r="B12" s="78">
        <v>-11101</v>
      </c>
      <c r="C12" s="63">
        <v>899386</v>
      </c>
    </row>
    <row r="13" spans="1:3" x14ac:dyDescent="0.25">
      <c r="A13" s="3" t="s">
        <v>89</v>
      </c>
      <c r="B13" s="78">
        <v>713102</v>
      </c>
      <c r="C13" s="63" t="s">
        <v>17</v>
      </c>
    </row>
    <row r="14" spans="1:3" x14ac:dyDescent="0.25">
      <c r="A14" s="3" t="s">
        <v>90</v>
      </c>
      <c r="B14" s="78"/>
      <c r="C14" s="63">
        <v>37420</v>
      </c>
    </row>
    <row r="15" spans="1:3" x14ac:dyDescent="0.25">
      <c r="A15" s="9" t="s">
        <v>103</v>
      </c>
      <c r="B15" s="64">
        <v>4658300</v>
      </c>
      <c r="C15" s="64">
        <v>0</v>
      </c>
    </row>
    <row r="16" spans="1:3" ht="30" x14ac:dyDescent="0.3">
      <c r="A16" s="28" t="s">
        <v>61</v>
      </c>
      <c r="B16" s="76">
        <f>SUM(B7:B15)</f>
        <v>7184782</v>
      </c>
      <c r="C16" s="76">
        <f>SUM(C7:C15)</f>
        <v>948987</v>
      </c>
    </row>
    <row r="17" spans="1:3" x14ac:dyDescent="0.25">
      <c r="A17" s="8" t="s">
        <v>62</v>
      </c>
      <c r="B17" s="63">
        <v>-4436082</v>
      </c>
      <c r="C17" s="63">
        <v>-2504288</v>
      </c>
    </row>
    <row r="18" spans="1:3" x14ac:dyDescent="0.25">
      <c r="A18" s="8" t="s">
        <v>63</v>
      </c>
      <c r="B18" s="63">
        <v>10078175</v>
      </c>
      <c r="C18" s="63">
        <v>2038635</v>
      </c>
    </row>
    <row r="19" spans="1:3" x14ac:dyDescent="0.25">
      <c r="A19" s="49" t="s">
        <v>64</v>
      </c>
      <c r="B19" s="78">
        <v>-6259051</v>
      </c>
      <c r="C19" s="78">
        <v>-12028909</v>
      </c>
    </row>
    <row r="20" spans="1:3" x14ac:dyDescent="0.25">
      <c r="A20" s="29" t="s">
        <v>91</v>
      </c>
      <c r="B20" s="64">
        <v>160688</v>
      </c>
      <c r="C20" s="64">
        <v>-135</v>
      </c>
    </row>
    <row r="21" spans="1:3" ht="15" x14ac:dyDescent="0.3">
      <c r="A21" s="30" t="s">
        <v>65</v>
      </c>
      <c r="B21" s="79">
        <f>SUM(B16:B20)</f>
        <v>6728512</v>
      </c>
      <c r="C21" s="79">
        <f>SUM(C16:C20)</f>
        <v>-11545710</v>
      </c>
    </row>
    <row r="22" spans="1:3" x14ac:dyDescent="0.25">
      <c r="A22" s="48" t="s">
        <v>66</v>
      </c>
      <c r="B22" s="80">
        <v>-25628</v>
      </c>
      <c r="C22" s="80">
        <v>-31612</v>
      </c>
    </row>
    <row r="23" spans="1:3" x14ac:dyDescent="0.25">
      <c r="A23" s="49" t="s">
        <v>92</v>
      </c>
      <c r="B23" s="78">
        <v>-657947</v>
      </c>
      <c r="C23" s="78">
        <v>-1520663</v>
      </c>
    </row>
    <row r="24" spans="1:3" x14ac:dyDescent="0.25">
      <c r="A24" s="29" t="s">
        <v>93</v>
      </c>
      <c r="B24" s="64">
        <v>89129</v>
      </c>
      <c r="C24" s="64">
        <v>9124</v>
      </c>
    </row>
    <row r="25" spans="1:3" ht="30" x14ac:dyDescent="0.3">
      <c r="A25" s="32" t="s">
        <v>67</v>
      </c>
      <c r="B25" s="79">
        <f>SUM(B21:B24)</f>
        <v>6134066</v>
      </c>
      <c r="C25" s="31">
        <f>SUM(C21:C24)</f>
        <v>-13088861</v>
      </c>
    </row>
    <row r="26" spans="1:3" x14ac:dyDescent="0.25">
      <c r="A26" s="8"/>
      <c r="B26" s="77"/>
      <c r="C26" s="26"/>
    </row>
    <row r="27" spans="1:3" ht="15" x14ac:dyDescent="0.3">
      <c r="A27" s="33" t="s">
        <v>68</v>
      </c>
      <c r="B27" s="77"/>
      <c r="C27" s="26"/>
    </row>
    <row r="28" spans="1:3" x14ac:dyDescent="0.25">
      <c r="A28" s="8" t="s">
        <v>69</v>
      </c>
      <c r="B28" s="63">
        <v>-70814</v>
      </c>
      <c r="C28" s="63">
        <v>-610788</v>
      </c>
    </row>
    <row r="29" spans="1:3" x14ac:dyDescent="0.25">
      <c r="A29" s="8" t="s">
        <v>70</v>
      </c>
      <c r="B29" s="74">
        <v>15425</v>
      </c>
      <c r="C29" s="63">
        <v>31600</v>
      </c>
    </row>
    <row r="30" spans="1:3" x14ac:dyDescent="0.25">
      <c r="A30" s="8" t="s">
        <v>99</v>
      </c>
      <c r="B30" s="63">
        <v>-109973</v>
      </c>
      <c r="C30" s="63">
        <v>-4143212</v>
      </c>
    </row>
    <row r="31" spans="1:3" x14ac:dyDescent="0.25">
      <c r="A31" s="8" t="s">
        <v>100</v>
      </c>
      <c r="B31" s="63">
        <v>-50</v>
      </c>
      <c r="C31" s="63">
        <v>4165932</v>
      </c>
    </row>
    <row r="32" spans="1:3" x14ac:dyDescent="0.25">
      <c r="A32" s="8" t="s">
        <v>71</v>
      </c>
      <c r="B32" s="63">
        <v>0</v>
      </c>
      <c r="C32" s="63">
        <v>0</v>
      </c>
    </row>
    <row r="33" spans="1:3" x14ac:dyDescent="0.25">
      <c r="A33" s="8" t="s">
        <v>72</v>
      </c>
      <c r="B33" s="63">
        <v>0</v>
      </c>
      <c r="C33" s="63">
        <v>-24910</v>
      </c>
    </row>
    <row r="34" spans="1:3" ht="30" x14ac:dyDescent="0.3">
      <c r="A34" s="34" t="s">
        <v>73</v>
      </c>
      <c r="B34" s="35">
        <f>SUM(B28:B33)</f>
        <v>-165412</v>
      </c>
      <c r="C34" s="35">
        <f>SUM(C28:C33)</f>
        <v>-581378</v>
      </c>
    </row>
    <row r="35" spans="1:3" x14ac:dyDescent="0.25">
      <c r="A35" s="8"/>
      <c r="B35" s="77"/>
      <c r="C35" s="26"/>
    </row>
    <row r="36" spans="1:3" ht="15" x14ac:dyDescent="0.3">
      <c r="A36" s="33" t="s">
        <v>74</v>
      </c>
      <c r="B36" s="77"/>
      <c r="C36" s="26"/>
    </row>
    <row r="37" spans="1:3" x14ac:dyDescent="0.25">
      <c r="A37" s="8" t="s">
        <v>104</v>
      </c>
      <c r="B37" s="26">
        <v>11482652</v>
      </c>
      <c r="C37" s="26">
        <v>20428822</v>
      </c>
    </row>
    <row r="38" spans="1:3" x14ac:dyDescent="0.25">
      <c r="A38" s="8" t="s">
        <v>94</v>
      </c>
      <c r="B38" s="63">
        <v>-17024088</v>
      </c>
      <c r="C38" s="26">
        <v>-2785816</v>
      </c>
    </row>
    <row r="39" spans="1:3" x14ac:dyDescent="0.25">
      <c r="A39" s="8" t="s">
        <v>95</v>
      </c>
      <c r="B39" s="63">
        <v>-380270</v>
      </c>
      <c r="C39" s="26">
        <v>-313337</v>
      </c>
    </row>
    <row r="40" spans="1:3" ht="15" x14ac:dyDescent="0.3">
      <c r="A40" s="36" t="s">
        <v>75</v>
      </c>
      <c r="B40" s="81">
        <f>SUM(B36:B39)</f>
        <v>-5921706</v>
      </c>
      <c r="C40" s="35">
        <f>SUM(C37:C39)</f>
        <v>17329669</v>
      </c>
    </row>
    <row r="41" spans="1:3" x14ac:dyDescent="0.25">
      <c r="A41" s="37" t="s">
        <v>105</v>
      </c>
      <c r="B41" s="38">
        <v>240</v>
      </c>
      <c r="C41" s="38">
        <v>314</v>
      </c>
    </row>
    <row r="42" spans="1:3" ht="15" x14ac:dyDescent="0.3">
      <c r="A42" s="11" t="s">
        <v>76</v>
      </c>
      <c r="B42" s="39">
        <f>B25+B34+B40+B41</f>
        <v>47188</v>
      </c>
      <c r="C42" s="39">
        <f>C25+C34+C40+C41</f>
        <v>3659744</v>
      </c>
    </row>
    <row r="43" spans="1:3" ht="15" x14ac:dyDescent="0.3">
      <c r="A43" s="11" t="s">
        <v>77</v>
      </c>
      <c r="B43" s="82">
        <f>'форма 1'!D22</f>
        <v>135863</v>
      </c>
      <c r="C43" s="101">
        <v>30826</v>
      </c>
    </row>
    <row r="44" spans="1:3" x14ac:dyDescent="0.25">
      <c r="B44" s="74"/>
      <c r="C44" s="26"/>
    </row>
    <row r="45" spans="1:3" ht="15.75" thickBot="1" x14ac:dyDescent="0.35">
      <c r="A45" s="14" t="s">
        <v>78</v>
      </c>
      <c r="B45" s="83">
        <f>B42+B43</f>
        <v>183051</v>
      </c>
      <c r="C45" s="40">
        <f>C42+C43</f>
        <v>3690570</v>
      </c>
    </row>
    <row r="46" spans="1:3" ht="15" x14ac:dyDescent="0.25">
      <c r="A46"/>
      <c r="B46" s="75"/>
    </row>
    <row r="47" spans="1:3" ht="15" x14ac:dyDescent="0.25">
      <c r="A47"/>
      <c r="B47" s="75"/>
    </row>
    <row r="48" spans="1:3" ht="15" x14ac:dyDescent="0.3">
      <c r="A48" s="20" t="str">
        <f>'форма 1'!B59</f>
        <v>И. О.  Председателя Правления</v>
      </c>
      <c r="B48" s="84" t="str">
        <f>'форма 1'!C59</f>
        <v>Оспанов Н.Е.</v>
      </c>
      <c r="C48" s="6"/>
    </row>
    <row r="49" spans="1:3" ht="9.75" customHeight="1" x14ac:dyDescent="0.3">
      <c r="A49" s="20"/>
      <c r="B49" s="84"/>
      <c r="C49" s="6"/>
    </row>
    <row r="50" spans="1:3" ht="15" x14ac:dyDescent="0.3">
      <c r="A50" s="20" t="str">
        <f>'форма 1'!B61</f>
        <v>Главный бухгалтер</v>
      </c>
      <c r="B50" s="21" t="str">
        <f>'форма 1'!C61</f>
        <v>Дуйсебаева Ж. А.</v>
      </c>
    </row>
    <row r="52" spans="1:3" ht="15" x14ac:dyDescent="0.3">
      <c r="A52" s="6" t="s">
        <v>37</v>
      </c>
    </row>
    <row r="53" spans="1:3" ht="15" x14ac:dyDescent="0.3">
      <c r="A53" s="6" t="str">
        <f>'форма 1'!B64</f>
        <v>15 мая 2019 года</v>
      </c>
      <c r="B53" s="85" t="s">
        <v>17</v>
      </c>
      <c r="C53" s="12" t="s">
        <v>17</v>
      </c>
    </row>
    <row r="57" spans="1:3" x14ac:dyDescent="0.25">
      <c r="B57" s="102"/>
      <c r="C57" s="8"/>
    </row>
    <row r="59" spans="1:3" x14ac:dyDescent="0.25">
      <c r="B59" s="75"/>
    </row>
    <row r="60" spans="1:3" x14ac:dyDescent="0.25">
      <c r="B60" s="108"/>
    </row>
  </sheetData>
  <mergeCells count="3">
    <mergeCell ref="A2:B3"/>
    <mergeCell ref="B4:B5"/>
    <mergeCell ref="C4:C5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43"/>
  <sheetViews>
    <sheetView workbookViewId="0">
      <selection activeCell="F33" sqref="F33"/>
    </sheetView>
  </sheetViews>
  <sheetFormatPr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5.85546875" style="2" customWidth="1"/>
    <col min="5" max="5" width="12.28515625" style="2" bestFit="1" customWidth="1"/>
    <col min="6" max="6" width="22.42578125" style="2" customWidth="1"/>
    <col min="7" max="7" width="13.140625" style="6" customWidth="1"/>
    <col min="8" max="8" width="14.140625" style="2" customWidth="1"/>
    <col min="9" max="9" width="19.5703125" style="2" bestFit="1" customWidth="1"/>
    <col min="10" max="16384" width="9.140625" style="2"/>
  </cols>
  <sheetData>
    <row r="2" spans="1:9" x14ac:dyDescent="0.3">
      <c r="A2" s="6" t="s">
        <v>79</v>
      </c>
    </row>
    <row r="3" spans="1:9" x14ac:dyDescent="0.3">
      <c r="A3" s="21" t="s">
        <v>80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21" t="s">
        <v>124</v>
      </c>
      <c r="B4" s="21"/>
      <c r="C4" s="21"/>
      <c r="D4" s="21"/>
      <c r="E4" s="21"/>
      <c r="F4" s="21"/>
      <c r="G4" s="21"/>
      <c r="H4" s="21"/>
      <c r="I4" s="21"/>
    </row>
    <row r="6" spans="1:9" ht="15" customHeight="1" x14ac:dyDescent="0.3">
      <c r="A6" s="126" t="s">
        <v>81</v>
      </c>
      <c r="B6" s="127"/>
      <c r="C6" s="127"/>
      <c r="D6" s="127"/>
      <c r="E6" s="127"/>
      <c r="F6" s="127"/>
      <c r="G6" s="128"/>
      <c r="H6" s="121" t="s">
        <v>82</v>
      </c>
      <c r="I6" s="121" t="s">
        <v>23</v>
      </c>
    </row>
    <row r="7" spans="1:9" ht="30" customHeight="1" x14ac:dyDescent="0.25">
      <c r="A7" s="92"/>
      <c r="B7" s="131" t="s">
        <v>107</v>
      </c>
      <c r="C7" s="132"/>
      <c r="D7" s="129" t="s">
        <v>106</v>
      </c>
      <c r="E7" s="124" t="s">
        <v>19</v>
      </c>
      <c r="F7" s="124" t="s">
        <v>83</v>
      </c>
      <c r="G7" s="121" t="s">
        <v>84</v>
      </c>
      <c r="H7" s="122"/>
      <c r="I7" s="122"/>
    </row>
    <row r="8" spans="1:9" ht="30" x14ac:dyDescent="0.25">
      <c r="A8" s="42" t="s">
        <v>85</v>
      </c>
      <c r="B8" s="90" t="s">
        <v>57</v>
      </c>
      <c r="C8" s="90" t="s">
        <v>86</v>
      </c>
      <c r="D8" s="130"/>
      <c r="E8" s="125"/>
      <c r="F8" s="125"/>
      <c r="G8" s="123"/>
      <c r="H8" s="123"/>
      <c r="I8" s="123"/>
    </row>
    <row r="9" spans="1:9" s="17" customFormat="1" x14ac:dyDescent="0.25">
      <c r="A9" s="43" t="s">
        <v>125</v>
      </c>
      <c r="B9" s="44">
        <v>1379310</v>
      </c>
      <c r="C9" s="44">
        <v>12875173</v>
      </c>
      <c r="D9" s="45">
        <v>-35700</v>
      </c>
      <c r="E9" s="44">
        <f>'форма 1'!D30</f>
        <v>15504392</v>
      </c>
      <c r="F9" s="45">
        <f>'форма 1'!D31</f>
        <v>-27418175</v>
      </c>
      <c r="G9" s="45">
        <f t="shared" ref="G9:G14" si="0">SUM(B9:F9)</f>
        <v>2305000</v>
      </c>
      <c r="H9" s="45">
        <f>'форма 1'!D33</f>
        <v>1082999</v>
      </c>
      <c r="I9" s="45">
        <f>G9+H9</f>
        <v>3387999</v>
      </c>
    </row>
    <row r="10" spans="1:9" s="17" customFormat="1" x14ac:dyDescent="0.25">
      <c r="A10" s="46" t="s">
        <v>96</v>
      </c>
      <c r="B10" s="55"/>
      <c r="C10" s="50"/>
      <c r="D10" s="87"/>
      <c r="E10" s="50"/>
      <c r="F10" s="51"/>
      <c r="G10" s="51">
        <f t="shared" si="0"/>
        <v>0</v>
      </c>
      <c r="H10" s="51"/>
      <c r="I10" s="45">
        <f>SUM(G10:H10)</f>
        <v>0</v>
      </c>
    </row>
    <row r="11" spans="1:9" s="47" customFormat="1" x14ac:dyDescent="0.25">
      <c r="A11" s="46" t="s">
        <v>87</v>
      </c>
      <c r="B11" s="52" t="s">
        <v>17</v>
      </c>
      <c r="C11" s="52" t="s">
        <v>17</v>
      </c>
      <c r="D11" s="53"/>
      <c r="E11" s="52"/>
      <c r="F11" s="54">
        <f>'форма 2'!C31</f>
        <v>568482</v>
      </c>
      <c r="G11" s="51">
        <f t="shared" si="0"/>
        <v>568482</v>
      </c>
      <c r="H11" s="54">
        <f>'форма 2'!C32</f>
        <v>14887</v>
      </c>
      <c r="I11" s="51">
        <f>SUM(G11:H11)</f>
        <v>583369</v>
      </c>
    </row>
    <row r="12" spans="1:9" s="47" customFormat="1" x14ac:dyDescent="0.25">
      <c r="A12" s="46" t="s">
        <v>108</v>
      </c>
      <c r="B12" s="52"/>
      <c r="C12" s="52"/>
      <c r="D12" s="53"/>
      <c r="E12" s="105">
        <v>-460982</v>
      </c>
      <c r="F12" s="54">
        <f>-E12</f>
        <v>460982</v>
      </c>
      <c r="G12" s="51">
        <f t="shared" si="0"/>
        <v>0</v>
      </c>
      <c r="H12" s="54"/>
      <c r="I12" s="51">
        <f>SUM(G12:H12)</f>
        <v>0</v>
      </c>
    </row>
    <row r="13" spans="1:9" s="47" customFormat="1" hidden="1" x14ac:dyDescent="0.25">
      <c r="A13" s="46" t="s">
        <v>116</v>
      </c>
      <c r="B13" s="52"/>
      <c r="C13" s="52"/>
      <c r="D13" s="53"/>
      <c r="E13" s="53"/>
      <c r="F13" s="55"/>
      <c r="G13" s="51">
        <f t="shared" si="0"/>
        <v>0</v>
      </c>
      <c r="H13" s="54"/>
      <c r="I13" s="51">
        <f>SUM(G13:H13)</f>
        <v>0</v>
      </c>
    </row>
    <row r="14" spans="1:9" s="47" customFormat="1" ht="27" x14ac:dyDescent="0.25">
      <c r="A14" s="46" t="s">
        <v>97</v>
      </c>
      <c r="B14" s="52"/>
      <c r="C14" s="52"/>
      <c r="D14" s="53"/>
      <c r="E14" s="91"/>
      <c r="F14" s="54">
        <v>129654</v>
      </c>
      <c r="G14" s="51">
        <f t="shared" si="0"/>
        <v>129654</v>
      </c>
      <c r="H14" s="54">
        <v>-57898</v>
      </c>
      <c r="I14" s="51">
        <f>SUM(G14:H14)</f>
        <v>71756</v>
      </c>
    </row>
    <row r="15" spans="1:9" s="17" customFormat="1" x14ac:dyDescent="0.25">
      <c r="A15" s="43" t="s">
        <v>126</v>
      </c>
      <c r="B15" s="50">
        <f t="shared" ref="B15:I15" si="1">SUM(B9:B14)</f>
        <v>1379310</v>
      </c>
      <c r="C15" s="50">
        <f t="shared" si="1"/>
        <v>12875173</v>
      </c>
      <c r="D15" s="50">
        <f t="shared" si="1"/>
        <v>-35700</v>
      </c>
      <c r="E15" s="50">
        <f t="shared" si="1"/>
        <v>15043410</v>
      </c>
      <c r="F15" s="51">
        <f t="shared" si="1"/>
        <v>-26259057</v>
      </c>
      <c r="G15" s="51">
        <f t="shared" si="1"/>
        <v>3003136</v>
      </c>
      <c r="H15" s="51">
        <f t="shared" si="1"/>
        <v>1039988</v>
      </c>
      <c r="I15" s="51">
        <f t="shared" si="1"/>
        <v>4043124</v>
      </c>
    </row>
    <row r="16" spans="1:9" ht="13.5" x14ac:dyDescent="0.25">
      <c r="B16" s="41"/>
      <c r="C16" s="41"/>
      <c r="D16" s="41"/>
      <c r="E16" s="41"/>
      <c r="F16" s="41"/>
      <c r="G16" s="41"/>
      <c r="H16" s="41"/>
      <c r="I16" s="41"/>
    </row>
    <row r="17" spans="1:9" ht="13.5" x14ac:dyDescent="0.25">
      <c r="B17" s="41"/>
      <c r="C17" s="41"/>
      <c r="D17" s="41"/>
      <c r="E17" s="41"/>
      <c r="F17" s="41"/>
      <c r="G17" s="41"/>
      <c r="H17" s="41"/>
      <c r="I17" s="41"/>
    </row>
    <row r="18" spans="1:9" ht="13.5" x14ac:dyDescent="0.25">
      <c r="B18" s="41"/>
      <c r="C18" s="41"/>
      <c r="D18" s="41"/>
      <c r="E18" s="41"/>
      <c r="F18" s="41"/>
      <c r="G18" s="41"/>
      <c r="H18" s="41"/>
      <c r="I18" s="41"/>
    </row>
    <row r="19" spans="1:9" x14ac:dyDescent="0.3">
      <c r="A19" s="20" t="str">
        <f>'форма 1'!B59</f>
        <v>И. О.  Председателя Правления</v>
      </c>
      <c r="B19" s="6"/>
      <c r="E19" s="21" t="str">
        <f>'форма 1'!C59</f>
        <v>Оспанов Н.Е.</v>
      </c>
    </row>
    <row r="20" spans="1:9" x14ac:dyDescent="0.3">
      <c r="A20" s="20"/>
      <c r="B20" s="6"/>
      <c r="F20" s="6"/>
    </row>
    <row r="21" spans="1:9" x14ac:dyDescent="0.3">
      <c r="A21" s="20" t="str">
        <f>'форма 1'!B61</f>
        <v>Главный бухгалтер</v>
      </c>
      <c r="B21" s="56"/>
      <c r="C21" s="21"/>
      <c r="E21" s="21" t="str">
        <f>'форма 1'!C61</f>
        <v>Дуйсебаева Ж. А.</v>
      </c>
      <c r="F21" s="6"/>
    </row>
    <row r="22" spans="1:9" x14ac:dyDescent="0.3">
      <c r="B22" s="6"/>
      <c r="F22" s="6" t="s">
        <v>17</v>
      </c>
    </row>
    <row r="23" spans="1:9" x14ac:dyDescent="0.3">
      <c r="A23" s="6" t="s">
        <v>37</v>
      </c>
    </row>
    <row r="24" spans="1:9" x14ac:dyDescent="0.3">
      <c r="A24" s="6" t="str">
        <f>'форма 1'!B64</f>
        <v>15 мая 2019 года</v>
      </c>
      <c r="H24" s="98"/>
    </row>
    <row r="25" spans="1:9" x14ac:dyDescent="0.3">
      <c r="A25" s="6"/>
      <c r="H25" s="98"/>
    </row>
    <row r="26" spans="1:9" x14ac:dyDescent="0.3">
      <c r="A26" s="6"/>
      <c r="H26" s="98"/>
    </row>
    <row r="27" spans="1:9" x14ac:dyDescent="0.3">
      <c r="A27" s="6"/>
      <c r="H27" s="98"/>
    </row>
    <row r="28" spans="1:9" x14ac:dyDescent="0.3">
      <c r="A28" s="6"/>
      <c r="H28" s="98"/>
    </row>
    <row r="29" spans="1:9" x14ac:dyDescent="0.3">
      <c r="A29" s="6"/>
      <c r="H29" s="98"/>
    </row>
    <row r="30" spans="1:9" x14ac:dyDescent="0.3">
      <c r="A30" s="6"/>
      <c r="H30" s="98"/>
    </row>
    <row r="31" spans="1:9" x14ac:dyDescent="0.3">
      <c r="A31" s="6"/>
      <c r="H31" s="98"/>
    </row>
    <row r="32" spans="1:9" x14ac:dyDescent="0.3">
      <c r="A32" s="6"/>
      <c r="H32" s="98"/>
    </row>
    <row r="33" spans="1:9" x14ac:dyDescent="0.3">
      <c r="A33" s="6"/>
      <c r="H33" s="98"/>
    </row>
    <row r="34" spans="1:9" x14ac:dyDescent="0.3">
      <c r="A34" s="6"/>
      <c r="H34" s="98"/>
    </row>
    <row r="35" spans="1:9" x14ac:dyDescent="0.3">
      <c r="H35" s="98"/>
    </row>
    <row r="36" spans="1:9" ht="13.5" x14ac:dyDescent="0.25">
      <c r="C36" s="103"/>
      <c r="D36" s="8"/>
      <c r="E36" s="8"/>
      <c r="F36" s="12"/>
      <c r="G36" s="12"/>
      <c r="H36" s="12"/>
      <c r="I36" s="12"/>
    </row>
    <row r="37" spans="1:9" ht="13.5" x14ac:dyDescent="0.25">
      <c r="C37" s="8"/>
      <c r="D37" s="8"/>
      <c r="E37" s="8"/>
      <c r="F37" s="41"/>
      <c r="G37" s="41"/>
      <c r="H37" s="41"/>
      <c r="I37" s="41"/>
    </row>
    <row r="38" spans="1:9" x14ac:dyDescent="0.3">
      <c r="C38" s="103"/>
    </row>
    <row r="39" spans="1:9" x14ac:dyDescent="0.3">
      <c r="F39" s="12"/>
    </row>
    <row r="40" spans="1:9" x14ac:dyDescent="0.3">
      <c r="F40" s="12"/>
    </row>
    <row r="41" spans="1:9" x14ac:dyDescent="0.3">
      <c r="F41" s="12"/>
    </row>
    <row r="42" spans="1:9" x14ac:dyDescent="0.3">
      <c r="F42" s="86"/>
    </row>
    <row r="43" spans="1:9" x14ac:dyDescent="0.3">
      <c r="F43" s="12"/>
    </row>
  </sheetData>
  <mergeCells count="8">
    <mergeCell ref="H6:H8"/>
    <mergeCell ref="E7:E8"/>
    <mergeCell ref="F7:F8"/>
    <mergeCell ref="A6:G6"/>
    <mergeCell ref="I6:I8"/>
    <mergeCell ref="G7:G8"/>
    <mergeCell ref="D7:D8"/>
    <mergeCell ref="B7:C7"/>
  </mergeCells>
  <pageMargins left="0.82677165354330717" right="0.19685039370078741" top="0.94488188976377963" bottom="0.74803149606299213" header="0.31496062992125984" footer="0.31496062992125984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Женисбек Умешов</cp:lastModifiedBy>
  <cp:lastPrinted>2019-05-15T05:53:49Z</cp:lastPrinted>
  <dcterms:created xsi:type="dcterms:W3CDTF">2015-08-20T10:00:21Z</dcterms:created>
  <dcterms:modified xsi:type="dcterms:W3CDTF">2019-05-15T10:06:34Z</dcterms:modified>
</cp:coreProperties>
</file>