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580" windowHeight="6030" activeTab="3"/>
  </bookViews>
  <sheets>
    <sheet name="Ф1" sheetId="1" r:id="rId1"/>
    <sheet name="Ф2" sheetId="2" r:id="rId2"/>
    <sheet name="Ф3" sheetId="3" r:id="rId3"/>
    <sheet name="Ф4" sheetId="4" r:id="rId4"/>
    <sheet name="Расчет балан ст-ти" sheetId="5" state="hidden" r:id="rId5"/>
  </sheets>
  <definedNames>
    <definedName name="_xlnm.Print_Area" localSheetId="0">'Ф1'!$A$1:$E$66</definedName>
    <definedName name="_xlnm.Print_Area" localSheetId="1">'Ф2'!$A$1:$E$49</definedName>
    <definedName name="_xlnm.Print_Area" localSheetId="2">'Ф3'!$A$1:$E$64</definedName>
    <definedName name="_xlnm.Print_Area" localSheetId="3">'Ф4'!$A$1:$H$43</definedName>
  </definedNames>
  <calcPr fullCalcOnLoad="1"/>
</workbook>
</file>

<file path=xl/sharedStrings.xml><?xml version="1.0" encoding="utf-8"?>
<sst xmlns="http://schemas.openxmlformats.org/spreadsheetml/2006/main" count="343" uniqueCount="240">
  <si>
    <t>АКТИВЫ</t>
  </si>
  <si>
    <t>010</t>
  </si>
  <si>
    <t>011</t>
  </si>
  <si>
    <t>020</t>
  </si>
  <si>
    <t>030</t>
  </si>
  <si>
    <t>031</t>
  </si>
  <si>
    <t>040</t>
  </si>
  <si>
    <t>041</t>
  </si>
  <si>
    <t>042</t>
  </si>
  <si>
    <t>043</t>
  </si>
  <si>
    <t>044</t>
  </si>
  <si>
    <t>050</t>
  </si>
  <si>
    <t>200</t>
  </si>
  <si>
    <t>IV. ДОЛГОСРОЧНЫЕ ОБЯЗАТЕЛЬСТВА</t>
  </si>
  <si>
    <t>300</t>
  </si>
  <si>
    <t>100</t>
  </si>
  <si>
    <t>012</t>
  </si>
  <si>
    <t>013</t>
  </si>
  <si>
    <t>014</t>
  </si>
  <si>
    <t>015</t>
  </si>
  <si>
    <t>016</t>
  </si>
  <si>
    <t>021</t>
  </si>
  <si>
    <t>022</t>
  </si>
  <si>
    <t>023</t>
  </si>
  <si>
    <t>024</t>
  </si>
  <si>
    <t>025</t>
  </si>
  <si>
    <t>026</t>
  </si>
  <si>
    <t>051</t>
  </si>
  <si>
    <t>052</t>
  </si>
  <si>
    <t>053</t>
  </si>
  <si>
    <t>054</t>
  </si>
  <si>
    <t>055</t>
  </si>
  <si>
    <t>I. КРАТКОСРОЧНЫЕ АКТИВЫ</t>
  </si>
  <si>
    <t>Денежные средства и их эквиваленты</t>
  </si>
  <si>
    <t>Краткосрочные финансовые инвестиции</t>
  </si>
  <si>
    <t>Запасы</t>
  </si>
  <si>
    <t>Текущие налоговые активы</t>
  </si>
  <si>
    <t>Прочие краткосрочные активы</t>
  </si>
  <si>
    <t>Итого краткосрочных активов</t>
  </si>
  <si>
    <t>Долгосрочные финансовые инвестиции</t>
  </si>
  <si>
    <t>Инвестиции, учитываемые методом долевого участия</t>
  </si>
  <si>
    <t>Инвестиционная недвижимость</t>
  </si>
  <si>
    <t>Основные средства</t>
  </si>
  <si>
    <t>Биологические активы</t>
  </si>
  <si>
    <t>Нематериальные активы</t>
  </si>
  <si>
    <t>027</t>
  </si>
  <si>
    <t>Отложенные налоговые активы</t>
  </si>
  <si>
    <t>028</t>
  </si>
  <si>
    <t>Прочие долгосрочные активы</t>
  </si>
  <si>
    <t>029</t>
  </si>
  <si>
    <t xml:space="preserve">Итого долгосрочных активов </t>
  </si>
  <si>
    <t>ПАССИВЫ</t>
  </si>
  <si>
    <t>Краткосрочные финансовые обязательства</t>
  </si>
  <si>
    <t>032</t>
  </si>
  <si>
    <t>Обязательства по другим обязательным и добровольным платежам</t>
  </si>
  <si>
    <t>033</t>
  </si>
  <si>
    <t>034</t>
  </si>
  <si>
    <t>Краткосрочные оценочные обязательства</t>
  </si>
  <si>
    <t>035</t>
  </si>
  <si>
    <t>Прочие краткосрочные обязательства</t>
  </si>
  <si>
    <t>Итого краткосрочных обязательств</t>
  </si>
  <si>
    <t>Долгосрочные финансовые обязательства</t>
  </si>
  <si>
    <t>Долгосрочная кредиторская задолженность</t>
  </si>
  <si>
    <t>Долгосрочные оценочные обязательства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</si>
  <si>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</si>
  <si>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</si>
  <si>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</si>
  <si>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III. КРАТКОСРОЧНЫЕ ОБЯЗАТЕЛЬСТВА</t>
  </si>
  <si>
    <t>Выпущенный капитал</t>
  </si>
  <si>
    <t>Эмиссионный доход</t>
  </si>
  <si>
    <t>Выкупленные собственные долевые инструменты</t>
  </si>
  <si>
    <t>Резервы</t>
  </si>
  <si>
    <t xml:space="preserve">Нераспределенный доход (непокрытый убыток) </t>
  </si>
  <si>
    <t>Доля меньшинства</t>
  </si>
  <si>
    <t>Итого капитал</t>
  </si>
  <si>
    <t>V. КАПИТАЛ</t>
  </si>
  <si>
    <t>II. ДОЛГОСРОЧНЫЕ АКТИВЫ</t>
  </si>
  <si>
    <t>Обязательства по налогам</t>
  </si>
  <si>
    <t>тыс. тенге</t>
  </si>
  <si>
    <t>ОТЧЕТ О ФИНАНСОВОМ ПОЛОЖЕНИИ</t>
  </si>
  <si>
    <t>Сельскохозяйственные угодья</t>
  </si>
  <si>
    <t>Активы в отчете о финансовом положении</t>
  </si>
  <si>
    <t>Нематериальные активы в отчете о финансовом положении</t>
  </si>
  <si>
    <t>Краткосрочные и долгосрочные обязательства в отчете о финансовом положении</t>
  </si>
  <si>
    <t xml:space="preserve">Количество простых акций </t>
  </si>
  <si>
    <t>№</t>
  </si>
  <si>
    <t>Чистые активы для простых акций ((стр.1-стр.2)) - стр. 3)</t>
  </si>
  <si>
    <t>Наименование показателей</t>
  </si>
  <si>
    <t>Сумма, тыс. тенге</t>
  </si>
  <si>
    <t>Балансовая стоимость одной простой акции (тенге)</t>
  </si>
  <si>
    <t>Балансовая стоимость одной простой акций на 30.06.2011 года (стр.5/стр.4)</t>
  </si>
  <si>
    <t>ОТЧЕТ О СОВОКУПНОМ ДОХОДЕ</t>
  </si>
  <si>
    <t>НАИМЕНОВАНИЕ ПОКАЗАТЕЛЕЙ</t>
  </si>
  <si>
    <t>За отчетный период</t>
  </si>
  <si>
    <t>Прочие доходы</t>
  </si>
  <si>
    <t>Административные расходы</t>
  </si>
  <si>
    <t>060</t>
  </si>
  <si>
    <t>Прочие расходы</t>
  </si>
  <si>
    <t>070</t>
  </si>
  <si>
    <t>080</t>
  </si>
  <si>
    <t>090</t>
  </si>
  <si>
    <t>110</t>
  </si>
  <si>
    <t>120</t>
  </si>
  <si>
    <t>130</t>
  </si>
  <si>
    <t>140</t>
  </si>
  <si>
    <t>Курсовые разницы при пересчете показателей зарубежных предприятий из других валют</t>
  </si>
  <si>
    <t>150</t>
  </si>
  <si>
    <t>Прочий совокупный доход за отчетный период, за вычетом подоходного налога</t>
  </si>
  <si>
    <t>160</t>
  </si>
  <si>
    <t>170</t>
  </si>
  <si>
    <t>Прибыль причитающаяся:</t>
  </si>
  <si>
    <t>180</t>
  </si>
  <si>
    <t>190</t>
  </si>
  <si>
    <t xml:space="preserve">Прибыль за отчетный период </t>
  </si>
  <si>
    <t>Базовая прибыль на одну простую акцию (тенге)</t>
  </si>
  <si>
    <t>Чистая прибыль за период</t>
  </si>
  <si>
    <t>Средневзвешенное количество простых акций</t>
  </si>
  <si>
    <t>Базовая прибыль на одну простую акцию на 30.06.2011 года</t>
  </si>
  <si>
    <t>(прямой метод)</t>
  </si>
  <si>
    <t>I. ДВИЖЕНИЕ ДЕНЕЖНЫХ СРЕДСТВ ОТ ОПЕРАЦИОННОЙ ДЕЯТЕЛЬНОСТИ</t>
  </si>
  <si>
    <t>II. ДВИЖЕНИЕ ДЕНЕЖНЫХ СРЕДСТВ ОТ ИНВЕСТИЦИОННОЙ ДЕЯТЕЛЬНОСТИ</t>
  </si>
  <si>
    <t>045</t>
  </si>
  <si>
    <t>046</t>
  </si>
  <si>
    <t>056</t>
  </si>
  <si>
    <t>III. ДВИЖЕНИЕ ДЕНЕЖНЫХ СРЕДСТВ ОТ ФИНАНСОВОЙ ДЕЯТЕЛЬНОСТИ</t>
  </si>
  <si>
    <t>071</t>
  </si>
  <si>
    <t>072</t>
  </si>
  <si>
    <t>073</t>
  </si>
  <si>
    <t>074</t>
  </si>
  <si>
    <t>081</t>
  </si>
  <si>
    <t>082</t>
  </si>
  <si>
    <t>083</t>
  </si>
  <si>
    <t>084</t>
  </si>
  <si>
    <t>Деньги на начало отчетного периода</t>
  </si>
  <si>
    <t>Деньги на конец отчетного периода</t>
  </si>
  <si>
    <t>ОТЧЕТ ОБ ИЗМЕНЕНИЯХ В СОБСТВЕННОМ КАПИТАЛЕ</t>
  </si>
  <si>
    <t>Изменения в учетной политике</t>
  </si>
  <si>
    <t>Прибыль/убыток за период</t>
  </si>
  <si>
    <t>Курсовые разницы при пересчете в другую валюту</t>
  </si>
  <si>
    <t>Прочий совокупный доход</t>
  </si>
  <si>
    <t>Эмиссия акций</t>
  </si>
  <si>
    <t>Сальдо на 1 января предыдущего года</t>
  </si>
  <si>
    <r>
      <t xml:space="preserve">Наименование организации: </t>
    </r>
    <r>
      <rPr>
        <b/>
        <u val="single"/>
        <sz val="10"/>
        <color indexed="8"/>
        <rFont val="Times New Roman"/>
        <family val="1"/>
      </rPr>
      <t>Акционерное общество "Холдинг КАЗЭКСПОРТАСТЫК"</t>
    </r>
  </si>
  <si>
    <r>
      <t xml:space="preserve">Вид деятельности организации: </t>
    </r>
    <r>
      <rPr>
        <b/>
        <u val="single"/>
        <sz val="10"/>
        <color indexed="8"/>
        <rFont val="Times New Roman"/>
        <family val="1"/>
      </rPr>
      <t>Торгово-закупочная, внешнеэкономическая</t>
    </r>
  </si>
  <si>
    <r>
      <t xml:space="preserve">Организационно-правовая форма: </t>
    </r>
    <r>
      <rPr>
        <b/>
        <u val="single"/>
        <sz val="10"/>
        <color indexed="8"/>
        <rFont val="Times New Roman"/>
        <family val="1"/>
      </rPr>
      <t>Акционерное общество</t>
    </r>
  </si>
  <si>
    <r>
      <t xml:space="preserve">Форма отчетности: </t>
    </r>
    <r>
      <rPr>
        <b/>
        <u val="single"/>
        <sz val="10"/>
        <color indexed="8"/>
        <rFont val="Times New Roman"/>
        <family val="1"/>
      </rPr>
      <t>К</t>
    </r>
    <r>
      <rPr>
        <b/>
        <u val="single"/>
        <sz val="10"/>
        <color indexed="8"/>
        <rFont val="Times New Roman"/>
        <family val="1"/>
      </rPr>
      <t>онсолидированная</t>
    </r>
  </si>
  <si>
    <r>
      <t xml:space="preserve">Юридический адрес (организации): </t>
    </r>
    <r>
      <rPr>
        <b/>
        <u val="single"/>
        <sz val="10"/>
        <color indexed="8"/>
        <rFont val="Times New Roman"/>
        <family val="1"/>
      </rPr>
      <t>г. Астана, улица Отырар 1/1</t>
    </r>
  </si>
  <si>
    <t xml:space="preserve"> </t>
  </si>
  <si>
    <r>
      <t>И.О. главного бухгалтера: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Кусаинова Алия Булатовна</t>
    </r>
    <r>
      <rPr>
        <b/>
        <sz val="10"/>
        <color indexed="8"/>
        <rFont val="Times New Roman"/>
        <family val="1"/>
      </rPr>
      <t xml:space="preserve">            </t>
    </r>
    <r>
      <rPr>
        <sz val="10"/>
        <color indexed="8"/>
        <rFont val="Times New Roman"/>
        <family val="1"/>
      </rPr>
      <t xml:space="preserve">        ________________</t>
    </r>
  </si>
  <si>
    <t>Место печати</t>
  </si>
  <si>
    <t>реализация товаров и услуг</t>
  </si>
  <si>
    <t>дивиденды</t>
  </si>
  <si>
    <t>прочие поступления</t>
  </si>
  <si>
    <t>платежи поставщикам за товары и услуги</t>
  </si>
  <si>
    <t>выплата вознаграждения по займам</t>
  </si>
  <si>
    <t>прочие выплаты</t>
  </si>
  <si>
    <t>реализация основных средств</t>
  </si>
  <si>
    <t>реализация нематериальных, биологических активов</t>
  </si>
  <si>
    <t>реализация других долгосрочных активов</t>
  </si>
  <si>
    <t>поступление банковских депозитов</t>
  </si>
  <si>
    <t>поступления от выплат основного долга по финансовой аренде</t>
  </si>
  <si>
    <t>приобретение основных средств</t>
  </si>
  <si>
    <t>приобретение нематериальных, биологических активов</t>
  </si>
  <si>
    <t>приобретение других долгосрочных активов</t>
  </si>
  <si>
    <t>приобретение активов для финансовой аренды</t>
  </si>
  <si>
    <t>предоставление займов другим организациям</t>
  </si>
  <si>
    <t>получение займов</t>
  </si>
  <si>
    <t>погашение займов</t>
  </si>
  <si>
    <t>приобретение собственных акций</t>
  </si>
  <si>
    <t>выплата дивидендов</t>
  </si>
  <si>
    <t>ОТЧЕТ О ДВИЖЕНИИ ДЕНЕЖНЫХ СРЕДСТВ</t>
  </si>
  <si>
    <t>На конец отчетного                периода</t>
  </si>
  <si>
    <t>На начало отчетного               периода</t>
  </si>
  <si>
    <t>На конец отчетного                  периода</t>
  </si>
  <si>
    <t>На начало отчетного                 периода</t>
  </si>
  <si>
    <r>
      <t>БАЛАНС</t>
    </r>
    <r>
      <rPr>
        <sz val="10"/>
        <rFont val="Times New Roman"/>
        <family val="1"/>
      </rPr>
      <t xml:space="preserve"> (строка 100+строка 200)</t>
    </r>
  </si>
  <si>
    <r>
      <t>БАЛАНС</t>
    </r>
    <r>
      <rPr>
        <sz val="10"/>
        <rFont val="Times New Roman"/>
        <family val="1"/>
      </rPr>
      <t xml:space="preserve"> (строка 300 + строка 400 + строка 500)</t>
    </r>
  </si>
  <si>
    <r>
      <t xml:space="preserve">Валовый доход </t>
    </r>
    <r>
      <rPr>
        <sz val="10"/>
        <rFont val="Times New Roman"/>
        <family val="1"/>
      </rPr>
      <t>(строка 010 - строка 020)</t>
    </r>
  </si>
  <si>
    <r>
      <t>3. Чистая сумма денежных средств от операционной деятельности</t>
    </r>
    <r>
      <rPr>
        <sz val="10"/>
        <rFont val="Times New Roman"/>
        <family val="1"/>
      </rPr>
      <t xml:space="preserve"> (строка 010 - строка 020)</t>
    </r>
  </si>
  <si>
    <r>
      <t>3. Чистая сумма денежных средств от инвестиционной деятельности</t>
    </r>
    <r>
      <rPr>
        <sz val="10"/>
        <rFont val="Times New Roman"/>
        <family val="1"/>
      </rPr>
      <t xml:space="preserve"> (строка 040 - строка 050)</t>
    </r>
  </si>
  <si>
    <r>
      <t xml:space="preserve">3. Чистая сумма денежных средств от финансовой деятельности </t>
    </r>
    <r>
      <rPr>
        <sz val="10"/>
        <rFont val="Times New Roman"/>
        <family val="1"/>
      </rPr>
      <t>(строка 070 - строка 080)</t>
    </r>
  </si>
  <si>
    <t>Краткосрочная торговая и прочая кредиторская задолженность</t>
  </si>
  <si>
    <t xml:space="preserve">Расходы по реализации </t>
  </si>
  <si>
    <r>
      <t xml:space="preserve">Нетто затраты на финансирование </t>
    </r>
    <r>
      <rPr>
        <sz val="10"/>
        <rFont val="Times New Roman"/>
        <family val="1"/>
      </rPr>
      <t>(строка 090 - строка 100)</t>
    </r>
  </si>
  <si>
    <r>
      <t xml:space="preserve">Прибыль до налогообложения </t>
    </r>
    <r>
      <rPr>
        <sz val="10"/>
        <rFont val="Times New Roman"/>
        <family val="1"/>
      </rPr>
      <t>(строка 080 + строка 110)</t>
    </r>
  </si>
  <si>
    <r>
      <t xml:space="preserve">Прибыль за отчетный период </t>
    </r>
    <r>
      <rPr>
        <sz val="10"/>
        <rFont val="Times New Roman"/>
        <family val="1"/>
      </rPr>
      <t>(строка 120 - строка 130)</t>
    </r>
  </si>
  <si>
    <t>Доходы от реализации продукции и оказания услуг</t>
  </si>
  <si>
    <t>Себестоимость реализации продукции и оказанния услуг</t>
  </si>
  <si>
    <r>
      <t xml:space="preserve">Прибыль от операционной деятельности </t>
    </r>
    <r>
      <rPr>
        <sz val="10"/>
        <rFont val="Times New Roman"/>
        <family val="1"/>
      </rPr>
      <t>(строка 030 + строка 040 - строка 050 - строка 060 - строка 070)</t>
    </r>
  </si>
  <si>
    <t>Финансовые доходы</t>
  </si>
  <si>
    <t>Финансовые расходы</t>
  </si>
  <si>
    <t>Расход по подоходному налогу</t>
  </si>
  <si>
    <r>
      <t xml:space="preserve">Итого совокупный доход за отчетный период </t>
    </r>
    <r>
      <rPr>
        <sz val="10"/>
        <rFont val="Times New Roman"/>
        <family val="1"/>
      </rPr>
      <t>(строка 160 + строка 170)</t>
    </r>
  </si>
  <si>
    <t>Собственникам Компании</t>
  </si>
  <si>
    <t>Неконтролирующим акционерам</t>
  </si>
  <si>
    <t>Итого совокупный доход причитающийся:</t>
  </si>
  <si>
    <t xml:space="preserve">Итого совокупный доход за отчетный период </t>
  </si>
  <si>
    <t>Краткосрочная торговая и прочая дебиторская задолженность</t>
  </si>
  <si>
    <t>Долгосрочная торговая и прочая дебиторская задолженность</t>
  </si>
  <si>
    <t>авансы, полученные от покупателей, заказчиков</t>
  </si>
  <si>
    <t>авансы, выданные поставщикам товаров и услуг</t>
  </si>
  <si>
    <t>выплаты по оплате труда</t>
  </si>
  <si>
    <t>подоходный налог и другие платежи в бюджет</t>
  </si>
  <si>
    <t>Балансовая стоимость одной простой акций на 31.03.2013 года</t>
  </si>
  <si>
    <t>Сальдо на 1 января 2013 года</t>
  </si>
  <si>
    <t xml:space="preserve"> 160</t>
  </si>
  <si>
    <t xml:space="preserve">Прибыль/убыток, признанная/ый непосредственно в самом капитале           </t>
  </si>
  <si>
    <t>Уставный (акционерный) капитал</t>
  </si>
  <si>
    <t>Резерв курсовых разниц при пересчете из других валют</t>
  </si>
  <si>
    <t>Итого</t>
  </si>
  <si>
    <t>Капитал, принадлежащий собственникам Компании</t>
  </si>
  <si>
    <t>Нераспреде-ленная прибыль</t>
  </si>
  <si>
    <r>
      <t xml:space="preserve">Общий совокупный доход за отчетный период </t>
    </r>
    <r>
      <rPr>
        <sz val="10"/>
        <rFont val="Times New Roman"/>
        <family val="1"/>
      </rPr>
      <t>(строка 050 + строка 060)</t>
    </r>
  </si>
  <si>
    <r>
      <t xml:space="preserve">Общий совокупный доход за отчетный период </t>
    </r>
    <r>
      <rPr>
        <sz val="10"/>
        <rFont val="Times New Roman"/>
        <family val="1"/>
      </rPr>
      <t>(строка 150 + строка 160)</t>
    </r>
  </si>
  <si>
    <r>
      <t xml:space="preserve">Сальдо на 31 декабря предыдущего года </t>
    </r>
    <r>
      <rPr>
        <sz val="10"/>
        <rFont val="Times New Roman"/>
        <family val="1"/>
      </rPr>
      <t>(строка 170 - строка 180 + строка 190)</t>
    </r>
  </si>
  <si>
    <t>Код строки</t>
  </si>
  <si>
    <t>Доля неконтроли-рующих акционеров</t>
  </si>
  <si>
    <t>                                                                                                (ФИО)                                                                          (подпись)</t>
  </si>
  <si>
    <t>                                                                     (ФИО)                                                                                                     (подпись)</t>
  </si>
  <si>
    <r>
      <t>1. Поступление денежных средств, Всего</t>
    </r>
    <r>
      <rPr>
        <sz val="10"/>
        <rFont val="Times New Roman"/>
        <family val="1"/>
      </rPr>
      <t>, в том числе:</t>
    </r>
  </si>
  <si>
    <r>
      <t>2. Выбытие денежных средств, Всего,</t>
    </r>
    <r>
      <rPr>
        <sz val="10"/>
        <rFont val="Times New Roman"/>
        <family val="1"/>
      </rPr>
      <t xml:space="preserve"> в том числе:</t>
    </r>
  </si>
  <si>
    <r>
      <t xml:space="preserve">1. Поступление денежных средств, Всего, </t>
    </r>
    <r>
      <rPr>
        <sz val="10"/>
        <rFont val="Times New Roman"/>
        <family val="1"/>
      </rPr>
      <t>в том числе:</t>
    </r>
  </si>
  <si>
    <r>
      <t xml:space="preserve">2. Выбытие денежных средств, Всего, </t>
    </r>
    <r>
      <rPr>
        <sz val="10"/>
        <rFont val="Times New Roman"/>
        <family val="1"/>
      </rPr>
      <t>в том числе:</t>
    </r>
  </si>
  <si>
    <t>полученные вознаграждения по финансовой аренде</t>
  </si>
  <si>
    <t>эмиссия акций и других финансовых инструментов</t>
  </si>
  <si>
    <r>
      <t xml:space="preserve">ИТОГО:Увеличение / уменьшение денежных средств </t>
    </r>
    <r>
      <rPr>
        <sz val="10"/>
        <rFont val="Times New Roman"/>
        <family val="1"/>
      </rPr>
      <t>(строка 030 +/- строка 060 +/- строка 090)</t>
    </r>
  </si>
  <si>
    <t>                                                                     (ФИО)                                                                                                                  (подпись)</t>
  </si>
  <si>
    <t>                                                                                                (ФИО)                                                                                       (подпись)</t>
  </si>
  <si>
    <t>Выплата дивидендов</t>
  </si>
  <si>
    <r>
      <t>Пересчитанное сальдо</t>
    </r>
    <r>
      <rPr>
        <sz val="10"/>
        <rFont val="Times New Roman"/>
        <family val="1"/>
      </rPr>
      <t xml:space="preserve"> (строка 010 +/- строка 020)</t>
    </r>
  </si>
  <si>
    <r>
      <t>Пересчитанное сальдо</t>
    </r>
    <r>
      <rPr>
        <sz val="10"/>
        <rFont val="Times New Roman"/>
        <family val="1"/>
      </rPr>
      <t xml:space="preserve"> (строка 110 +/- строка 120)</t>
    </r>
  </si>
  <si>
    <t>Дивиденды акционерам</t>
  </si>
  <si>
    <t>За аналогичный период прошлого года</t>
  </si>
  <si>
    <t>по состоянию на 30 Сентября 2013 года</t>
  </si>
  <si>
    <r>
      <t>Руководитель: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Касабеков Муратбек Алтынбекович</t>
    </r>
    <r>
      <rPr>
        <sz val="10"/>
        <color indexed="8"/>
        <rFont val="Times New Roman"/>
        <family val="1"/>
      </rPr>
      <t xml:space="preserve">                        ________________</t>
    </r>
  </si>
  <si>
    <r>
      <t xml:space="preserve">Руководитель: </t>
    </r>
    <r>
      <rPr>
        <b/>
        <u val="single"/>
        <sz val="10"/>
        <color indexed="8"/>
        <rFont val="Times New Roman"/>
        <family val="1"/>
      </rPr>
      <t xml:space="preserve">Касабеков Муратбек Алтынбекович </t>
    </r>
    <r>
      <rPr>
        <b/>
        <sz val="10"/>
        <color indexed="8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 xml:space="preserve">                  ________________</t>
    </r>
  </si>
  <si>
    <r>
      <t>Руководитель: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Касабеков Муратбек Алтынбекович</t>
    </r>
    <r>
      <rPr>
        <b/>
        <sz val="10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                     ________________</t>
    </r>
  </si>
  <si>
    <r>
      <t>Руководитель:</t>
    </r>
    <r>
      <rPr>
        <sz val="10"/>
        <color indexed="8"/>
        <rFont val="Times New Roman"/>
        <family val="1"/>
      </rPr>
      <t xml:space="preserve"> </t>
    </r>
    <r>
      <rPr>
        <b/>
        <u val="single"/>
        <sz val="10"/>
        <color indexed="8"/>
        <rFont val="Times New Roman"/>
        <family val="1"/>
      </rPr>
      <t>Касабеков Муратбек Алтынбекович</t>
    </r>
    <r>
      <rPr>
        <b/>
        <sz val="10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 xml:space="preserve">                      ________________</t>
    </r>
  </si>
  <si>
    <r>
      <t>Сальдо на 30 Сентября 2013 года</t>
    </r>
    <r>
      <rPr>
        <sz val="10"/>
        <rFont val="Times New Roman"/>
        <family val="1"/>
      </rPr>
      <t xml:space="preserve"> (строка 070 - строка 080 + строка 090)</t>
    </r>
  </si>
  <si>
    <t>за период Январь - Сентябрь 2013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</si>
</sst>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_);_(* \(#,##0.0\);_(* &quot;-&quot;??_);_(@_)"/>
    <numFmt numFmtId="165" formatCode="_-* #,##0.0_р_._-;\-* #,##0.0_р_._-;_-* &quot;-&quot;?_р_._-;_-@_-"/>
    <numFmt numFmtId="166" formatCode="#,##0.0"/>
    <numFmt numFmtId="167" formatCode="_(* #,##0_);_(* \(#,##0\);_(* &quot;-&quot;??_);_(@_)"/>
    <numFmt numFmtId="168" formatCode="#,##0.0_р_."/>
    <numFmt numFmtId="169" formatCode="0.0"/>
    <numFmt numFmtId="170" formatCode="0.000"/>
    <numFmt numFmtId="171" formatCode="_-* #,##0.000_р_._-;\-* #,##0.000_р_._-;_-* &quot;-&quot;???_р_._-;_-@_-"/>
    <numFmt numFmtId="172" formatCode="#,##0_р_."/>
    <numFmt numFmtId="173" formatCode="#,##0.00_р_."/>
    <numFmt numFmtId="174" formatCode="0.0000"/>
    <numFmt numFmtId="175" formatCode="#,##0_ ;[Red]\-#,##0\ "/>
    <numFmt numFmtId="176" formatCode="#,##0.0_ ;[Red]\-#,##0.0\ "/>
    <numFmt numFmtId="177" formatCode="#,##0.00_ ;[Red]\-#,##0.00\ "/>
    <numFmt numFmtId="178" formatCode="#,##0.000_ ;[Red]\-#,##0.000\ "/>
    <numFmt numFmtId="179" formatCode="#,##0.000"/>
    <numFmt numFmtId="180" formatCode="#,##0.0000"/>
    <numFmt numFmtId="181" formatCode="#,##0.00000"/>
    <numFmt numFmtId="182" formatCode="#,##0.000000"/>
    <numFmt numFmtId="183" formatCode="#,##0.00&quot;р.&quot;"/>
    <numFmt numFmtId="184" formatCode="#,##0.000_р_."/>
    <numFmt numFmtId="185" formatCode="_-* #,##0_р_._-;\-* #,##0_р_._-;_-* &quot;-&quot;?_р_._-;_-@_-"/>
    <numFmt numFmtId="186" formatCode="#,##0_ ;\-#,##0\ "/>
  </numFmts>
  <fonts count="58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7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5" fontId="1" fillId="33" borderId="10" xfId="0" applyNumberFormat="1" applyFont="1" applyFill="1" applyBorder="1" applyAlignment="1">
      <alignment/>
    </xf>
    <xf numFmtId="175" fontId="1" fillId="33" borderId="10" xfId="0" applyNumberFormat="1" applyFont="1" applyFill="1" applyBorder="1" applyAlignment="1">
      <alignment vertical="center"/>
    </xf>
    <xf numFmtId="178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2" fontId="1" fillId="0" borderId="10" xfId="0" applyNumberFormat="1" applyFont="1" applyBorder="1" applyAlignment="1">
      <alignment/>
    </xf>
    <xf numFmtId="184" fontId="2" fillId="0" borderId="10" xfId="0" applyNumberFormat="1" applyFont="1" applyBorder="1" applyAlignment="1">
      <alignment vertical="center"/>
    </xf>
    <xf numFmtId="175" fontId="3" fillId="33" borderId="11" xfId="0" applyNumberFormat="1" applyFont="1" applyFill="1" applyBorder="1" applyAlignment="1">
      <alignment vertical="center"/>
    </xf>
    <xf numFmtId="175" fontId="3" fillId="33" borderId="10" xfId="0" applyNumberFormat="1" applyFont="1" applyFill="1" applyBorder="1" applyAlignment="1">
      <alignment vertical="center"/>
    </xf>
    <xf numFmtId="175" fontId="3" fillId="33" borderId="12" xfId="0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164" fontId="5" fillId="33" borderId="0" xfId="61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/>
    </xf>
    <xf numFmtId="164" fontId="6" fillId="33" borderId="0" xfId="61" applyNumberFormat="1" applyFont="1" applyFill="1" applyAlignment="1">
      <alignment vertical="center"/>
    </xf>
    <xf numFmtId="0" fontId="3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vertical="center"/>
    </xf>
    <xf numFmtId="3" fontId="5" fillId="33" borderId="12" xfId="61" applyNumberFormat="1" applyFont="1" applyFill="1" applyBorder="1" applyAlignment="1">
      <alignment vertical="center"/>
    </xf>
    <xf numFmtId="3" fontId="5" fillId="33" borderId="0" xfId="0" applyNumberFormat="1" applyFont="1" applyFill="1" applyAlignment="1">
      <alignment vertical="center"/>
    </xf>
    <xf numFmtId="0" fontId="5" fillId="33" borderId="14" xfId="0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5" fillId="33" borderId="16" xfId="0" applyNumberFormat="1" applyFont="1" applyFill="1" applyBorder="1" applyAlignment="1">
      <alignment horizontal="center" vertical="center"/>
    </xf>
    <xf numFmtId="3" fontId="5" fillId="33" borderId="10" xfId="61" applyNumberFormat="1" applyFont="1" applyFill="1" applyBorder="1" applyAlignment="1">
      <alignment vertical="center"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 horizontal="left" vertical="center"/>
    </xf>
    <xf numFmtId="0" fontId="3" fillId="33" borderId="13" xfId="0" applyFont="1" applyFill="1" applyBorder="1" applyAlignment="1">
      <alignment vertical="center" wrapText="1"/>
    </xf>
    <xf numFmtId="175" fontId="3" fillId="33" borderId="17" xfId="0" applyNumberFormat="1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 wrapText="1"/>
    </xf>
    <xf numFmtId="164" fontId="3" fillId="33" borderId="11" xfId="61" applyNumberFormat="1" applyFont="1" applyFill="1" applyBorder="1" applyAlignment="1">
      <alignment horizontal="center" vertical="center" wrapText="1"/>
    </xf>
    <xf numFmtId="164" fontId="3" fillId="33" borderId="17" xfId="61" applyNumberFormat="1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vertical="center" wrapText="1"/>
    </xf>
    <xf numFmtId="3" fontId="3" fillId="33" borderId="0" xfId="0" applyNumberFormat="1" applyFont="1" applyFill="1" applyAlignment="1">
      <alignment vertical="center"/>
    </xf>
    <xf numFmtId="175" fontId="3" fillId="33" borderId="0" xfId="0" applyNumberFormat="1" applyFont="1" applyFill="1" applyAlignment="1">
      <alignment vertical="center"/>
    </xf>
    <xf numFmtId="175" fontId="5" fillId="33" borderId="0" xfId="0" applyNumberFormat="1" applyFont="1" applyFill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3" fontId="3" fillId="33" borderId="0" xfId="61" applyNumberFormat="1" applyFont="1" applyFill="1" applyBorder="1" applyAlignment="1">
      <alignment vertical="center"/>
    </xf>
    <xf numFmtId="167" fontId="5" fillId="33" borderId="0" xfId="61" applyNumberFormat="1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/>
    </xf>
    <xf numFmtId="0" fontId="8" fillId="33" borderId="0" xfId="0" applyFont="1" applyFill="1" applyAlignment="1">
      <alignment vertical="center"/>
    </xf>
    <xf numFmtId="0" fontId="53" fillId="33" borderId="0" xfId="0" applyFont="1" applyFill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Alignment="1">
      <alignment vertical="top"/>
    </xf>
    <xf numFmtId="0" fontId="55" fillId="33" borderId="0" xfId="0" applyFont="1" applyFill="1" applyAlignment="1">
      <alignment/>
    </xf>
    <xf numFmtId="164" fontId="5" fillId="33" borderId="0" xfId="63" applyNumberFormat="1" applyFont="1" applyFill="1" applyAlignment="1">
      <alignment vertical="center"/>
    </xf>
    <xf numFmtId="164" fontId="6" fillId="33" borderId="0" xfId="63" applyNumberFormat="1" applyFont="1" applyFill="1" applyAlignment="1">
      <alignment vertical="center"/>
    </xf>
    <xf numFmtId="0" fontId="5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vertical="center"/>
    </xf>
    <xf numFmtId="49" fontId="3" fillId="33" borderId="10" xfId="0" applyNumberFormat="1" applyFont="1" applyFill="1" applyBorder="1" applyAlignment="1">
      <alignment horizontal="center" vertical="center"/>
    </xf>
    <xf numFmtId="183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 wrapText="1"/>
    </xf>
    <xf numFmtId="3" fontId="5" fillId="33" borderId="10" xfId="63" applyNumberFormat="1" applyFont="1" applyFill="1" applyBorder="1" applyAlignment="1">
      <alignment vertical="center"/>
    </xf>
    <xf numFmtId="3" fontId="5" fillId="33" borderId="12" xfId="63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horizontal="left" vertical="center" wrapText="1"/>
    </xf>
    <xf numFmtId="3" fontId="3" fillId="33" borderId="10" xfId="63" applyNumberFormat="1" applyFont="1" applyFill="1" applyBorder="1" applyAlignment="1">
      <alignment vertical="center" wrapText="1"/>
    </xf>
    <xf numFmtId="3" fontId="3" fillId="33" borderId="12" xfId="63" applyNumberFormat="1" applyFont="1" applyFill="1" applyBorder="1" applyAlignment="1">
      <alignment vertical="center" wrapText="1"/>
    </xf>
    <xf numFmtId="172" fontId="5" fillId="33" borderId="0" xfId="63" applyNumberFormat="1" applyFont="1" applyFill="1" applyAlignment="1">
      <alignment vertical="center"/>
    </xf>
    <xf numFmtId="172" fontId="5" fillId="33" borderId="0" xfId="0" applyNumberFormat="1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72" fontId="5" fillId="33" borderId="0" xfId="0" applyNumberFormat="1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72" fontId="3" fillId="33" borderId="14" xfId="0" applyNumberFormat="1" applyFont="1" applyFill="1" applyBorder="1" applyAlignment="1">
      <alignment horizontal="left" vertical="center"/>
    </xf>
    <xf numFmtId="172" fontId="3" fillId="33" borderId="10" xfId="0" applyNumberFormat="1" applyFont="1" applyFill="1" applyBorder="1" applyAlignment="1">
      <alignment vertical="center"/>
    </xf>
    <xf numFmtId="172" fontId="3" fillId="33" borderId="12" xfId="0" applyNumberFormat="1" applyFont="1" applyFill="1" applyBorder="1" applyAlignment="1">
      <alignment vertical="center"/>
    </xf>
    <xf numFmtId="172" fontId="5" fillId="33" borderId="0" xfId="0" applyNumberFormat="1" applyFont="1" applyFill="1" applyAlignment="1">
      <alignment vertical="center"/>
    </xf>
    <xf numFmtId="172" fontId="3" fillId="33" borderId="12" xfId="63" applyNumberFormat="1" applyFont="1" applyFill="1" applyBorder="1" applyAlignment="1">
      <alignment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vertical="center"/>
    </xf>
    <xf numFmtId="172" fontId="5" fillId="33" borderId="12" xfId="0" applyNumberFormat="1" applyFont="1" applyFill="1" applyBorder="1" applyAlignment="1">
      <alignment vertical="center"/>
    </xf>
    <xf numFmtId="172" fontId="5" fillId="33" borderId="12" xfId="63" applyNumberFormat="1" applyFont="1" applyFill="1" applyBorder="1" applyAlignment="1">
      <alignment vertical="center"/>
    </xf>
    <xf numFmtId="172" fontId="3" fillId="33" borderId="14" xfId="0" applyNumberFormat="1" applyFont="1" applyFill="1" applyBorder="1" applyAlignment="1">
      <alignment vertical="center"/>
    </xf>
    <xf numFmtId="172" fontId="3" fillId="33" borderId="0" xfId="0" applyNumberFormat="1" applyFont="1" applyFill="1" applyAlignment="1">
      <alignment vertical="center"/>
    </xf>
    <xf numFmtId="172" fontId="5" fillId="33" borderId="0" xfId="0" applyNumberFormat="1" applyFont="1" applyFill="1" applyAlignment="1">
      <alignment vertical="center" wrapText="1"/>
    </xf>
    <xf numFmtId="172" fontId="3" fillId="33" borderId="14" xfId="0" applyNumberFormat="1" applyFont="1" applyFill="1" applyBorder="1" applyAlignment="1">
      <alignment vertical="center" wrapText="1"/>
    </xf>
    <xf numFmtId="172" fontId="3" fillId="33" borderId="0" xfId="0" applyNumberFormat="1" applyFont="1" applyFill="1" applyAlignment="1">
      <alignment vertical="center" wrapText="1"/>
    </xf>
    <xf numFmtId="172" fontId="3" fillId="33" borderId="10" xfId="0" applyNumberFormat="1" applyFont="1" applyFill="1" applyBorder="1" applyAlignment="1">
      <alignment horizontal="center" vertical="center"/>
    </xf>
    <xf numFmtId="172" fontId="3" fillId="33" borderId="10" xfId="63" applyNumberFormat="1" applyFont="1" applyFill="1" applyBorder="1" applyAlignment="1">
      <alignment vertical="center"/>
    </xf>
    <xf numFmtId="172" fontId="3" fillId="33" borderId="19" xfId="0" applyNumberFormat="1" applyFont="1" applyFill="1" applyBorder="1" applyAlignment="1">
      <alignment horizontal="center" vertical="center"/>
    </xf>
    <xf numFmtId="172" fontId="3" fillId="33" borderId="19" xfId="63" applyNumberFormat="1" applyFont="1" applyFill="1" applyBorder="1" applyAlignment="1">
      <alignment vertical="center"/>
    </xf>
    <xf numFmtId="172" fontId="3" fillId="33" borderId="20" xfId="63" applyNumberFormat="1" applyFont="1" applyFill="1" applyBorder="1" applyAlignment="1">
      <alignment vertical="center"/>
    </xf>
    <xf numFmtId="172" fontId="3" fillId="33" borderId="0" xfId="0" applyNumberFormat="1" applyFont="1" applyFill="1" applyBorder="1" applyAlignment="1">
      <alignment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3" fillId="33" borderId="0" xfId="63" applyNumberFormat="1" applyFont="1" applyFill="1" applyBorder="1" applyAlignment="1">
      <alignment vertical="center"/>
    </xf>
    <xf numFmtId="164" fontId="8" fillId="33" borderId="0" xfId="63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175" fontId="5" fillId="33" borderId="10" xfId="0" applyNumberFormat="1" applyFont="1" applyFill="1" applyBorder="1" applyAlignment="1">
      <alignment vertical="center"/>
    </xf>
    <xf numFmtId="175" fontId="5" fillId="33" borderId="12" xfId="0" applyNumberFormat="1" applyFont="1" applyFill="1" applyBorder="1" applyAlignment="1">
      <alignment vertical="center"/>
    </xf>
    <xf numFmtId="3" fontId="3" fillId="33" borderId="10" xfId="63" applyNumberFormat="1" applyFont="1" applyFill="1" applyBorder="1" applyAlignment="1">
      <alignment vertical="center"/>
    </xf>
    <xf numFmtId="0" fontId="55" fillId="33" borderId="14" xfId="0" applyFont="1" applyFill="1" applyBorder="1" applyAlignment="1">
      <alignment horizontal="left" vertical="center" wrapText="1" indent="1"/>
    </xf>
    <xf numFmtId="0" fontId="3" fillId="33" borderId="21" xfId="0" applyFont="1" applyFill="1" applyBorder="1" applyAlignment="1">
      <alignment vertical="center"/>
    </xf>
    <xf numFmtId="175" fontId="3" fillId="33" borderId="15" xfId="0" applyNumberFormat="1" applyFont="1" applyFill="1" applyBorder="1" applyAlignment="1">
      <alignment vertical="center"/>
    </xf>
    <xf numFmtId="175" fontId="3" fillId="33" borderId="22" xfId="0" applyNumberFormat="1" applyFont="1" applyFill="1" applyBorder="1" applyAlignment="1">
      <alignment vertical="center"/>
    </xf>
    <xf numFmtId="0" fontId="53" fillId="33" borderId="13" xfId="0" applyFont="1" applyFill="1" applyBorder="1" applyAlignment="1">
      <alignment vertical="center"/>
    </xf>
    <xf numFmtId="0" fontId="43" fillId="33" borderId="11" xfId="0" applyFont="1" applyFill="1" applyBorder="1" applyAlignment="1">
      <alignment vertical="center"/>
    </xf>
    <xf numFmtId="172" fontId="3" fillId="33" borderId="11" xfId="64" applyNumberFormat="1" applyFont="1" applyFill="1" applyBorder="1" applyAlignment="1">
      <alignment vertical="center"/>
    </xf>
    <xf numFmtId="172" fontId="3" fillId="33" borderId="17" xfId="64" applyNumberFormat="1" applyFont="1" applyFill="1" applyBorder="1" applyAlignment="1">
      <alignment vertical="center"/>
    </xf>
    <xf numFmtId="164" fontId="3" fillId="33" borderId="0" xfId="61" applyNumberFormat="1" applyFont="1" applyFill="1" applyAlignment="1">
      <alignment horizontal="right"/>
    </xf>
    <xf numFmtId="164" fontId="3" fillId="33" borderId="0" xfId="63" applyNumberFormat="1" applyFont="1" applyFill="1" applyAlignment="1">
      <alignment horizontal="right"/>
    </xf>
    <xf numFmtId="0" fontId="3" fillId="33" borderId="21" xfId="0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3" fontId="3" fillId="33" borderId="12" xfId="63" applyNumberFormat="1" applyFont="1" applyFill="1" applyBorder="1" applyAlignment="1">
      <alignment vertical="center"/>
    </xf>
    <xf numFmtId="175" fontId="5" fillId="33" borderId="16" xfId="0" applyNumberFormat="1" applyFont="1" applyFill="1" applyBorder="1" applyAlignment="1">
      <alignment vertical="center"/>
    </xf>
    <xf numFmtId="175" fontId="5" fillId="33" borderId="23" xfId="0" applyNumberFormat="1" applyFont="1" applyFill="1" applyBorder="1" applyAlignment="1">
      <alignment vertical="center"/>
    </xf>
    <xf numFmtId="164" fontId="3" fillId="33" borderId="11" xfId="63" applyNumberFormat="1" applyFont="1" applyFill="1" applyBorder="1" applyAlignment="1">
      <alignment horizontal="center" vertical="center" wrapText="1"/>
    </xf>
    <xf numFmtId="164" fontId="3" fillId="33" borderId="17" xfId="63" applyNumberFormat="1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left" vertical="center" wrapText="1" indent="1"/>
    </xf>
    <xf numFmtId="172" fontId="3" fillId="33" borderId="14" xfId="0" applyNumberFormat="1" applyFont="1" applyFill="1" applyBorder="1" applyAlignment="1">
      <alignment horizontal="left" vertical="center" wrapText="1"/>
    </xf>
    <xf numFmtId="172" fontId="3" fillId="33" borderId="24" xfId="0" applyNumberFormat="1" applyFont="1" applyFill="1" applyBorder="1" applyAlignment="1">
      <alignment/>
    </xf>
    <xf numFmtId="41" fontId="3" fillId="33" borderId="0" xfId="61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right" vertical="center"/>
    </xf>
    <xf numFmtId="172" fontId="5" fillId="0" borderId="10" xfId="63" applyNumberFormat="1" applyFont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172" fontId="5" fillId="0" borderId="25" xfId="0" applyNumberFormat="1" applyFont="1" applyBorder="1" applyAlignment="1">
      <alignment horizontal="right" vertical="center"/>
    </xf>
    <xf numFmtId="172" fontId="5" fillId="0" borderId="26" xfId="63" applyNumberFormat="1" applyFont="1" applyBorder="1" applyAlignment="1">
      <alignment horizontal="right" vertical="center"/>
    </xf>
    <xf numFmtId="172" fontId="5" fillId="0" borderId="26" xfId="0" applyNumberFormat="1" applyFont="1" applyFill="1" applyBorder="1" applyAlignment="1">
      <alignment horizontal="right" vertical="center"/>
    </xf>
    <xf numFmtId="172" fontId="5" fillId="0" borderId="0" xfId="0" applyNumberFormat="1" applyFont="1" applyBorder="1" applyAlignment="1">
      <alignment horizontal="right" vertical="center"/>
    </xf>
    <xf numFmtId="172" fontId="3" fillId="0" borderId="12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172" fontId="3" fillId="0" borderId="23" xfId="0" applyNumberFormat="1" applyFont="1" applyBorder="1" applyAlignment="1">
      <alignment horizontal="right" vertical="center"/>
    </xf>
    <xf numFmtId="0" fontId="5" fillId="0" borderId="14" xfId="0" applyFont="1" applyBorder="1" applyAlignment="1">
      <alignment vertical="center"/>
    </xf>
    <xf numFmtId="0" fontId="3" fillId="0" borderId="27" xfId="0" applyFont="1" applyBorder="1" applyAlignment="1">
      <alignment horizontal="left" vertical="center" wrapText="1"/>
    </xf>
    <xf numFmtId="172" fontId="3" fillId="0" borderId="28" xfId="0" applyNumberFormat="1" applyFont="1" applyBorder="1" applyAlignment="1">
      <alignment horizontal="right" vertical="center"/>
    </xf>
    <xf numFmtId="172" fontId="3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 wrapText="1"/>
    </xf>
    <xf numFmtId="164" fontId="3" fillId="0" borderId="28" xfId="63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right" vertical="center"/>
    </xf>
    <xf numFmtId="172" fontId="5" fillId="0" borderId="31" xfId="63" applyNumberFormat="1" applyFont="1" applyBorder="1" applyAlignment="1">
      <alignment horizontal="right" vertical="center"/>
    </xf>
    <xf numFmtId="172" fontId="5" fillId="0" borderId="31" xfId="0" applyNumberFormat="1" applyFont="1" applyBorder="1" applyAlignment="1">
      <alignment horizontal="right" vertical="center"/>
    </xf>
    <xf numFmtId="172" fontId="5" fillId="0" borderId="32" xfId="0" applyNumberFormat="1" applyFont="1" applyBorder="1" applyAlignment="1">
      <alignment horizontal="right" vertical="center"/>
    </xf>
    <xf numFmtId="165" fontId="5" fillId="0" borderId="12" xfId="0" applyNumberFormat="1" applyFont="1" applyBorder="1" applyAlignment="1">
      <alignment horizontal="right" vertical="center"/>
    </xf>
    <xf numFmtId="172" fontId="5" fillId="0" borderId="23" xfId="0" applyNumberFormat="1" applyFont="1" applyBorder="1" applyAlignment="1">
      <alignment horizontal="right" vertical="center"/>
    </xf>
    <xf numFmtId="185" fontId="5" fillId="0" borderId="10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55" fillId="0" borderId="14" xfId="0" applyFont="1" applyFill="1" applyBorder="1" applyAlignment="1">
      <alignment horizontal="left" vertical="center" wrapText="1" indent="1"/>
    </xf>
    <xf numFmtId="186" fontId="5" fillId="33" borderId="10" xfId="0" applyNumberFormat="1" applyFont="1" applyFill="1" applyBorder="1" applyAlignment="1">
      <alignment vertical="center"/>
    </xf>
    <xf numFmtId="186" fontId="5" fillId="33" borderId="12" xfId="0" applyNumberFormat="1" applyFont="1" applyFill="1" applyBorder="1" applyAlignment="1">
      <alignment vertical="center"/>
    </xf>
    <xf numFmtId="186" fontId="3" fillId="33" borderId="10" xfId="0" applyNumberFormat="1" applyFont="1" applyFill="1" applyBorder="1" applyAlignment="1">
      <alignment vertical="center"/>
    </xf>
    <xf numFmtId="186" fontId="3" fillId="33" borderId="12" xfId="0" applyNumberFormat="1" applyFont="1" applyFill="1" applyBorder="1" applyAlignment="1">
      <alignment vertical="center"/>
    </xf>
    <xf numFmtId="186" fontId="5" fillId="33" borderId="15" xfId="0" applyNumberFormat="1" applyFont="1" applyFill="1" applyBorder="1" applyAlignment="1">
      <alignment vertical="center"/>
    </xf>
    <xf numFmtId="186" fontId="5" fillId="33" borderId="22" xfId="0" applyNumberFormat="1" applyFont="1" applyFill="1" applyBorder="1" applyAlignment="1">
      <alignment vertical="center"/>
    </xf>
    <xf numFmtId="167" fontId="3" fillId="33" borderId="12" xfId="0" applyNumberFormat="1" applyFont="1" applyFill="1" applyBorder="1" applyAlignment="1">
      <alignment vertical="center"/>
    </xf>
    <xf numFmtId="172" fontId="5" fillId="33" borderId="33" xfId="63" applyNumberFormat="1" applyFont="1" applyFill="1" applyBorder="1" applyAlignment="1">
      <alignment vertical="center"/>
    </xf>
    <xf numFmtId="167" fontId="3" fillId="33" borderId="10" xfId="0" applyNumberFormat="1" applyFont="1" applyFill="1" applyBorder="1" applyAlignment="1">
      <alignment vertical="center"/>
    </xf>
    <xf numFmtId="172" fontId="5" fillId="0" borderId="16" xfId="0" applyNumberFormat="1" applyFont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horizontal="left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3" fillId="33" borderId="35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horizontal="left"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>
      <alignment horizontal="left" vertical="center"/>
    </xf>
    <xf numFmtId="0" fontId="55" fillId="33" borderId="0" xfId="0" applyFont="1" applyFill="1" applyAlignment="1">
      <alignment horizontal="left"/>
    </xf>
    <xf numFmtId="0" fontId="12" fillId="33" borderId="0" xfId="0" applyFont="1" applyFill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3" fillId="33" borderId="37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39" xfId="0" applyFont="1" applyFill="1" applyBorder="1" applyAlignment="1">
      <alignment horizontal="left" vertical="center" wrapText="1"/>
    </xf>
    <xf numFmtId="0" fontId="3" fillId="33" borderId="37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39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3" fillId="33" borderId="35" xfId="0" applyNumberFormat="1" applyFont="1" applyFill="1" applyBorder="1" applyAlignment="1">
      <alignment horizontal="left" vertical="center"/>
    </xf>
    <xf numFmtId="172" fontId="3" fillId="33" borderId="36" xfId="0" applyNumberFormat="1" applyFont="1" applyFill="1" applyBorder="1" applyAlignment="1">
      <alignment horizontal="left" vertical="center"/>
    </xf>
    <xf numFmtId="172" fontId="3" fillId="33" borderId="33" xfId="0" applyNumberFormat="1" applyFont="1" applyFill="1" applyBorder="1" applyAlignment="1">
      <alignment horizontal="left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5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09"/>
  <sheetViews>
    <sheetView zoomScale="90" zoomScaleNormal="90" zoomScaleSheetLayoutView="90" workbookViewId="0" topLeftCell="A1">
      <selection activeCell="D67" sqref="D67"/>
    </sheetView>
  </sheetViews>
  <sheetFormatPr defaultColWidth="9.00390625" defaultRowHeight="12.75"/>
  <cols>
    <col min="1" max="1" width="1.25" style="22" customWidth="1"/>
    <col min="2" max="2" width="69.625" style="22" customWidth="1"/>
    <col min="3" max="3" width="7.00390625" style="23" customWidth="1"/>
    <col min="4" max="5" width="15.875" style="24" customWidth="1"/>
    <col min="6" max="6" width="9.75390625" style="22" bestFit="1" customWidth="1"/>
    <col min="7" max="8" width="10.125" style="22" bestFit="1" customWidth="1"/>
    <col min="9" max="16384" width="9.125" style="22" customWidth="1"/>
  </cols>
  <sheetData>
    <row r="1" spans="2:5" ht="15.75">
      <c r="B1" s="193" t="s">
        <v>79</v>
      </c>
      <c r="C1" s="193"/>
      <c r="D1" s="193"/>
      <c r="E1" s="193"/>
    </row>
    <row r="2" spans="2:5" ht="12.75">
      <c r="B2" s="194" t="s">
        <v>233</v>
      </c>
      <c r="C2" s="194"/>
      <c r="D2" s="194"/>
      <c r="E2" s="194"/>
    </row>
    <row r="3" spans="2:5" ht="12.75">
      <c r="B3" s="195"/>
      <c r="C3" s="195"/>
      <c r="D3" s="195"/>
      <c r="E3" s="195"/>
    </row>
    <row r="4" spans="2:5" ht="12.75">
      <c r="B4" s="192" t="s">
        <v>142</v>
      </c>
      <c r="C4" s="192"/>
      <c r="D4" s="192"/>
      <c r="E4" s="192"/>
    </row>
    <row r="5" spans="2:5" ht="12.75">
      <c r="B5" s="192" t="s">
        <v>143</v>
      </c>
      <c r="C5" s="192"/>
      <c r="D5" s="192"/>
      <c r="E5" s="192"/>
    </row>
    <row r="6" spans="2:5" ht="12.75">
      <c r="B6" s="192" t="s">
        <v>144</v>
      </c>
      <c r="C6" s="192"/>
      <c r="D6" s="192"/>
      <c r="E6" s="192"/>
    </row>
    <row r="7" spans="2:5" ht="12.75">
      <c r="B7" s="192" t="s">
        <v>145</v>
      </c>
      <c r="C7" s="192"/>
      <c r="D7" s="192"/>
      <c r="E7" s="192"/>
    </row>
    <row r="8" spans="2:5" ht="12.75">
      <c r="B8" s="192" t="s">
        <v>146</v>
      </c>
      <c r="C8" s="192"/>
      <c r="D8" s="192"/>
      <c r="E8" s="192"/>
    </row>
    <row r="9" spans="2:5" ht="12" customHeight="1" thickBot="1">
      <c r="B9" s="27"/>
      <c r="D9" s="28"/>
      <c r="E9" s="117" t="s">
        <v>78</v>
      </c>
    </row>
    <row r="10" spans="2:5" ht="39" thickBot="1">
      <c r="B10" s="29" t="s">
        <v>0</v>
      </c>
      <c r="C10" s="45" t="s">
        <v>215</v>
      </c>
      <c r="D10" s="46" t="s">
        <v>171</v>
      </c>
      <c r="E10" s="47" t="s">
        <v>172</v>
      </c>
    </row>
    <row r="11" spans="2:5" ht="13.5" customHeight="1">
      <c r="B11" s="199" t="s">
        <v>32</v>
      </c>
      <c r="C11" s="200"/>
      <c r="D11" s="200"/>
      <c r="E11" s="201"/>
    </row>
    <row r="12" spans="2:5" ht="13.5" customHeight="1">
      <c r="B12" s="109" t="s">
        <v>33</v>
      </c>
      <c r="C12" s="31" t="s">
        <v>1</v>
      </c>
      <c r="D12" s="106">
        <v>158811</v>
      </c>
      <c r="E12" s="107">
        <v>5123064</v>
      </c>
    </row>
    <row r="13" spans="2:5" ht="13.5" customHeight="1">
      <c r="B13" s="109" t="s">
        <v>34</v>
      </c>
      <c r="C13" s="31" t="s">
        <v>2</v>
      </c>
      <c r="D13" s="106"/>
      <c r="E13" s="33"/>
    </row>
    <row r="14" spans="2:7" ht="13.5" customHeight="1">
      <c r="B14" s="109" t="s">
        <v>197</v>
      </c>
      <c r="C14" s="31" t="s">
        <v>16</v>
      </c>
      <c r="D14" s="106">
        <v>35906310</v>
      </c>
      <c r="E14" s="107">
        <v>43740956</v>
      </c>
      <c r="G14" s="34"/>
    </row>
    <row r="15" spans="2:5" ht="13.5" customHeight="1">
      <c r="B15" s="109" t="s">
        <v>35</v>
      </c>
      <c r="C15" s="31" t="s">
        <v>17</v>
      </c>
      <c r="D15" s="106">
        <v>19645901</v>
      </c>
      <c r="E15" s="107">
        <v>17314482</v>
      </c>
    </row>
    <row r="16" spans="2:7" ht="13.5" customHeight="1">
      <c r="B16" s="109" t="s">
        <v>43</v>
      </c>
      <c r="C16" s="31" t="s">
        <v>18</v>
      </c>
      <c r="D16" s="106">
        <v>5775000</v>
      </c>
      <c r="E16" s="107">
        <v>708354</v>
      </c>
      <c r="G16" s="34"/>
    </row>
    <row r="17" spans="2:5" ht="13.5" customHeight="1">
      <c r="B17" s="109" t="s">
        <v>36</v>
      </c>
      <c r="C17" s="31" t="s">
        <v>19</v>
      </c>
      <c r="D17" s="106">
        <v>128047</v>
      </c>
      <c r="E17" s="107">
        <v>229600</v>
      </c>
    </row>
    <row r="18" spans="2:7" ht="13.5" customHeight="1">
      <c r="B18" s="109" t="s">
        <v>37</v>
      </c>
      <c r="C18" s="31" t="s">
        <v>20</v>
      </c>
      <c r="D18" s="106">
        <v>50328384</v>
      </c>
      <c r="E18" s="107">
        <v>21339039</v>
      </c>
      <c r="G18" s="34"/>
    </row>
    <row r="19" spans="2:8" ht="13.5" customHeight="1">
      <c r="B19" s="67" t="s">
        <v>38</v>
      </c>
      <c r="C19" s="68" t="s">
        <v>15</v>
      </c>
      <c r="D19" s="20">
        <f>SUM(D12:D18)</f>
        <v>111942453</v>
      </c>
      <c r="E19" s="21">
        <f>SUM(E12:E18)</f>
        <v>88455495</v>
      </c>
      <c r="G19" s="34"/>
      <c r="H19" s="34"/>
    </row>
    <row r="20" spans="2:5" ht="13.5" customHeight="1">
      <c r="B20" s="189" t="s">
        <v>76</v>
      </c>
      <c r="C20" s="190"/>
      <c r="D20" s="190"/>
      <c r="E20" s="191"/>
    </row>
    <row r="21" spans="2:5" ht="13.5" customHeight="1">
      <c r="B21" s="109" t="s">
        <v>39</v>
      </c>
      <c r="C21" s="31" t="s">
        <v>3</v>
      </c>
      <c r="D21" s="40"/>
      <c r="E21" s="107"/>
    </row>
    <row r="22" spans="2:5" s="41" customFormat="1" ht="13.5" customHeight="1">
      <c r="B22" s="109" t="s">
        <v>198</v>
      </c>
      <c r="C22" s="31" t="s">
        <v>21</v>
      </c>
      <c r="D22" s="106">
        <v>9139704</v>
      </c>
      <c r="E22" s="107">
        <v>6864064</v>
      </c>
    </row>
    <row r="23" spans="2:5" s="41" customFormat="1" ht="13.5" customHeight="1">
      <c r="B23" s="109" t="s">
        <v>40</v>
      </c>
      <c r="C23" s="31" t="s">
        <v>22</v>
      </c>
      <c r="D23" s="106"/>
      <c r="E23" s="107"/>
    </row>
    <row r="24" spans="2:5" s="41" customFormat="1" ht="13.5" customHeight="1">
      <c r="B24" s="109" t="s">
        <v>41</v>
      </c>
      <c r="C24" s="31" t="s">
        <v>23</v>
      </c>
      <c r="D24" s="106"/>
      <c r="E24" s="107"/>
    </row>
    <row r="25" spans="2:5" s="41" customFormat="1" ht="13.5" customHeight="1">
      <c r="B25" s="109" t="s">
        <v>42</v>
      </c>
      <c r="C25" s="31" t="s">
        <v>24</v>
      </c>
      <c r="D25" s="106">
        <v>19165486</v>
      </c>
      <c r="E25" s="107">
        <v>20862892</v>
      </c>
    </row>
    <row r="26" spans="2:5" s="41" customFormat="1" ht="13.5" customHeight="1">
      <c r="B26" s="109" t="s">
        <v>43</v>
      </c>
      <c r="C26" s="31" t="s">
        <v>25</v>
      </c>
      <c r="D26" s="106">
        <v>2192291</v>
      </c>
      <c r="E26" s="107">
        <v>2532272</v>
      </c>
    </row>
    <row r="27" spans="2:5" s="41" customFormat="1" ht="13.5" customHeight="1">
      <c r="B27" s="109" t="s">
        <v>80</v>
      </c>
      <c r="C27" s="31" t="s">
        <v>26</v>
      </c>
      <c r="D27" s="106">
        <v>4650031</v>
      </c>
      <c r="E27" s="107">
        <v>4733574</v>
      </c>
    </row>
    <row r="28" spans="2:5" s="42" customFormat="1" ht="13.5" customHeight="1">
      <c r="B28" s="109" t="s">
        <v>44</v>
      </c>
      <c r="C28" s="31" t="s">
        <v>45</v>
      </c>
      <c r="D28" s="106">
        <v>4053221</v>
      </c>
      <c r="E28" s="107">
        <v>4053221</v>
      </c>
    </row>
    <row r="29" spans="2:5" ht="13.5" customHeight="1">
      <c r="B29" s="109" t="s">
        <v>46</v>
      </c>
      <c r="C29" s="31" t="s">
        <v>47</v>
      </c>
      <c r="D29" s="106">
        <v>6166</v>
      </c>
      <c r="E29" s="107">
        <v>6166</v>
      </c>
    </row>
    <row r="30" spans="2:6" ht="13.5" customHeight="1">
      <c r="B30" s="109" t="s">
        <v>48</v>
      </c>
      <c r="C30" s="31" t="s">
        <v>49</v>
      </c>
      <c r="D30" s="106">
        <v>10606888</v>
      </c>
      <c r="E30" s="107">
        <v>10606888</v>
      </c>
      <c r="F30" s="51"/>
    </row>
    <row r="31" spans="2:5" ht="13.5" customHeight="1" thickBot="1">
      <c r="B31" s="119" t="s">
        <v>50</v>
      </c>
      <c r="C31" s="120" t="s">
        <v>12</v>
      </c>
      <c r="D31" s="111">
        <f>SUM(D22:D30)</f>
        <v>49813787</v>
      </c>
      <c r="E31" s="112">
        <f>SUM(E22:E30)</f>
        <v>49659077</v>
      </c>
    </row>
    <row r="32" spans="2:5" s="25" customFormat="1" ht="14.25" customHeight="1" thickBot="1">
      <c r="B32" s="43" t="s">
        <v>175</v>
      </c>
      <c r="C32" s="38"/>
      <c r="D32" s="19">
        <f>D19+D31</f>
        <v>161756240</v>
      </c>
      <c r="E32" s="44">
        <f>E19+E31</f>
        <v>138114572</v>
      </c>
    </row>
    <row r="33" spans="2:5" s="25" customFormat="1" ht="38.25" customHeight="1" thickBot="1">
      <c r="B33" s="29" t="s">
        <v>51</v>
      </c>
      <c r="C33" s="45" t="s">
        <v>215</v>
      </c>
      <c r="D33" s="46" t="s">
        <v>173</v>
      </c>
      <c r="E33" s="47" t="s">
        <v>174</v>
      </c>
    </row>
    <row r="34" spans="2:5" s="25" customFormat="1" ht="13.5" customHeight="1">
      <c r="B34" s="196" t="s">
        <v>67</v>
      </c>
      <c r="C34" s="197"/>
      <c r="D34" s="197"/>
      <c r="E34" s="198"/>
    </row>
    <row r="35" spans="2:5" s="25" customFormat="1" ht="13.5" customHeight="1">
      <c r="B35" s="109" t="s">
        <v>52</v>
      </c>
      <c r="C35" s="31" t="s">
        <v>4</v>
      </c>
      <c r="D35" s="106">
        <v>25461908</v>
      </c>
      <c r="E35" s="107">
        <v>15464197</v>
      </c>
    </row>
    <row r="36" spans="2:5" s="25" customFormat="1" ht="13.5" customHeight="1">
      <c r="B36" s="109" t="s">
        <v>77</v>
      </c>
      <c r="C36" s="31" t="s">
        <v>5</v>
      </c>
      <c r="D36" s="106">
        <v>24900</v>
      </c>
      <c r="E36" s="107">
        <v>146650</v>
      </c>
    </row>
    <row r="37" spans="2:5" s="25" customFormat="1" ht="13.5" customHeight="1">
      <c r="B37" s="109" t="s">
        <v>54</v>
      </c>
      <c r="C37" s="31" t="s">
        <v>53</v>
      </c>
      <c r="D37" s="106">
        <v>27660</v>
      </c>
      <c r="E37" s="107">
        <v>17068</v>
      </c>
    </row>
    <row r="38" spans="2:7" s="25" customFormat="1" ht="13.5" customHeight="1">
      <c r="B38" s="109" t="s">
        <v>181</v>
      </c>
      <c r="C38" s="31" t="s">
        <v>55</v>
      </c>
      <c r="D38" s="106">
        <v>11515040</v>
      </c>
      <c r="E38" s="107">
        <v>10141294</v>
      </c>
      <c r="G38" s="49"/>
    </row>
    <row r="39" spans="2:5" s="25" customFormat="1" ht="13.5" customHeight="1">
      <c r="B39" s="109" t="s">
        <v>57</v>
      </c>
      <c r="C39" s="31" t="s">
        <v>56</v>
      </c>
      <c r="D39" s="106"/>
      <c r="E39" s="107"/>
    </row>
    <row r="40" spans="2:6" s="25" customFormat="1" ht="13.5" customHeight="1">
      <c r="B40" s="109" t="s">
        <v>59</v>
      </c>
      <c r="C40" s="31" t="s">
        <v>58</v>
      </c>
      <c r="D40" s="106">
        <v>27437</v>
      </c>
      <c r="E40" s="107">
        <v>26923</v>
      </c>
      <c r="F40" s="49"/>
    </row>
    <row r="41" spans="2:5" s="25" customFormat="1" ht="13.5" customHeight="1">
      <c r="B41" s="70" t="s">
        <v>60</v>
      </c>
      <c r="C41" s="68" t="s">
        <v>14</v>
      </c>
      <c r="D41" s="20">
        <f>SUM(D35:D40)</f>
        <v>37056945</v>
      </c>
      <c r="E41" s="21">
        <f>SUM(E35:E40)</f>
        <v>25796132</v>
      </c>
    </row>
    <row r="42" spans="2:5" s="25" customFormat="1" ht="13.5" customHeight="1">
      <c r="B42" s="186" t="s">
        <v>13</v>
      </c>
      <c r="C42" s="187"/>
      <c r="D42" s="187"/>
      <c r="E42" s="188"/>
    </row>
    <row r="43" spans="2:5" s="25" customFormat="1" ht="13.5" customHeight="1">
      <c r="B43" s="109" t="s">
        <v>61</v>
      </c>
      <c r="C43" s="31" t="s">
        <v>6</v>
      </c>
      <c r="D43" s="106">
        <v>58179143</v>
      </c>
      <c r="E43" s="107">
        <v>52144975</v>
      </c>
    </row>
    <row r="44" spans="2:5" s="25" customFormat="1" ht="13.5" customHeight="1">
      <c r="B44" s="109" t="s">
        <v>62</v>
      </c>
      <c r="C44" s="31" t="s">
        <v>7</v>
      </c>
      <c r="D44" s="106"/>
      <c r="E44" s="107"/>
    </row>
    <row r="45" spans="2:5" s="25" customFormat="1" ht="13.5" customHeight="1">
      <c r="B45" s="109" t="s">
        <v>63</v>
      </c>
      <c r="C45" s="31" t="s">
        <v>8</v>
      </c>
      <c r="D45" s="106"/>
      <c r="E45" s="107"/>
    </row>
    <row r="46" spans="2:5" s="25" customFormat="1" ht="13.5" customHeight="1">
      <c r="B46" s="109" t="s">
        <v>64</v>
      </c>
      <c r="C46" s="31" t="s">
        <v>9</v>
      </c>
      <c r="D46" s="106">
        <v>2345763</v>
      </c>
      <c r="E46" s="107">
        <v>2345763</v>
      </c>
    </row>
    <row r="47" spans="2:9" s="25" customFormat="1" ht="13.5" customHeight="1">
      <c r="B47" s="109" t="s">
        <v>65</v>
      </c>
      <c r="C47" s="31" t="s">
        <v>10</v>
      </c>
      <c r="D47" s="106">
        <v>51250</v>
      </c>
      <c r="E47" s="107">
        <v>50290</v>
      </c>
      <c r="I47" s="50"/>
    </row>
    <row r="48" spans="2:5" ht="13.5" customHeight="1">
      <c r="B48" s="67" t="s">
        <v>66</v>
      </c>
      <c r="C48" s="81">
        <v>400</v>
      </c>
      <c r="D48" s="20">
        <f>SUM(D43:D47)</f>
        <v>60576156</v>
      </c>
      <c r="E48" s="21">
        <f>SUM(E43:E47)</f>
        <v>54541028</v>
      </c>
    </row>
    <row r="49" spans="2:5" ht="13.5" customHeight="1">
      <c r="B49" s="189" t="s">
        <v>75</v>
      </c>
      <c r="C49" s="190"/>
      <c r="D49" s="190"/>
      <c r="E49" s="191"/>
    </row>
    <row r="50" spans="2:5" ht="13.5" customHeight="1">
      <c r="B50" s="109" t="s">
        <v>68</v>
      </c>
      <c r="C50" s="31" t="s">
        <v>11</v>
      </c>
      <c r="D50" s="106">
        <v>21348097</v>
      </c>
      <c r="E50" s="107">
        <v>21348097</v>
      </c>
    </row>
    <row r="51" spans="2:5" s="25" customFormat="1" ht="13.5" customHeight="1">
      <c r="B51" s="109" t="s">
        <v>69</v>
      </c>
      <c r="C51" s="31" t="s">
        <v>27</v>
      </c>
      <c r="D51" s="106"/>
      <c r="E51" s="107"/>
    </row>
    <row r="52" spans="2:5" ht="13.5" customHeight="1">
      <c r="B52" s="109" t="s">
        <v>70</v>
      </c>
      <c r="C52" s="31" t="s">
        <v>28</v>
      </c>
      <c r="D52" s="106"/>
      <c r="E52" s="107"/>
    </row>
    <row r="53" spans="2:6" ht="13.5" customHeight="1">
      <c r="B53" s="109" t="s">
        <v>71</v>
      </c>
      <c r="C53" s="31" t="s">
        <v>29</v>
      </c>
      <c r="D53" s="171">
        <v>-285274</v>
      </c>
      <c r="E53" s="172">
        <v>-287771</v>
      </c>
      <c r="F53" s="34"/>
    </row>
    <row r="54" spans="2:8" ht="13.5" customHeight="1">
      <c r="B54" s="109" t="s">
        <v>72</v>
      </c>
      <c r="C54" s="31" t="s">
        <v>30</v>
      </c>
      <c r="D54" s="106">
        <f>35943243+5810471</f>
        <v>41753714</v>
      </c>
      <c r="E54" s="107">
        <f>28710629+7232614</f>
        <v>35943243</v>
      </c>
      <c r="F54" s="51"/>
      <c r="G54" s="34"/>
      <c r="H54" s="34"/>
    </row>
    <row r="55" spans="2:8" ht="13.5" customHeight="1">
      <c r="B55" s="109" t="s">
        <v>73</v>
      </c>
      <c r="C55" s="31" t="s">
        <v>31</v>
      </c>
      <c r="D55" s="106">
        <v>1306602</v>
      </c>
      <c r="E55" s="107">
        <v>773843</v>
      </c>
      <c r="F55" s="51"/>
      <c r="G55" s="34"/>
      <c r="H55" s="34"/>
    </row>
    <row r="56" spans="2:7" ht="13.5" customHeight="1" thickBot="1">
      <c r="B56" s="110" t="s">
        <v>74</v>
      </c>
      <c r="C56" s="121">
        <v>500</v>
      </c>
      <c r="D56" s="111">
        <f>SUM(D50:D55)</f>
        <v>64123139</v>
      </c>
      <c r="E56" s="112">
        <f>SUM(E50:E55)</f>
        <v>57777412</v>
      </c>
      <c r="G56" s="34"/>
    </row>
    <row r="57" spans="2:5" ht="14.25" customHeight="1" thickBot="1">
      <c r="B57" s="37" t="s">
        <v>176</v>
      </c>
      <c r="C57" s="52"/>
      <c r="D57" s="19">
        <f>D41+D48+D56</f>
        <v>161756240</v>
      </c>
      <c r="E57" s="44">
        <f>E41+E48+E56</f>
        <v>138114572</v>
      </c>
    </row>
    <row r="58" spans="2:5" ht="14.25" customHeight="1" thickBot="1">
      <c r="B58" s="113" t="s">
        <v>89</v>
      </c>
      <c r="C58" s="114" t="s">
        <v>147</v>
      </c>
      <c r="D58" s="115">
        <f>'Расчет балан ст-ти'!C10*1000</f>
        <v>117569.44927659213</v>
      </c>
      <c r="E58" s="116">
        <f>'Расчет балан ст-ти'!D10*1000</f>
        <v>103930.19856591284</v>
      </c>
    </row>
    <row r="59" spans="2:5" ht="13.5">
      <c r="B59" s="53"/>
      <c r="C59" s="54"/>
      <c r="D59" s="130"/>
      <c r="E59" s="130"/>
    </row>
    <row r="60" spans="2:5" ht="13.5">
      <c r="B60" s="53"/>
      <c r="C60" s="54"/>
      <c r="D60" s="55"/>
      <c r="E60" s="55"/>
    </row>
    <row r="61" spans="2:5" s="25" customFormat="1" ht="12.75">
      <c r="B61" s="60" t="s">
        <v>234</v>
      </c>
      <c r="C61" s="61"/>
      <c r="D61" s="24"/>
      <c r="E61" s="56"/>
    </row>
    <row r="62" spans="2:5" s="25" customFormat="1" ht="12.75">
      <c r="B62" s="62" t="s">
        <v>218</v>
      </c>
      <c r="C62" s="61"/>
      <c r="D62" s="24"/>
      <c r="E62" s="56"/>
    </row>
    <row r="63" spans="2:5" ht="12.75">
      <c r="B63" s="63"/>
      <c r="C63" s="61"/>
      <c r="E63" s="56"/>
    </row>
    <row r="64" spans="2:5" ht="15" customHeight="1">
      <c r="B64" s="60" t="s">
        <v>148</v>
      </c>
      <c r="C64" s="61"/>
      <c r="E64" s="56"/>
    </row>
    <row r="65" spans="2:5" ht="12.75">
      <c r="B65" s="62" t="s">
        <v>217</v>
      </c>
      <c r="C65" s="61"/>
      <c r="E65" s="56"/>
    </row>
    <row r="66" spans="2:5" ht="12.75">
      <c r="B66" s="185" t="s">
        <v>149</v>
      </c>
      <c r="C66" s="61"/>
      <c r="E66" s="56"/>
    </row>
    <row r="67" ht="12.75">
      <c r="E67" s="56"/>
    </row>
    <row r="68" ht="12.75">
      <c r="E68" s="56"/>
    </row>
    <row r="69" ht="20.25" customHeight="1">
      <c r="E69" s="56"/>
    </row>
    <row r="70" ht="12.75">
      <c r="E70" s="56"/>
    </row>
    <row r="74" spans="2:5" s="25" customFormat="1" ht="12.75">
      <c r="B74" s="22"/>
      <c r="C74" s="23"/>
      <c r="D74" s="24"/>
      <c r="E74" s="24"/>
    </row>
    <row r="75" spans="2:5" s="25" customFormat="1" ht="12.75">
      <c r="B75" s="22"/>
      <c r="C75" s="23"/>
      <c r="D75" s="24"/>
      <c r="E75" s="24"/>
    </row>
    <row r="77" ht="15" customHeight="1"/>
    <row r="78" ht="35.25" customHeight="1"/>
    <row r="80" spans="2:5" s="25" customFormat="1" ht="12.75">
      <c r="B80" s="22"/>
      <c r="C80" s="23"/>
      <c r="D80" s="24"/>
      <c r="E80" s="24"/>
    </row>
    <row r="85" spans="2:5" s="25" customFormat="1" ht="12.75">
      <c r="B85" s="22"/>
      <c r="C85" s="23"/>
      <c r="D85" s="24"/>
      <c r="E85" s="24"/>
    </row>
    <row r="86" spans="2:5" s="25" customFormat="1" ht="12.75">
      <c r="B86" s="22"/>
      <c r="C86" s="23"/>
      <c r="D86" s="24"/>
      <c r="E86" s="24"/>
    </row>
    <row r="89" spans="2:5" s="25" customFormat="1" ht="12.75">
      <c r="B89" s="22"/>
      <c r="C89" s="23"/>
      <c r="D89" s="24"/>
      <c r="E89" s="24"/>
    </row>
    <row r="90" spans="2:5" s="25" customFormat="1" ht="12.75">
      <c r="B90" s="22"/>
      <c r="C90" s="23"/>
      <c r="D90" s="24"/>
      <c r="E90" s="24"/>
    </row>
    <row r="95" spans="2:5" s="25" customFormat="1" ht="12.75">
      <c r="B95" s="22"/>
      <c r="C95" s="23"/>
      <c r="D95" s="24"/>
      <c r="E95" s="24"/>
    </row>
    <row r="96" spans="2:5" s="58" customFormat="1" ht="12.75">
      <c r="B96" s="22"/>
      <c r="C96" s="23"/>
      <c r="D96" s="24"/>
      <c r="E96" s="24"/>
    </row>
    <row r="97" spans="2:5" s="25" customFormat="1" ht="12.75">
      <c r="B97" s="22"/>
      <c r="C97" s="23"/>
      <c r="D97" s="24"/>
      <c r="E97" s="24"/>
    </row>
    <row r="103" spans="2:5" s="25" customFormat="1" ht="12.75">
      <c r="B103" s="22"/>
      <c r="C103" s="23"/>
      <c r="D103" s="24"/>
      <c r="E103" s="24"/>
    </row>
    <row r="104" ht="16.5" customHeight="1"/>
    <row r="107" spans="2:5" s="59" customFormat="1" ht="9.75" customHeight="1">
      <c r="B107" s="22"/>
      <c r="C107" s="23"/>
      <c r="D107" s="24"/>
      <c r="E107" s="24"/>
    </row>
    <row r="109" spans="2:5" s="59" customFormat="1" ht="9.75" customHeight="1">
      <c r="B109" s="22"/>
      <c r="C109" s="23"/>
      <c r="D109" s="24"/>
      <c r="E109" s="24"/>
    </row>
  </sheetData>
  <sheetProtection/>
  <mergeCells count="13">
    <mergeCell ref="B34:E34"/>
    <mergeCell ref="B11:E11"/>
    <mergeCell ref="B20:E20"/>
    <mergeCell ref="B42:E42"/>
    <mergeCell ref="B49:E49"/>
    <mergeCell ref="B6:E6"/>
    <mergeCell ref="B7:E7"/>
    <mergeCell ref="B8:E8"/>
    <mergeCell ref="B1:E1"/>
    <mergeCell ref="B2:E2"/>
    <mergeCell ref="B3:E3"/>
    <mergeCell ref="B4:E4"/>
    <mergeCell ref="B5:E5"/>
  </mergeCells>
  <printOptions/>
  <pageMargins left="0.5905511811023623" right="0.3937007874015748" top="0.5118110236220472" bottom="0.3937007874015748" header="0.31496062992125984" footer="0.1574803149606299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50"/>
  <sheetViews>
    <sheetView zoomScale="90" zoomScaleNormal="90" zoomScaleSheetLayoutView="100" zoomScalePageLayoutView="0" workbookViewId="0" topLeftCell="A1">
      <selection activeCell="H35" sqref="H34:H35"/>
    </sheetView>
  </sheetViews>
  <sheetFormatPr defaultColWidth="9.00390625" defaultRowHeight="12.75"/>
  <cols>
    <col min="1" max="1" width="1.25" style="22" customWidth="1"/>
    <col min="2" max="2" width="69.625" style="22" customWidth="1"/>
    <col min="3" max="3" width="6.875" style="23" customWidth="1"/>
    <col min="4" max="4" width="15.875" style="64" customWidth="1"/>
    <col min="5" max="5" width="16.875" style="64" customWidth="1"/>
    <col min="6" max="16384" width="9.125" style="22" customWidth="1"/>
  </cols>
  <sheetData>
    <row r="1" spans="2:5" ht="15.75">
      <c r="B1" s="193" t="s">
        <v>91</v>
      </c>
      <c r="C1" s="193"/>
      <c r="D1" s="193"/>
      <c r="E1" s="193"/>
    </row>
    <row r="2" spans="2:5" ht="12.75">
      <c r="B2" s="194" t="s">
        <v>239</v>
      </c>
      <c r="C2" s="194"/>
      <c r="D2" s="194"/>
      <c r="E2" s="194"/>
    </row>
    <row r="3" spans="2:5" ht="19.5" customHeight="1">
      <c r="B3" s="202"/>
      <c r="C3" s="202"/>
      <c r="D3" s="202"/>
      <c r="E3" s="202"/>
    </row>
    <row r="4" spans="2:5" ht="12.75">
      <c r="B4" s="192" t="s">
        <v>142</v>
      </c>
      <c r="C4" s="192"/>
      <c r="D4" s="192"/>
      <c r="E4" s="192"/>
    </row>
    <row r="5" spans="2:5" ht="12.75">
      <c r="B5" s="192" t="s">
        <v>143</v>
      </c>
      <c r="C5" s="192"/>
      <c r="D5" s="192"/>
      <c r="E5" s="192"/>
    </row>
    <row r="6" spans="2:5" ht="12.75">
      <c r="B6" s="192" t="s">
        <v>144</v>
      </c>
      <c r="C6" s="192"/>
      <c r="D6" s="192"/>
      <c r="E6" s="192"/>
    </row>
    <row r="7" spans="2:5" ht="12.75">
      <c r="B7" s="192" t="s">
        <v>145</v>
      </c>
      <c r="C7" s="192"/>
      <c r="D7" s="192"/>
      <c r="E7" s="192"/>
    </row>
    <row r="8" spans="2:5" ht="12.75">
      <c r="B8" s="192" t="s">
        <v>146</v>
      </c>
      <c r="C8" s="192"/>
      <c r="D8" s="192"/>
      <c r="E8" s="192"/>
    </row>
    <row r="9" spans="4:5" ht="14.25" thickBot="1">
      <c r="D9" s="65"/>
      <c r="E9" s="118" t="s">
        <v>78</v>
      </c>
    </row>
    <row r="10" spans="2:5" ht="39" thickBot="1">
      <c r="B10" s="29" t="s">
        <v>92</v>
      </c>
      <c r="C10" s="45" t="s">
        <v>215</v>
      </c>
      <c r="D10" s="125" t="s">
        <v>93</v>
      </c>
      <c r="E10" s="126" t="s">
        <v>232</v>
      </c>
    </row>
    <row r="11" spans="2:5" ht="13.5" customHeight="1">
      <c r="B11" s="66" t="s">
        <v>186</v>
      </c>
      <c r="C11" s="39" t="s">
        <v>1</v>
      </c>
      <c r="D11" s="123">
        <v>42642590</v>
      </c>
      <c r="E11" s="124">
        <v>42569572</v>
      </c>
    </row>
    <row r="12" spans="2:5" ht="13.5" customHeight="1">
      <c r="B12" s="30" t="s">
        <v>187</v>
      </c>
      <c r="C12" s="31" t="s">
        <v>3</v>
      </c>
      <c r="D12" s="106">
        <v>33113859</v>
      </c>
      <c r="E12" s="107">
        <v>29206276</v>
      </c>
    </row>
    <row r="13" spans="2:5" ht="13.5" customHeight="1">
      <c r="B13" s="67" t="s">
        <v>177</v>
      </c>
      <c r="C13" s="68" t="s">
        <v>4</v>
      </c>
      <c r="D13" s="20">
        <f>D11-D12</f>
        <v>9528731</v>
      </c>
      <c r="E13" s="21">
        <f>E11-E12</f>
        <v>13363296</v>
      </c>
    </row>
    <row r="14" spans="2:5" ht="13.5" customHeight="1">
      <c r="B14" s="35" t="s">
        <v>94</v>
      </c>
      <c r="C14" s="31" t="s">
        <v>6</v>
      </c>
      <c r="D14" s="106">
        <v>5699143</v>
      </c>
      <c r="E14" s="107">
        <v>4658833</v>
      </c>
    </row>
    <row r="15" spans="2:5" ht="13.5" customHeight="1">
      <c r="B15" s="32" t="s">
        <v>182</v>
      </c>
      <c r="C15" s="31" t="s">
        <v>11</v>
      </c>
      <c r="D15" s="106">
        <v>1103707</v>
      </c>
      <c r="E15" s="107">
        <v>5513150</v>
      </c>
    </row>
    <row r="16" spans="2:5" ht="13.5" customHeight="1">
      <c r="B16" s="32" t="s">
        <v>95</v>
      </c>
      <c r="C16" s="31" t="s">
        <v>96</v>
      </c>
      <c r="D16" s="106">
        <v>1542650</v>
      </c>
      <c r="E16" s="107">
        <v>2011253</v>
      </c>
    </row>
    <row r="17" spans="2:5" ht="13.5" customHeight="1">
      <c r="B17" s="32" t="s">
        <v>97</v>
      </c>
      <c r="C17" s="31" t="s">
        <v>98</v>
      </c>
      <c r="D17" s="106">
        <v>80737</v>
      </c>
      <c r="E17" s="107">
        <v>76104</v>
      </c>
    </row>
    <row r="18" spans="2:5" ht="25.5">
      <c r="B18" s="69" t="s">
        <v>188</v>
      </c>
      <c r="C18" s="68" t="s">
        <v>99</v>
      </c>
      <c r="D18" s="20">
        <f>D13+D14-D15-D16-D17</f>
        <v>12500780</v>
      </c>
      <c r="E18" s="21">
        <f>E13++E14-E15-E16-E17</f>
        <v>10421622</v>
      </c>
    </row>
    <row r="19" spans="2:5" ht="13.5" customHeight="1">
      <c r="B19" s="32" t="s">
        <v>189</v>
      </c>
      <c r="C19" s="31" t="s">
        <v>100</v>
      </c>
      <c r="D19" s="106"/>
      <c r="E19" s="107"/>
    </row>
    <row r="20" spans="2:5" ht="13.5" customHeight="1">
      <c r="B20" s="32" t="s">
        <v>190</v>
      </c>
      <c r="C20" s="31" t="s">
        <v>15</v>
      </c>
      <c r="D20" s="106">
        <v>5671635</v>
      </c>
      <c r="E20" s="107">
        <v>5064965</v>
      </c>
    </row>
    <row r="21" spans="2:5" ht="13.5" customHeight="1">
      <c r="B21" s="70" t="s">
        <v>183</v>
      </c>
      <c r="C21" s="68" t="s">
        <v>101</v>
      </c>
      <c r="D21" s="173">
        <f>D19-D20</f>
        <v>-5671635</v>
      </c>
      <c r="E21" s="174">
        <f>E19-E20</f>
        <v>-5064965</v>
      </c>
    </row>
    <row r="22" spans="2:5" ht="13.5" customHeight="1">
      <c r="B22" s="67" t="s">
        <v>184</v>
      </c>
      <c r="C22" s="68" t="s">
        <v>102</v>
      </c>
      <c r="D22" s="20">
        <f>D18+D21</f>
        <v>6829145</v>
      </c>
      <c r="E22" s="21">
        <f>E18+E21</f>
        <v>5356657</v>
      </c>
    </row>
    <row r="23" spans="2:5" ht="14.25" customHeight="1">
      <c r="B23" s="32" t="s">
        <v>191</v>
      </c>
      <c r="C23" s="31" t="s">
        <v>103</v>
      </c>
      <c r="D23" s="106">
        <v>330447</v>
      </c>
      <c r="E23" s="107">
        <v>410254</v>
      </c>
    </row>
    <row r="24" spans="2:6" ht="13.5" customHeight="1">
      <c r="B24" s="67" t="s">
        <v>185</v>
      </c>
      <c r="C24" s="68" t="s">
        <v>104</v>
      </c>
      <c r="D24" s="20">
        <f>D22-D23</f>
        <v>6498698</v>
      </c>
      <c r="E24" s="21">
        <f>E22-E23</f>
        <v>4946403</v>
      </c>
      <c r="F24" s="34"/>
    </row>
    <row r="25" spans="2:5" ht="13.5" customHeight="1">
      <c r="B25" s="67" t="s">
        <v>139</v>
      </c>
      <c r="C25" s="68"/>
      <c r="D25" s="108"/>
      <c r="E25" s="122"/>
    </row>
    <row r="26" spans="2:5" ht="25.5">
      <c r="B26" s="71" t="s">
        <v>105</v>
      </c>
      <c r="C26" s="31" t="s">
        <v>106</v>
      </c>
      <c r="D26" s="72">
        <v>2497</v>
      </c>
      <c r="E26" s="73">
        <v>-2460</v>
      </c>
    </row>
    <row r="27" spans="2:5" ht="12.75">
      <c r="B27" s="71" t="s">
        <v>107</v>
      </c>
      <c r="C27" s="68" t="s">
        <v>108</v>
      </c>
      <c r="D27" s="173">
        <f>D26</f>
        <v>2497</v>
      </c>
      <c r="E27" s="174">
        <f>E26</f>
        <v>-2460</v>
      </c>
    </row>
    <row r="28" spans="2:7" ht="13.5" customHeight="1">
      <c r="B28" s="74" t="s">
        <v>192</v>
      </c>
      <c r="C28" s="68" t="s">
        <v>109</v>
      </c>
      <c r="D28" s="20">
        <f>D24+D27</f>
        <v>6501195</v>
      </c>
      <c r="E28" s="21">
        <f>E24+E27</f>
        <v>4943943</v>
      </c>
      <c r="G28" s="34"/>
    </row>
    <row r="29" spans="2:5" ht="13.5" customHeight="1">
      <c r="B29" s="70" t="s">
        <v>110</v>
      </c>
      <c r="C29" s="68"/>
      <c r="D29" s="75"/>
      <c r="E29" s="76"/>
    </row>
    <row r="30" spans="2:5" ht="13.5" customHeight="1">
      <c r="B30" s="127" t="s">
        <v>193</v>
      </c>
      <c r="C30" s="31" t="s">
        <v>111</v>
      </c>
      <c r="D30" s="106">
        <f>D24-D31</f>
        <v>5965939</v>
      </c>
      <c r="E30" s="107">
        <f>E24-E31</f>
        <v>4547369</v>
      </c>
    </row>
    <row r="31" spans="2:7" ht="13.5" customHeight="1">
      <c r="B31" s="127" t="s">
        <v>194</v>
      </c>
      <c r="C31" s="31" t="s">
        <v>112</v>
      </c>
      <c r="D31" s="171">
        <v>532759</v>
      </c>
      <c r="E31" s="172">
        <v>399034</v>
      </c>
      <c r="G31" s="34"/>
    </row>
    <row r="32" spans="2:5" ht="13.5" customHeight="1">
      <c r="B32" s="67" t="s">
        <v>113</v>
      </c>
      <c r="C32" s="68" t="s">
        <v>12</v>
      </c>
      <c r="D32" s="20">
        <f>D30+D31</f>
        <v>6498698</v>
      </c>
      <c r="E32" s="21">
        <f>E30+E31</f>
        <v>4946403</v>
      </c>
    </row>
    <row r="33" spans="2:5" ht="13.5" customHeight="1">
      <c r="B33" s="70" t="s">
        <v>195</v>
      </c>
      <c r="C33" s="68"/>
      <c r="D33" s="75"/>
      <c r="E33" s="76"/>
    </row>
    <row r="34" spans="2:5" ht="13.5" customHeight="1">
      <c r="B34" s="127" t="s">
        <v>193</v>
      </c>
      <c r="C34" s="31" t="s">
        <v>111</v>
      </c>
      <c r="D34" s="106">
        <f>D30+D27</f>
        <v>5968436</v>
      </c>
      <c r="E34" s="107">
        <f>E30+E27</f>
        <v>4544909</v>
      </c>
    </row>
    <row r="35" spans="2:5" ht="13.5" customHeight="1" thickBot="1">
      <c r="B35" s="127" t="s">
        <v>194</v>
      </c>
      <c r="C35" s="36" t="s">
        <v>112</v>
      </c>
      <c r="D35" s="175">
        <f>D31</f>
        <v>532759</v>
      </c>
      <c r="E35" s="176">
        <f>E31</f>
        <v>399034</v>
      </c>
    </row>
    <row r="36" spans="2:5" ht="14.25" customHeight="1" thickBot="1">
      <c r="B36" s="37" t="s">
        <v>196</v>
      </c>
      <c r="C36" s="38" t="s">
        <v>12</v>
      </c>
      <c r="D36" s="19">
        <f>D34+D35</f>
        <v>6501195</v>
      </c>
      <c r="E36" s="44">
        <f>E34+E35</f>
        <v>4943943</v>
      </c>
    </row>
    <row r="37" spans="2:5" ht="14.25" customHeight="1" thickBot="1">
      <c r="B37" s="37" t="s">
        <v>114</v>
      </c>
      <c r="C37" s="38"/>
      <c r="D37" s="19">
        <f>'Расчет балан ст-ти'!C15*1000</f>
        <v>12656.326106326107</v>
      </c>
      <c r="E37" s="44">
        <f>'Расчет балан ст-ти'!D15*1000</f>
        <v>9646.928168356739</v>
      </c>
    </row>
    <row r="38" ht="12.75">
      <c r="D38" s="77"/>
    </row>
    <row r="39" ht="12.75">
      <c r="D39" s="77"/>
    </row>
    <row r="40" ht="12.75">
      <c r="D40" s="77"/>
    </row>
    <row r="41" spans="2:4" ht="12.75">
      <c r="B41" s="60" t="s">
        <v>235</v>
      </c>
      <c r="C41" s="61"/>
      <c r="D41" s="24"/>
    </row>
    <row r="42" spans="2:4" ht="12.75">
      <c r="B42" s="62" t="s">
        <v>218</v>
      </c>
      <c r="C42" s="61"/>
      <c r="D42" s="24"/>
    </row>
    <row r="43" spans="2:4" ht="12.75">
      <c r="B43" s="63"/>
      <c r="C43" s="61"/>
      <c r="D43" s="24"/>
    </row>
    <row r="44" spans="2:4" ht="12.75">
      <c r="B44" s="60" t="s">
        <v>148</v>
      </c>
      <c r="C44" s="61"/>
      <c r="D44" s="24"/>
    </row>
    <row r="45" spans="2:4" ht="12.75">
      <c r="B45" s="62" t="s">
        <v>217</v>
      </c>
      <c r="C45" s="61"/>
      <c r="D45" s="24"/>
    </row>
    <row r="46" spans="2:4" ht="12.75">
      <c r="B46" s="62"/>
      <c r="C46" s="61"/>
      <c r="D46" s="24"/>
    </row>
    <row r="47" spans="2:4" ht="12.75">
      <c r="B47" s="185" t="s">
        <v>149</v>
      </c>
      <c r="C47" s="61"/>
      <c r="D47" s="24"/>
    </row>
    <row r="48" ht="12.75">
      <c r="D48" s="24"/>
    </row>
    <row r="49" ht="12.75">
      <c r="D49" s="24"/>
    </row>
    <row r="50" ht="12.75">
      <c r="D50" s="24"/>
    </row>
  </sheetData>
  <sheetProtection/>
  <mergeCells count="8">
    <mergeCell ref="B6:E6"/>
    <mergeCell ref="B7:E7"/>
    <mergeCell ref="B8:E8"/>
    <mergeCell ref="B1:E1"/>
    <mergeCell ref="B2:E2"/>
    <mergeCell ref="B3:E3"/>
    <mergeCell ref="B4:E4"/>
    <mergeCell ref="B5:E5"/>
  </mergeCells>
  <printOptions/>
  <pageMargins left="0.5905511811023623" right="0.3937007874015748" top="0.5118110236220472" bottom="0.5905511811023623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64"/>
  <sheetViews>
    <sheetView view="pageBreakPreview" zoomScale="90" zoomScaleNormal="90" zoomScaleSheetLayoutView="90" workbookViewId="0" topLeftCell="A1">
      <selection activeCell="H50" sqref="H50"/>
    </sheetView>
  </sheetViews>
  <sheetFormatPr defaultColWidth="9.00390625" defaultRowHeight="12.75"/>
  <cols>
    <col min="1" max="1" width="1.12109375" style="22" customWidth="1"/>
    <col min="2" max="2" width="69.625" style="22" customWidth="1"/>
    <col min="3" max="3" width="6.875" style="23" customWidth="1"/>
    <col min="4" max="4" width="16.00390625" style="64" customWidth="1"/>
    <col min="5" max="5" width="17.00390625" style="64" customWidth="1"/>
    <col min="6" max="6" width="13.375" style="22" customWidth="1"/>
    <col min="7" max="16384" width="9.125" style="22" customWidth="1"/>
  </cols>
  <sheetData>
    <row r="1" spans="2:5" ht="15.75">
      <c r="B1" s="193" t="s">
        <v>170</v>
      </c>
      <c r="C1" s="193"/>
      <c r="D1" s="193"/>
      <c r="E1" s="193"/>
    </row>
    <row r="2" spans="2:5" ht="12.75">
      <c r="B2" s="194" t="s">
        <v>239</v>
      </c>
      <c r="C2" s="194"/>
      <c r="D2" s="194"/>
      <c r="E2" s="194"/>
    </row>
    <row r="3" spans="2:5" ht="12.75">
      <c r="B3" s="203" t="s">
        <v>118</v>
      </c>
      <c r="C3" s="203"/>
      <c r="D3" s="203"/>
      <c r="E3" s="203"/>
    </row>
    <row r="4" spans="2:5" ht="9" customHeight="1">
      <c r="B4" s="202"/>
      <c r="C4" s="202"/>
      <c r="D4" s="202"/>
      <c r="E4" s="202"/>
    </row>
    <row r="5" spans="2:5" ht="12.75">
      <c r="B5" s="192" t="s">
        <v>142</v>
      </c>
      <c r="C5" s="192"/>
      <c r="D5" s="192"/>
      <c r="E5" s="192"/>
    </row>
    <row r="6" spans="2:5" ht="12.75">
      <c r="B6" s="192" t="s">
        <v>143</v>
      </c>
      <c r="C6" s="192"/>
      <c r="D6" s="192"/>
      <c r="E6" s="192"/>
    </row>
    <row r="7" spans="2:5" ht="12.75">
      <c r="B7" s="192" t="s">
        <v>144</v>
      </c>
      <c r="C7" s="192"/>
      <c r="D7" s="192"/>
      <c r="E7" s="192"/>
    </row>
    <row r="8" spans="2:5" ht="12.75">
      <c r="B8" s="192" t="s">
        <v>145</v>
      </c>
      <c r="C8" s="192"/>
      <c r="D8" s="192"/>
      <c r="E8" s="192"/>
    </row>
    <row r="9" spans="2:5" ht="12.75">
      <c r="B9" s="192" t="s">
        <v>146</v>
      </c>
      <c r="C9" s="192"/>
      <c r="D9" s="192"/>
      <c r="E9" s="192"/>
    </row>
    <row r="10" ht="13.5" thickBot="1">
      <c r="E10" s="118" t="s">
        <v>78</v>
      </c>
    </row>
    <row r="11" spans="2:10" ht="39" thickBot="1">
      <c r="B11" s="29" t="s">
        <v>92</v>
      </c>
      <c r="C11" s="45" t="s">
        <v>215</v>
      </c>
      <c r="D11" s="125" t="s">
        <v>93</v>
      </c>
      <c r="E11" s="126" t="str">
        <f>'Ф2'!E10</f>
        <v>За аналогичный период прошлого года</v>
      </c>
      <c r="F11" s="78"/>
      <c r="G11" s="79"/>
      <c r="H11" s="79"/>
      <c r="I11" s="79"/>
      <c r="J11" s="79"/>
    </row>
    <row r="12" spans="2:6" s="23" customFormat="1" ht="13.5" customHeight="1">
      <c r="B12" s="189" t="s">
        <v>119</v>
      </c>
      <c r="C12" s="190"/>
      <c r="D12" s="190"/>
      <c r="E12" s="191"/>
      <c r="F12" s="80"/>
    </row>
    <row r="13" spans="2:6" ht="13.5" customHeight="1">
      <c r="B13" s="82" t="s">
        <v>219</v>
      </c>
      <c r="C13" s="96" t="s">
        <v>1</v>
      </c>
      <c r="D13" s="83">
        <f>SUM(D14:D17)</f>
        <v>70060382</v>
      </c>
      <c r="E13" s="84">
        <f>SUM(E14:E17)</f>
        <v>79802559</v>
      </c>
      <c r="F13" s="85"/>
    </row>
    <row r="14" spans="2:6" ht="13.5" customHeight="1">
      <c r="B14" s="109" t="s">
        <v>150</v>
      </c>
      <c r="C14" s="87" t="s">
        <v>2</v>
      </c>
      <c r="D14" s="88">
        <v>41608950</v>
      </c>
      <c r="E14" s="89">
        <v>29785380</v>
      </c>
      <c r="F14" s="85"/>
    </row>
    <row r="15" spans="2:6" ht="13.5" customHeight="1">
      <c r="B15" s="170" t="s">
        <v>199</v>
      </c>
      <c r="C15" s="87" t="s">
        <v>16</v>
      </c>
      <c r="D15" s="88">
        <v>4437742</v>
      </c>
      <c r="E15" s="89">
        <v>11559512</v>
      </c>
      <c r="F15" s="85"/>
    </row>
    <row r="16" spans="2:6" ht="13.5" customHeight="1">
      <c r="B16" s="109" t="s">
        <v>151</v>
      </c>
      <c r="C16" s="87" t="s">
        <v>17</v>
      </c>
      <c r="D16" s="88"/>
      <c r="E16" s="89"/>
      <c r="F16" s="85"/>
    </row>
    <row r="17" spans="2:6" ht="13.5" customHeight="1">
      <c r="B17" s="109" t="s">
        <v>152</v>
      </c>
      <c r="C17" s="87" t="s">
        <v>18</v>
      </c>
      <c r="D17" s="88">
        <v>24013690</v>
      </c>
      <c r="E17" s="90">
        <v>38457667</v>
      </c>
      <c r="F17" s="85"/>
    </row>
    <row r="18" spans="2:6" s="25" customFormat="1" ht="13.5" customHeight="1">
      <c r="B18" s="91" t="s">
        <v>220</v>
      </c>
      <c r="C18" s="96" t="s">
        <v>3</v>
      </c>
      <c r="D18" s="83">
        <f>SUM(D19:D24)</f>
        <v>93031166</v>
      </c>
      <c r="E18" s="84">
        <f>SUM(E19:E24)</f>
        <v>91665036</v>
      </c>
      <c r="F18" s="92"/>
    </row>
    <row r="19" spans="2:6" ht="13.5" customHeight="1">
      <c r="B19" s="109" t="s">
        <v>153</v>
      </c>
      <c r="C19" s="87" t="s">
        <v>21</v>
      </c>
      <c r="D19" s="88">
        <v>7425076</v>
      </c>
      <c r="E19" s="90">
        <v>6966759</v>
      </c>
      <c r="F19" s="85"/>
    </row>
    <row r="20" spans="2:6" ht="13.5" customHeight="1">
      <c r="B20" s="170" t="s">
        <v>200</v>
      </c>
      <c r="C20" s="87" t="s">
        <v>22</v>
      </c>
      <c r="D20" s="88">
        <v>75359368</v>
      </c>
      <c r="E20" s="90">
        <v>74913524</v>
      </c>
      <c r="F20" s="85"/>
    </row>
    <row r="21" spans="2:6" s="41" customFormat="1" ht="13.5" customHeight="1">
      <c r="B21" s="170" t="s">
        <v>201</v>
      </c>
      <c r="C21" s="87" t="s">
        <v>23</v>
      </c>
      <c r="D21" s="88">
        <v>1018269</v>
      </c>
      <c r="E21" s="90">
        <v>1001711</v>
      </c>
      <c r="F21" s="93"/>
    </row>
    <row r="22" spans="2:6" s="41" customFormat="1" ht="13.5" customHeight="1">
      <c r="B22" s="109" t="s">
        <v>154</v>
      </c>
      <c r="C22" s="87" t="s">
        <v>24</v>
      </c>
      <c r="D22" s="88">
        <v>5326059</v>
      </c>
      <c r="E22" s="90">
        <v>5102029</v>
      </c>
      <c r="F22" s="93"/>
    </row>
    <row r="23" spans="2:6" s="41" customFormat="1" ht="13.5" customHeight="1">
      <c r="B23" s="109" t="s">
        <v>202</v>
      </c>
      <c r="C23" s="87" t="s">
        <v>25</v>
      </c>
      <c r="D23" s="88">
        <v>1592604</v>
      </c>
      <c r="E23" s="90">
        <v>2141432</v>
      </c>
      <c r="F23" s="93"/>
    </row>
    <row r="24" spans="2:6" s="41" customFormat="1" ht="13.5" customHeight="1">
      <c r="B24" s="109" t="s">
        <v>155</v>
      </c>
      <c r="C24" s="31" t="s">
        <v>26</v>
      </c>
      <c r="D24" s="88">
        <v>2309790</v>
      </c>
      <c r="E24" s="90">
        <v>1539581</v>
      </c>
      <c r="F24" s="93"/>
    </row>
    <row r="25" spans="2:6" s="58" customFormat="1" ht="26.25" customHeight="1">
      <c r="B25" s="94" t="s">
        <v>178</v>
      </c>
      <c r="C25" s="96" t="s">
        <v>4</v>
      </c>
      <c r="D25" s="83">
        <f>D13-D18</f>
        <v>-22970784</v>
      </c>
      <c r="E25" s="84">
        <f>E13-E18</f>
        <v>-11862477</v>
      </c>
      <c r="F25" s="95"/>
    </row>
    <row r="26" spans="2:5" s="41" customFormat="1" ht="13.5" customHeight="1">
      <c r="B26" s="204" t="s">
        <v>120</v>
      </c>
      <c r="C26" s="205"/>
      <c r="D26" s="205"/>
      <c r="E26" s="206"/>
    </row>
    <row r="27" spans="2:5" s="58" customFormat="1" ht="13.5" customHeight="1">
      <c r="B27" s="91" t="s">
        <v>221</v>
      </c>
      <c r="C27" s="96" t="s">
        <v>6</v>
      </c>
      <c r="D27" s="83">
        <f>SUM(D28:D33)</f>
        <v>11447</v>
      </c>
      <c r="E27" s="177">
        <f>SUM(E28:E33)</f>
        <v>0</v>
      </c>
    </row>
    <row r="28" spans="2:5" ht="13.5" customHeight="1">
      <c r="B28" s="109" t="s">
        <v>156</v>
      </c>
      <c r="C28" s="87" t="s">
        <v>7</v>
      </c>
      <c r="D28" s="88">
        <v>11447</v>
      </c>
      <c r="E28" s="177"/>
    </row>
    <row r="29" spans="2:5" ht="13.5" customHeight="1">
      <c r="B29" s="109" t="s">
        <v>157</v>
      </c>
      <c r="C29" s="87" t="s">
        <v>8</v>
      </c>
      <c r="D29" s="88"/>
      <c r="E29" s="90"/>
    </row>
    <row r="30" spans="2:5" ht="13.5" customHeight="1">
      <c r="B30" s="109" t="s">
        <v>158</v>
      </c>
      <c r="C30" s="87" t="s">
        <v>9</v>
      </c>
      <c r="D30" s="88"/>
      <c r="E30" s="90"/>
    </row>
    <row r="31" spans="2:5" ht="13.5" customHeight="1">
      <c r="B31" s="109" t="s">
        <v>159</v>
      </c>
      <c r="C31" s="87" t="s">
        <v>10</v>
      </c>
      <c r="D31" s="88"/>
      <c r="E31" s="90"/>
    </row>
    <row r="32" spans="2:5" ht="13.5" customHeight="1">
      <c r="B32" s="109" t="s">
        <v>160</v>
      </c>
      <c r="C32" s="87" t="s">
        <v>121</v>
      </c>
      <c r="D32" s="88"/>
      <c r="E32" s="90"/>
    </row>
    <row r="33" spans="2:5" ht="13.5" customHeight="1">
      <c r="B33" s="109" t="s">
        <v>152</v>
      </c>
      <c r="C33" s="87" t="s">
        <v>122</v>
      </c>
      <c r="D33" s="88"/>
      <c r="E33" s="90"/>
    </row>
    <row r="34" spans="2:5" s="25" customFormat="1" ht="13.5" customHeight="1">
      <c r="B34" s="94" t="s">
        <v>222</v>
      </c>
      <c r="C34" s="96" t="s">
        <v>11</v>
      </c>
      <c r="D34" s="83">
        <f>SUM(D35:D40)</f>
        <v>64960</v>
      </c>
      <c r="E34" s="84">
        <f>SUM(E35:E40)</f>
        <v>138766</v>
      </c>
    </row>
    <row r="35" spans="2:5" s="25" customFormat="1" ht="13.5" customHeight="1">
      <c r="B35" s="109" t="s">
        <v>161</v>
      </c>
      <c r="C35" s="87" t="s">
        <v>27</v>
      </c>
      <c r="D35" s="88">
        <v>64960</v>
      </c>
      <c r="E35" s="90">
        <v>78832</v>
      </c>
    </row>
    <row r="36" spans="2:5" s="25" customFormat="1" ht="13.5" customHeight="1">
      <c r="B36" s="109" t="s">
        <v>162</v>
      </c>
      <c r="C36" s="87" t="s">
        <v>28</v>
      </c>
      <c r="D36" s="179"/>
      <c r="E36" s="90">
        <v>59934</v>
      </c>
    </row>
    <row r="37" spans="2:5" s="25" customFormat="1" ht="13.5" customHeight="1">
      <c r="B37" s="109" t="s">
        <v>163</v>
      </c>
      <c r="C37" s="87" t="s">
        <v>29</v>
      </c>
      <c r="D37" s="88"/>
      <c r="E37" s="90"/>
    </row>
    <row r="38" spans="2:5" s="25" customFormat="1" ht="13.5" customHeight="1">
      <c r="B38" s="109" t="s">
        <v>164</v>
      </c>
      <c r="C38" s="87" t="s">
        <v>30</v>
      </c>
      <c r="D38" s="88"/>
      <c r="E38" s="90"/>
    </row>
    <row r="39" spans="2:5" s="25" customFormat="1" ht="13.5" customHeight="1">
      <c r="B39" s="109" t="s">
        <v>165</v>
      </c>
      <c r="C39" s="87" t="s">
        <v>31</v>
      </c>
      <c r="D39" s="88"/>
      <c r="E39" s="90"/>
    </row>
    <row r="40" spans="2:5" s="25" customFormat="1" ht="13.5" customHeight="1">
      <c r="B40" s="109" t="s">
        <v>155</v>
      </c>
      <c r="C40" s="87" t="s">
        <v>123</v>
      </c>
      <c r="D40" s="88"/>
      <c r="E40" s="90"/>
    </row>
    <row r="41" spans="2:5" s="25" customFormat="1" ht="25.5">
      <c r="B41" s="94" t="s">
        <v>179</v>
      </c>
      <c r="C41" s="96" t="s">
        <v>96</v>
      </c>
      <c r="D41" s="83">
        <f>D27-D34</f>
        <v>-53513</v>
      </c>
      <c r="E41" s="84">
        <f>E27-E34</f>
        <v>-138766</v>
      </c>
    </row>
    <row r="42" spans="2:5" s="25" customFormat="1" ht="13.5" customHeight="1">
      <c r="B42" s="204" t="s">
        <v>124</v>
      </c>
      <c r="C42" s="205"/>
      <c r="D42" s="205"/>
      <c r="E42" s="206"/>
    </row>
    <row r="43" spans="2:6" s="25" customFormat="1" ht="13.5" customHeight="1">
      <c r="B43" s="91" t="s">
        <v>221</v>
      </c>
      <c r="C43" s="96" t="s">
        <v>98</v>
      </c>
      <c r="D43" s="83">
        <f>SUM(D44:D47)</f>
        <v>49664510</v>
      </c>
      <c r="E43" s="84">
        <f>SUM(E44:E47)</f>
        <v>48257558</v>
      </c>
      <c r="F43" s="92"/>
    </row>
    <row r="44" spans="2:6" ht="13.5" customHeight="1">
      <c r="B44" s="109" t="s">
        <v>224</v>
      </c>
      <c r="C44" s="87" t="s">
        <v>125</v>
      </c>
      <c r="D44" s="179">
        <v>0</v>
      </c>
      <c r="E44" s="178">
        <v>6643350</v>
      </c>
      <c r="F44" s="85"/>
    </row>
    <row r="45" spans="2:6" ht="13.5" customHeight="1">
      <c r="B45" s="109" t="s">
        <v>166</v>
      </c>
      <c r="C45" s="87" t="s">
        <v>126</v>
      </c>
      <c r="D45" s="88">
        <v>45603314</v>
      </c>
      <c r="E45" s="90">
        <v>41537832</v>
      </c>
      <c r="F45" s="85"/>
    </row>
    <row r="46" spans="2:6" s="25" customFormat="1" ht="13.5" customHeight="1">
      <c r="B46" s="109" t="s">
        <v>223</v>
      </c>
      <c r="C46" s="87" t="s">
        <v>127</v>
      </c>
      <c r="D46" s="88">
        <v>4061196</v>
      </c>
      <c r="E46" s="90">
        <v>76376</v>
      </c>
      <c r="F46" s="92"/>
    </row>
    <row r="47" spans="2:6" ht="13.5" customHeight="1">
      <c r="B47" s="109" t="s">
        <v>152</v>
      </c>
      <c r="C47" s="87" t="s">
        <v>128</v>
      </c>
      <c r="D47" s="88"/>
      <c r="E47" s="90"/>
      <c r="F47" s="85"/>
    </row>
    <row r="48" spans="2:6" s="25" customFormat="1" ht="13.5" customHeight="1">
      <c r="B48" s="94" t="s">
        <v>222</v>
      </c>
      <c r="C48" s="96" t="s">
        <v>99</v>
      </c>
      <c r="D48" s="83">
        <f>SUM(D49:D52)</f>
        <v>31604466</v>
      </c>
      <c r="E48" s="84">
        <f>SUM(E49:E52)</f>
        <v>41876872</v>
      </c>
      <c r="F48" s="92"/>
    </row>
    <row r="49" spans="2:6" ht="13.5" customHeight="1">
      <c r="B49" s="109" t="s">
        <v>167</v>
      </c>
      <c r="C49" s="87" t="s">
        <v>129</v>
      </c>
      <c r="D49" s="88">
        <v>31302156</v>
      </c>
      <c r="E49" s="90">
        <v>41702123</v>
      </c>
      <c r="F49" s="85"/>
    </row>
    <row r="50" spans="2:6" ht="13.5" customHeight="1">
      <c r="B50" s="109" t="s">
        <v>168</v>
      </c>
      <c r="C50" s="87" t="s">
        <v>130</v>
      </c>
      <c r="D50" s="88"/>
      <c r="E50" s="90"/>
      <c r="F50" s="85"/>
    </row>
    <row r="51" spans="2:6" ht="13.5" customHeight="1">
      <c r="B51" s="109" t="s">
        <v>169</v>
      </c>
      <c r="C51" s="87" t="s">
        <v>131</v>
      </c>
      <c r="D51" s="88">
        <v>302310</v>
      </c>
      <c r="E51" s="90">
        <v>174749</v>
      </c>
      <c r="F51" s="85"/>
    </row>
    <row r="52" spans="2:6" ht="13.5" customHeight="1">
      <c r="B52" s="109" t="s">
        <v>155</v>
      </c>
      <c r="C52" s="87" t="s">
        <v>132</v>
      </c>
      <c r="D52" s="88"/>
      <c r="E52" s="90"/>
      <c r="F52" s="85"/>
    </row>
    <row r="53" spans="2:6" s="25" customFormat="1" ht="25.5">
      <c r="B53" s="128" t="s">
        <v>180</v>
      </c>
      <c r="C53" s="96" t="s">
        <v>100</v>
      </c>
      <c r="D53" s="83">
        <f>D43-D48</f>
        <v>18060044</v>
      </c>
      <c r="E53" s="84">
        <f>E43-E48</f>
        <v>6380686</v>
      </c>
      <c r="F53" s="92"/>
    </row>
    <row r="54" spans="2:6" ht="25.5">
      <c r="B54" s="128" t="s">
        <v>225</v>
      </c>
      <c r="C54" s="96"/>
      <c r="D54" s="83">
        <f>D25+D41+D53</f>
        <v>-4964253</v>
      </c>
      <c r="E54" s="84">
        <f>E25+E41+E53</f>
        <v>-5620557</v>
      </c>
      <c r="F54" s="85"/>
    </row>
    <row r="55" spans="2:6" ht="15" customHeight="1">
      <c r="B55" s="91" t="s">
        <v>133</v>
      </c>
      <c r="C55" s="96"/>
      <c r="D55" s="97">
        <v>5123064</v>
      </c>
      <c r="E55" s="86">
        <v>5838691</v>
      </c>
      <c r="F55" s="85"/>
    </row>
    <row r="56" spans="2:6" ht="15" customHeight="1" thickBot="1">
      <c r="B56" s="129" t="s">
        <v>134</v>
      </c>
      <c r="C56" s="98"/>
      <c r="D56" s="99">
        <f>D54+D55</f>
        <v>158811</v>
      </c>
      <c r="E56" s="100">
        <f>E54+E55</f>
        <v>218134</v>
      </c>
      <c r="F56" s="85"/>
    </row>
    <row r="57" spans="2:6" ht="12.75">
      <c r="B57" s="101"/>
      <c r="C57" s="102"/>
      <c r="D57" s="103"/>
      <c r="E57" s="103"/>
      <c r="F57" s="85"/>
    </row>
    <row r="58" spans="2:6" ht="12.75">
      <c r="B58" s="101"/>
      <c r="C58" s="102"/>
      <c r="D58" s="103"/>
      <c r="E58" s="103"/>
      <c r="F58" s="85"/>
    </row>
    <row r="59" ht="12.75" customHeight="1">
      <c r="B59" s="60" t="s">
        <v>236</v>
      </c>
    </row>
    <row r="60" spans="2:5" s="59" customFormat="1" ht="12.75" customHeight="1">
      <c r="B60" s="62" t="s">
        <v>226</v>
      </c>
      <c r="C60" s="57"/>
      <c r="D60" s="104"/>
      <c r="E60" s="104"/>
    </row>
    <row r="61" spans="2:5" s="59" customFormat="1" ht="12.75" customHeight="1">
      <c r="B61" s="63"/>
      <c r="C61" s="57"/>
      <c r="D61" s="104"/>
      <c r="E61" s="104"/>
    </row>
    <row r="62" spans="2:5" s="59" customFormat="1" ht="12.75" customHeight="1">
      <c r="B62" s="60" t="s">
        <v>148</v>
      </c>
      <c r="C62" s="57"/>
      <c r="D62" s="104"/>
      <c r="E62" s="104"/>
    </row>
    <row r="63" ht="12.75" customHeight="1">
      <c r="B63" s="62" t="s">
        <v>227</v>
      </c>
    </row>
    <row r="64" spans="2:5" s="59" customFormat="1" ht="12.75" customHeight="1">
      <c r="B64" s="185" t="s">
        <v>149</v>
      </c>
      <c r="C64" s="57"/>
      <c r="D64" s="22"/>
      <c r="E64" s="104"/>
    </row>
  </sheetData>
  <sheetProtection/>
  <mergeCells count="12">
    <mergeCell ref="B42:E42"/>
    <mergeCell ref="B5:E5"/>
    <mergeCell ref="B6:E6"/>
    <mergeCell ref="B7:E7"/>
    <mergeCell ref="B8:E8"/>
    <mergeCell ref="B9:E9"/>
    <mergeCell ref="B1:E1"/>
    <mergeCell ref="B2:E2"/>
    <mergeCell ref="B3:E3"/>
    <mergeCell ref="B4:E4"/>
    <mergeCell ref="B12:E12"/>
    <mergeCell ref="B26:E26"/>
  </mergeCells>
  <printOptions/>
  <pageMargins left="0.5905511811023623" right="0.3937007874015748" top="0.5118110236220472" bottom="0.3937007874015748" header="0.2362204724409449" footer="0.15748031496062992"/>
  <pageSetup horizontalDpi="300" verticalDpi="3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18"/>
  <sheetViews>
    <sheetView tabSelected="1" zoomScale="90" zoomScaleNormal="90" workbookViewId="0" topLeftCell="A1">
      <selection activeCell="I18" sqref="I18"/>
    </sheetView>
  </sheetViews>
  <sheetFormatPr defaultColWidth="9.00390625" defaultRowHeight="12.75"/>
  <cols>
    <col min="1" max="1" width="68.75390625" style="22" customWidth="1"/>
    <col min="2" max="2" width="7.125" style="22" customWidth="1"/>
    <col min="3" max="3" width="15.375" style="23" customWidth="1"/>
    <col min="4" max="4" width="15.625" style="64" customWidth="1"/>
    <col min="5" max="5" width="15.00390625" style="64" customWidth="1"/>
    <col min="6" max="6" width="14.00390625" style="64" customWidth="1"/>
    <col min="7" max="7" width="14.25390625" style="64" customWidth="1"/>
    <col min="8" max="8" width="14.75390625" style="64" customWidth="1"/>
    <col min="9" max="9" width="13.125" style="64" customWidth="1"/>
    <col min="10" max="10" width="11.125" style="64" customWidth="1"/>
    <col min="11" max="11" width="11.875" style="64" customWidth="1"/>
    <col min="12" max="12" width="11.75390625" style="22" customWidth="1"/>
    <col min="13" max="16384" width="9.125" style="22" customWidth="1"/>
  </cols>
  <sheetData>
    <row r="1" ht="9.75" customHeight="1"/>
    <row r="2" spans="1:8" ht="15.75">
      <c r="A2" s="193" t="s">
        <v>135</v>
      </c>
      <c r="B2" s="193"/>
      <c r="C2" s="193"/>
      <c r="D2" s="193"/>
      <c r="E2" s="193"/>
      <c r="F2" s="193"/>
      <c r="G2" s="193"/>
      <c r="H2" s="193"/>
    </row>
    <row r="3" spans="1:8" ht="12.75">
      <c r="A3" s="194" t="s">
        <v>239</v>
      </c>
      <c r="B3" s="194"/>
      <c r="C3" s="194"/>
      <c r="D3" s="194"/>
      <c r="E3" s="194"/>
      <c r="F3" s="194"/>
      <c r="G3" s="194"/>
      <c r="H3" s="194"/>
    </row>
    <row r="4" spans="1:8" ht="9.75" customHeight="1">
      <c r="A4" s="203"/>
      <c r="B4" s="195"/>
      <c r="C4" s="195"/>
      <c r="D4" s="195"/>
      <c r="E4" s="195"/>
      <c r="F4" s="195"/>
      <c r="G4" s="195"/>
      <c r="H4" s="195"/>
    </row>
    <row r="5" spans="1:3" ht="12.75">
      <c r="A5" s="192" t="s">
        <v>142</v>
      </c>
      <c r="B5" s="192"/>
      <c r="C5" s="192"/>
    </row>
    <row r="6" spans="1:3" ht="12.75">
      <c r="A6" s="192" t="s">
        <v>143</v>
      </c>
      <c r="B6" s="192"/>
      <c r="C6" s="192"/>
    </row>
    <row r="7" spans="1:3" ht="12.75">
      <c r="A7" s="192" t="s">
        <v>144</v>
      </c>
      <c r="B7" s="192"/>
      <c r="C7" s="192"/>
    </row>
    <row r="8" spans="1:3" ht="12.75">
      <c r="A8" s="192" t="s">
        <v>145</v>
      </c>
      <c r="B8" s="192"/>
      <c r="C8" s="192"/>
    </row>
    <row r="9" spans="1:3" ht="12.75">
      <c r="A9" s="192" t="s">
        <v>146</v>
      </c>
      <c r="B9" s="192"/>
      <c r="C9" s="192"/>
    </row>
    <row r="10" spans="1:8" ht="9.75" customHeight="1" thickBot="1">
      <c r="A10" s="25"/>
      <c r="B10" s="25"/>
      <c r="C10" s="26"/>
      <c r="H10" s="118" t="s">
        <v>78</v>
      </c>
    </row>
    <row r="11" spans="1:11" ht="18.75" customHeight="1">
      <c r="A11" s="207"/>
      <c r="B11" s="209" t="s">
        <v>215</v>
      </c>
      <c r="C11" s="211" t="s">
        <v>210</v>
      </c>
      <c r="D11" s="212"/>
      <c r="E11" s="212"/>
      <c r="F11" s="213"/>
      <c r="G11" s="209" t="s">
        <v>216</v>
      </c>
      <c r="H11" s="214" t="s">
        <v>74</v>
      </c>
      <c r="I11" s="22"/>
      <c r="J11" s="22"/>
      <c r="K11" s="22"/>
    </row>
    <row r="12" spans="1:8" s="105" customFormat="1" ht="51.75" thickBot="1">
      <c r="A12" s="208"/>
      <c r="B12" s="210"/>
      <c r="C12" s="157" t="s">
        <v>207</v>
      </c>
      <c r="D12" s="158" t="s">
        <v>208</v>
      </c>
      <c r="E12" s="159" t="s">
        <v>211</v>
      </c>
      <c r="F12" s="159" t="s">
        <v>209</v>
      </c>
      <c r="G12" s="210"/>
      <c r="H12" s="215"/>
    </row>
    <row r="13" spans="1:11" ht="13.5" customHeight="1">
      <c r="A13" s="182" t="s">
        <v>204</v>
      </c>
      <c r="B13" s="183" t="s">
        <v>1</v>
      </c>
      <c r="C13" s="163">
        <f>C15</f>
        <v>21348097</v>
      </c>
      <c r="D13" s="163">
        <f>D15</f>
        <v>-287771</v>
      </c>
      <c r="E13" s="163">
        <f>E15</f>
        <v>35943243</v>
      </c>
      <c r="F13" s="164">
        <f>SUM(C13:E13)</f>
        <v>57003569</v>
      </c>
      <c r="G13" s="164">
        <f>G15</f>
        <v>773843</v>
      </c>
      <c r="H13" s="165">
        <f>F13+G13</f>
        <v>57777412</v>
      </c>
      <c r="I13" s="22"/>
      <c r="J13" s="22"/>
      <c r="K13" s="22"/>
    </row>
    <row r="14" spans="1:8" s="25" customFormat="1" ht="13.5" customHeight="1">
      <c r="A14" s="147" t="s">
        <v>136</v>
      </c>
      <c r="B14" s="134" t="s">
        <v>3</v>
      </c>
      <c r="C14" s="135"/>
      <c r="D14" s="136"/>
      <c r="E14" s="135"/>
      <c r="F14" s="160">
        <f aca="true" t="shared" si="0" ref="F14:F31">SUM(C14:E14)</f>
        <v>0</v>
      </c>
      <c r="G14" s="135"/>
      <c r="H14" s="166">
        <f aca="true" t="shared" si="1" ref="H14:H32">F14+G14</f>
        <v>0</v>
      </c>
    </row>
    <row r="15" spans="1:11" ht="13.5" customHeight="1">
      <c r="A15" s="150" t="s">
        <v>229</v>
      </c>
      <c r="B15" s="184" t="s">
        <v>4</v>
      </c>
      <c r="C15" s="133">
        <f aca="true" t="shared" si="2" ref="C15:H15">C32</f>
        <v>21348097</v>
      </c>
      <c r="D15" s="133">
        <f t="shared" si="2"/>
        <v>-287771</v>
      </c>
      <c r="E15" s="133">
        <f t="shared" si="2"/>
        <v>35943243</v>
      </c>
      <c r="F15" s="133">
        <f t="shared" si="2"/>
        <v>57003569</v>
      </c>
      <c r="G15" s="133">
        <f t="shared" si="2"/>
        <v>773843</v>
      </c>
      <c r="H15" s="146">
        <f t="shared" si="2"/>
        <v>57777412</v>
      </c>
      <c r="I15" s="22"/>
      <c r="J15" s="22"/>
      <c r="K15" s="22"/>
    </row>
    <row r="16" spans="1:9" s="25" customFormat="1" ht="13.5" customHeight="1">
      <c r="A16" s="150" t="s">
        <v>206</v>
      </c>
      <c r="B16" s="134" t="s">
        <v>6</v>
      </c>
      <c r="C16" s="135"/>
      <c r="D16" s="136"/>
      <c r="E16" s="135"/>
      <c r="F16" s="160">
        <f t="shared" si="0"/>
        <v>0</v>
      </c>
      <c r="G16" s="135"/>
      <c r="H16" s="166">
        <f t="shared" si="1"/>
        <v>0</v>
      </c>
      <c r="I16" s="92"/>
    </row>
    <row r="17" spans="1:9" s="25" customFormat="1" ht="13.5" customHeight="1">
      <c r="A17" s="148" t="s">
        <v>137</v>
      </c>
      <c r="B17" s="134" t="s">
        <v>11</v>
      </c>
      <c r="C17" s="135"/>
      <c r="D17" s="136"/>
      <c r="E17" s="136">
        <f>'Ф2'!D30</f>
        <v>5965939</v>
      </c>
      <c r="F17" s="135">
        <f>SUM(C17:E17)</f>
        <v>5965939</v>
      </c>
      <c r="G17" s="135">
        <f>'Ф2'!D31</f>
        <v>532759</v>
      </c>
      <c r="H17" s="167">
        <f t="shared" si="1"/>
        <v>6498698</v>
      </c>
      <c r="I17" s="92"/>
    </row>
    <row r="18" spans="1:8" s="25" customFormat="1" ht="13.5" customHeight="1">
      <c r="A18" s="148" t="s">
        <v>138</v>
      </c>
      <c r="B18" s="134" t="s">
        <v>96</v>
      </c>
      <c r="C18" s="135"/>
      <c r="D18" s="136">
        <f>'Ф2'!D26</f>
        <v>2497</v>
      </c>
      <c r="E18" s="136"/>
      <c r="F18" s="135">
        <f t="shared" si="0"/>
        <v>2497</v>
      </c>
      <c r="G18" s="135"/>
      <c r="H18" s="167">
        <f t="shared" si="1"/>
        <v>2497</v>
      </c>
    </row>
    <row r="19" spans="1:8" s="25" customFormat="1" ht="13.5" customHeight="1">
      <c r="A19" s="150" t="s">
        <v>212</v>
      </c>
      <c r="B19" s="134" t="s">
        <v>98</v>
      </c>
      <c r="C19" s="161">
        <f>C16+C17</f>
        <v>0</v>
      </c>
      <c r="D19" s="133">
        <f>D18</f>
        <v>2497</v>
      </c>
      <c r="E19" s="133">
        <f>E16+E17</f>
        <v>5965939</v>
      </c>
      <c r="F19" s="133">
        <f t="shared" si="0"/>
        <v>5968436</v>
      </c>
      <c r="G19" s="133">
        <f>G17</f>
        <v>532759</v>
      </c>
      <c r="H19" s="152">
        <f t="shared" si="1"/>
        <v>6501195</v>
      </c>
    </row>
    <row r="20" spans="1:10" s="58" customFormat="1" ht="13.5" customHeight="1">
      <c r="A20" s="148" t="s">
        <v>228</v>
      </c>
      <c r="B20" s="134" t="s">
        <v>99</v>
      </c>
      <c r="C20" s="135"/>
      <c r="D20" s="136"/>
      <c r="E20" s="135">
        <v>155468</v>
      </c>
      <c r="F20" s="168">
        <f t="shared" si="0"/>
        <v>155468</v>
      </c>
      <c r="G20" s="135"/>
      <c r="H20" s="167">
        <f t="shared" si="1"/>
        <v>155468</v>
      </c>
      <c r="I20" s="95"/>
      <c r="J20" s="95"/>
    </row>
    <row r="21" spans="1:11" ht="13.5" customHeight="1">
      <c r="A21" s="149" t="s">
        <v>140</v>
      </c>
      <c r="B21" s="137" t="s">
        <v>100</v>
      </c>
      <c r="C21" s="136"/>
      <c r="D21" s="136"/>
      <c r="E21" s="135"/>
      <c r="F21" s="160">
        <f t="shared" si="0"/>
        <v>0</v>
      </c>
      <c r="G21" s="135"/>
      <c r="H21" s="166">
        <f t="shared" si="1"/>
        <v>0</v>
      </c>
      <c r="I21" s="22"/>
      <c r="J21" s="22"/>
      <c r="K21" s="22"/>
    </row>
    <row r="22" spans="1:11" ht="13.5" customHeight="1">
      <c r="A22" s="48" t="s">
        <v>238</v>
      </c>
      <c r="B22" s="138">
        <v>100</v>
      </c>
      <c r="C22" s="133">
        <f aca="true" t="shared" si="3" ref="C22:H22">C15+C19-C20+C21</f>
        <v>21348097</v>
      </c>
      <c r="D22" s="133">
        <f t="shared" si="3"/>
        <v>-285274</v>
      </c>
      <c r="E22" s="133">
        <f>E15+E19-E20+E21</f>
        <v>41753714</v>
      </c>
      <c r="F22" s="133">
        <f t="shared" si="3"/>
        <v>62816537</v>
      </c>
      <c r="G22" s="133">
        <f t="shared" si="3"/>
        <v>1306602</v>
      </c>
      <c r="H22" s="146">
        <f t="shared" si="3"/>
        <v>64123139</v>
      </c>
      <c r="I22" s="22"/>
      <c r="J22" s="22"/>
      <c r="K22" s="22"/>
    </row>
    <row r="23" spans="1:11" ht="13.5" customHeight="1">
      <c r="A23" s="153" t="s">
        <v>141</v>
      </c>
      <c r="B23" s="139">
        <v>110</v>
      </c>
      <c r="C23" s="180">
        <f>C25</f>
        <v>14704747</v>
      </c>
      <c r="D23" s="135">
        <f>D25</f>
        <v>-297254</v>
      </c>
      <c r="E23" s="135">
        <f>E25</f>
        <v>28710629</v>
      </c>
      <c r="F23" s="135">
        <f t="shared" si="0"/>
        <v>43118122</v>
      </c>
      <c r="G23" s="135">
        <f>G25</f>
        <v>622486</v>
      </c>
      <c r="H23" s="167">
        <f t="shared" si="1"/>
        <v>43740608</v>
      </c>
      <c r="I23" s="22"/>
      <c r="J23" s="22"/>
      <c r="K23" s="22"/>
    </row>
    <row r="24" spans="1:11" ht="13.5" customHeight="1">
      <c r="A24" s="153" t="s">
        <v>136</v>
      </c>
      <c r="B24" s="139">
        <v>120</v>
      </c>
      <c r="C24" s="135"/>
      <c r="D24" s="136"/>
      <c r="E24" s="135"/>
      <c r="F24" s="160">
        <f t="shared" si="0"/>
        <v>0</v>
      </c>
      <c r="G24" s="135"/>
      <c r="H24" s="166">
        <f t="shared" si="1"/>
        <v>0</v>
      </c>
      <c r="I24" s="22"/>
      <c r="J24" s="22"/>
      <c r="K24" s="22"/>
    </row>
    <row r="25" spans="1:11" ht="13.5" customHeight="1">
      <c r="A25" s="151" t="s">
        <v>230</v>
      </c>
      <c r="B25" s="131">
        <v>130</v>
      </c>
      <c r="C25" s="133">
        <v>14704747</v>
      </c>
      <c r="D25" s="133">
        <v>-297254</v>
      </c>
      <c r="E25" s="181">
        <v>28710629</v>
      </c>
      <c r="F25" s="133">
        <f t="shared" si="0"/>
        <v>43118122</v>
      </c>
      <c r="G25" s="133">
        <v>622486</v>
      </c>
      <c r="H25" s="152">
        <f t="shared" si="1"/>
        <v>43740608</v>
      </c>
      <c r="I25" s="22"/>
      <c r="J25" s="22"/>
      <c r="K25" s="22"/>
    </row>
    <row r="26" spans="1:11" ht="13.5" customHeight="1">
      <c r="A26" s="150" t="s">
        <v>206</v>
      </c>
      <c r="B26" s="141">
        <v>140</v>
      </c>
      <c r="C26" s="142"/>
      <c r="D26" s="143"/>
      <c r="E26" s="144"/>
      <c r="F26" s="168">
        <f t="shared" si="0"/>
        <v>0</v>
      </c>
      <c r="G26" s="145"/>
      <c r="H26" s="166">
        <f t="shared" si="1"/>
        <v>0</v>
      </c>
      <c r="I26" s="22"/>
      <c r="J26" s="22"/>
      <c r="K26" s="22"/>
    </row>
    <row r="27" spans="1:11" ht="13.5" customHeight="1">
      <c r="A27" s="153" t="s">
        <v>137</v>
      </c>
      <c r="B27" s="139">
        <v>150</v>
      </c>
      <c r="C27" s="135"/>
      <c r="D27" s="136"/>
      <c r="E27" s="140">
        <v>7232614</v>
      </c>
      <c r="F27" s="135">
        <f t="shared" si="0"/>
        <v>7232614</v>
      </c>
      <c r="G27" s="135">
        <v>281210</v>
      </c>
      <c r="H27" s="167">
        <f t="shared" si="1"/>
        <v>7513824</v>
      </c>
      <c r="I27" s="22"/>
      <c r="J27" s="22"/>
      <c r="K27" s="22"/>
    </row>
    <row r="28" spans="1:11" ht="13.5" customHeight="1">
      <c r="A28" s="148" t="s">
        <v>138</v>
      </c>
      <c r="B28" s="134" t="s">
        <v>205</v>
      </c>
      <c r="C28" s="162"/>
      <c r="D28" s="136">
        <v>9483</v>
      </c>
      <c r="E28" s="136"/>
      <c r="F28" s="135">
        <f t="shared" si="0"/>
        <v>9483</v>
      </c>
      <c r="G28" s="135"/>
      <c r="H28" s="167">
        <f t="shared" si="1"/>
        <v>9483</v>
      </c>
      <c r="I28" s="22"/>
      <c r="J28" s="22"/>
      <c r="K28" s="22"/>
    </row>
    <row r="29" spans="1:11" ht="13.5" customHeight="1">
      <c r="A29" s="150" t="s">
        <v>213</v>
      </c>
      <c r="B29" s="132">
        <v>170</v>
      </c>
      <c r="C29" s="162">
        <f>C27+C28</f>
        <v>0</v>
      </c>
      <c r="D29" s="162">
        <f>D27+D28</f>
        <v>9483</v>
      </c>
      <c r="E29" s="162">
        <f>E27+E28</f>
        <v>7232614</v>
      </c>
      <c r="F29" s="133">
        <f t="shared" si="0"/>
        <v>7242097</v>
      </c>
      <c r="G29" s="162">
        <f>G27+G28</f>
        <v>281210</v>
      </c>
      <c r="H29" s="152">
        <f t="shared" si="1"/>
        <v>7523307</v>
      </c>
      <c r="I29" s="22"/>
      <c r="J29" s="85"/>
      <c r="K29" s="22"/>
    </row>
    <row r="30" spans="1:11" ht="13.5" customHeight="1">
      <c r="A30" s="153" t="s">
        <v>231</v>
      </c>
      <c r="B30" s="139">
        <v>180</v>
      </c>
      <c r="C30" s="135"/>
      <c r="D30" s="136"/>
      <c r="E30" s="135"/>
      <c r="F30" s="168">
        <f t="shared" si="0"/>
        <v>0</v>
      </c>
      <c r="G30" s="135">
        <v>129853</v>
      </c>
      <c r="H30" s="167">
        <f t="shared" si="1"/>
        <v>129853</v>
      </c>
      <c r="I30" s="22"/>
      <c r="J30" s="85"/>
      <c r="K30" s="22"/>
    </row>
    <row r="31" spans="1:11" ht="13.5" customHeight="1">
      <c r="A31" s="153" t="s">
        <v>140</v>
      </c>
      <c r="B31" s="139">
        <v>190</v>
      </c>
      <c r="C31" s="135">
        <v>6643350</v>
      </c>
      <c r="D31" s="136"/>
      <c r="E31" s="135"/>
      <c r="F31" s="135">
        <f t="shared" si="0"/>
        <v>6643350</v>
      </c>
      <c r="G31" s="135"/>
      <c r="H31" s="167">
        <f t="shared" si="1"/>
        <v>6643350</v>
      </c>
      <c r="I31" s="22"/>
      <c r="J31" s="22"/>
      <c r="K31" s="22"/>
    </row>
    <row r="32" spans="1:8" s="59" customFormat="1" ht="13.5" thickBot="1">
      <c r="A32" s="154" t="s">
        <v>214</v>
      </c>
      <c r="B32" s="169">
        <v>200</v>
      </c>
      <c r="C32" s="155">
        <f>C25+C29-C30+C31</f>
        <v>21348097</v>
      </c>
      <c r="D32" s="155">
        <f>D25+D29-D30+D31</f>
        <v>-287771</v>
      </c>
      <c r="E32" s="155">
        <f>E25+E29-E30+E31</f>
        <v>35943243</v>
      </c>
      <c r="F32" s="155">
        <f>F25+F29-F30+F31</f>
        <v>57003569</v>
      </c>
      <c r="G32" s="155">
        <f>G25+G29-G30+G31</f>
        <v>773843</v>
      </c>
      <c r="H32" s="156">
        <f t="shared" si="1"/>
        <v>57777412</v>
      </c>
    </row>
    <row r="33" spans="1:11" ht="12.75">
      <c r="A33" s="101"/>
      <c r="B33" s="102"/>
      <c r="C33" s="103"/>
      <c r="D33" s="85"/>
      <c r="E33" s="22"/>
      <c r="F33" s="22"/>
      <c r="G33" s="22"/>
      <c r="H33" s="22"/>
      <c r="I33" s="22"/>
      <c r="J33" s="22"/>
      <c r="K33" s="22"/>
    </row>
    <row r="34" spans="1:11" ht="12.75">
      <c r="A34" s="101"/>
      <c r="B34" s="102"/>
      <c r="C34" s="103"/>
      <c r="D34" s="85"/>
      <c r="E34" s="22"/>
      <c r="F34" s="22"/>
      <c r="G34" s="22"/>
      <c r="H34" s="22"/>
      <c r="I34" s="22"/>
      <c r="J34" s="22"/>
      <c r="K34" s="22"/>
    </row>
    <row r="35" spans="1:11" ht="12.75">
      <c r="A35" s="101"/>
      <c r="B35" s="102"/>
      <c r="C35" s="103"/>
      <c r="D35" s="85"/>
      <c r="E35" s="22"/>
      <c r="F35" s="22"/>
      <c r="G35" s="22"/>
      <c r="H35" s="22"/>
      <c r="I35" s="22"/>
      <c r="J35" s="22"/>
      <c r="K35" s="22"/>
    </row>
    <row r="36" spans="1:11" ht="12.75" customHeight="1">
      <c r="A36" s="60" t="s">
        <v>237</v>
      </c>
      <c r="B36" s="23"/>
      <c r="C36" s="64"/>
      <c r="D36" s="22"/>
      <c r="E36" s="22"/>
      <c r="F36" s="22"/>
      <c r="G36" s="22"/>
      <c r="H36" s="22"/>
      <c r="I36" s="22"/>
      <c r="J36" s="22"/>
      <c r="K36" s="22"/>
    </row>
    <row r="37" spans="1:3" s="59" customFormat="1" ht="12.75" customHeight="1">
      <c r="A37" s="62" t="s">
        <v>218</v>
      </c>
      <c r="B37" s="57"/>
      <c r="C37" s="104"/>
    </row>
    <row r="38" spans="1:3" s="59" customFormat="1" ht="12.75" customHeight="1">
      <c r="A38" s="63"/>
      <c r="B38" s="57"/>
      <c r="C38" s="104"/>
    </row>
    <row r="39" spans="1:3" s="59" customFormat="1" ht="12.75" customHeight="1">
      <c r="A39" s="60" t="s">
        <v>148</v>
      </c>
      <c r="B39" s="57"/>
      <c r="C39" s="104"/>
    </row>
    <row r="40" spans="1:11" ht="12.75" customHeight="1">
      <c r="A40" s="62" t="s">
        <v>217</v>
      </c>
      <c r="B40" s="23"/>
      <c r="C40" s="64"/>
      <c r="D40" s="22"/>
      <c r="E40" s="22"/>
      <c r="F40" s="22"/>
      <c r="G40" s="22"/>
      <c r="H40" s="22"/>
      <c r="I40" s="22"/>
      <c r="J40" s="22"/>
      <c r="K40" s="22"/>
    </row>
    <row r="41" spans="1:11" ht="12.75" customHeight="1">
      <c r="A41" s="62"/>
      <c r="B41" s="23"/>
      <c r="C41" s="64"/>
      <c r="D41" s="22"/>
      <c r="E41" s="22"/>
      <c r="F41" s="22"/>
      <c r="G41" s="22"/>
      <c r="H41" s="22"/>
      <c r="I41" s="22"/>
      <c r="J41" s="22"/>
      <c r="K41" s="22"/>
    </row>
    <row r="42" spans="1:3" s="59" customFormat="1" ht="12.75" customHeight="1">
      <c r="A42" s="185" t="s">
        <v>149</v>
      </c>
      <c r="B42" s="57"/>
      <c r="C42" s="22"/>
    </row>
    <row r="43" spans="2:11" ht="12.75">
      <c r="B43" s="23"/>
      <c r="C43" s="64"/>
      <c r="D43" s="22"/>
      <c r="E43" s="22"/>
      <c r="F43" s="22"/>
      <c r="G43" s="22"/>
      <c r="H43" s="22"/>
      <c r="I43" s="22"/>
      <c r="J43" s="22"/>
      <c r="K43" s="22"/>
    </row>
    <row r="44" spans="2:11" ht="12.75">
      <c r="B44" s="23"/>
      <c r="C44" s="64"/>
      <c r="D44" s="22"/>
      <c r="E44" s="22"/>
      <c r="F44" s="22"/>
      <c r="G44" s="22"/>
      <c r="H44" s="22"/>
      <c r="I44" s="22"/>
      <c r="J44" s="22"/>
      <c r="K44" s="22"/>
    </row>
    <row r="45" spans="2:11" ht="12.75">
      <c r="B45" s="23"/>
      <c r="C45" s="64"/>
      <c r="D45" s="22"/>
      <c r="E45" s="22"/>
      <c r="F45" s="22"/>
      <c r="G45" s="22"/>
      <c r="H45" s="22"/>
      <c r="I45" s="22"/>
      <c r="J45" s="22"/>
      <c r="K45" s="22"/>
    </row>
    <row r="46" spans="2:11" ht="12.75">
      <c r="B46" s="23"/>
      <c r="C46" s="64"/>
      <c r="D46" s="22"/>
      <c r="E46" s="22"/>
      <c r="F46" s="22"/>
      <c r="G46" s="22"/>
      <c r="H46" s="22"/>
      <c r="I46" s="22"/>
      <c r="J46" s="22"/>
      <c r="K46" s="22"/>
    </row>
    <row r="47" spans="2:11" ht="12.75">
      <c r="B47" s="23"/>
      <c r="C47" s="64"/>
      <c r="D47" s="22"/>
      <c r="E47" s="22"/>
      <c r="F47" s="22"/>
      <c r="G47" s="22"/>
      <c r="H47" s="22"/>
      <c r="I47" s="22"/>
      <c r="J47" s="22"/>
      <c r="K47" s="22"/>
    </row>
    <row r="48" spans="2:11" ht="12.75">
      <c r="B48" s="23"/>
      <c r="C48" s="64"/>
      <c r="D48" s="22"/>
      <c r="E48" s="22"/>
      <c r="F48" s="22"/>
      <c r="G48" s="22"/>
      <c r="H48" s="22"/>
      <c r="I48" s="22"/>
      <c r="J48" s="22"/>
      <c r="K48" s="22"/>
    </row>
    <row r="49" spans="5:11" ht="12.75">
      <c r="E49" s="22"/>
      <c r="F49" s="22"/>
      <c r="G49" s="22"/>
      <c r="H49" s="22"/>
      <c r="I49" s="22"/>
      <c r="J49" s="22"/>
      <c r="K49" s="22"/>
    </row>
    <row r="50" spans="5:11" ht="12.75">
      <c r="E50" s="22"/>
      <c r="F50" s="22"/>
      <c r="G50" s="22"/>
      <c r="H50" s="22"/>
      <c r="I50" s="22"/>
      <c r="J50" s="22"/>
      <c r="K50" s="22"/>
    </row>
    <row r="51" spans="5:11" ht="12.75">
      <c r="E51" s="22"/>
      <c r="F51" s="22"/>
      <c r="G51" s="22"/>
      <c r="H51" s="22"/>
      <c r="I51" s="22"/>
      <c r="J51" s="22"/>
      <c r="K51" s="22"/>
    </row>
    <row r="52" spans="5:11" ht="12.75">
      <c r="E52" s="22"/>
      <c r="F52" s="22"/>
      <c r="G52" s="22"/>
      <c r="H52" s="22"/>
      <c r="I52" s="22"/>
      <c r="J52" s="22"/>
      <c r="K52" s="22"/>
    </row>
    <row r="53" spans="5:11" ht="12.75">
      <c r="E53" s="22"/>
      <c r="F53" s="22"/>
      <c r="G53" s="22"/>
      <c r="H53" s="22"/>
      <c r="I53" s="22"/>
      <c r="J53" s="22"/>
      <c r="K53" s="22"/>
    </row>
    <row r="54" spans="5:11" ht="12.75">
      <c r="E54" s="22"/>
      <c r="F54" s="22"/>
      <c r="G54" s="22"/>
      <c r="H54" s="22"/>
      <c r="I54" s="22"/>
      <c r="J54" s="22"/>
      <c r="K54" s="22"/>
    </row>
    <row r="55" spans="5:11" ht="12.75">
      <c r="E55" s="22"/>
      <c r="F55" s="22"/>
      <c r="G55" s="22"/>
      <c r="H55" s="22"/>
      <c r="I55" s="22"/>
      <c r="J55" s="22"/>
      <c r="K55" s="22"/>
    </row>
    <row r="56" spans="5:11" ht="12.75">
      <c r="E56" s="22"/>
      <c r="F56" s="22"/>
      <c r="G56" s="22"/>
      <c r="H56" s="22"/>
      <c r="I56" s="22"/>
      <c r="J56" s="22"/>
      <c r="K56" s="22"/>
    </row>
    <row r="57" spans="5:11" ht="12.75">
      <c r="E57" s="22"/>
      <c r="F57" s="22"/>
      <c r="G57" s="22"/>
      <c r="H57" s="22"/>
      <c r="I57" s="22"/>
      <c r="J57" s="22"/>
      <c r="K57" s="22"/>
    </row>
    <row r="58" spans="5:11" ht="12.75">
      <c r="E58" s="22"/>
      <c r="F58" s="22"/>
      <c r="G58" s="22"/>
      <c r="H58" s="22"/>
      <c r="I58" s="22"/>
      <c r="J58" s="22"/>
      <c r="K58" s="22"/>
    </row>
    <row r="59" spans="5:11" ht="12.75">
      <c r="E59" s="22"/>
      <c r="F59" s="22"/>
      <c r="G59" s="22"/>
      <c r="H59" s="22"/>
      <c r="I59" s="22"/>
      <c r="J59" s="22"/>
      <c r="K59" s="22"/>
    </row>
    <row r="60" spans="5:11" ht="12.75">
      <c r="E60" s="22"/>
      <c r="F60" s="22"/>
      <c r="G60" s="22"/>
      <c r="H60" s="22"/>
      <c r="I60" s="22"/>
      <c r="J60" s="22"/>
      <c r="K60" s="22"/>
    </row>
    <row r="61" spans="5:11" ht="12.75">
      <c r="E61" s="22"/>
      <c r="F61" s="22"/>
      <c r="G61" s="22"/>
      <c r="H61" s="22"/>
      <c r="I61" s="22"/>
      <c r="J61" s="22"/>
      <c r="K61" s="22"/>
    </row>
    <row r="62" spans="5:11" ht="12.75">
      <c r="E62" s="22"/>
      <c r="F62" s="22"/>
      <c r="G62" s="22"/>
      <c r="H62" s="22"/>
      <c r="I62" s="22"/>
      <c r="J62" s="22"/>
      <c r="K62" s="22"/>
    </row>
    <row r="63" spans="5:11" ht="12.75">
      <c r="E63" s="22"/>
      <c r="F63" s="22"/>
      <c r="G63" s="22"/>
      <c r="H63" s="22"/>
      <c r="I63" s="22"/>
      <c r="J63" s="22"/>
      <c r="K63" s="22"/>
    </row>
    <row r="64" spans="5:11" ht="12.75">
      <c r="E64" s="22"/>
      <c r="F64" s="22"/>
      <c r="G64" s="22"/>
      <c r="H64" s="22"/>
      <c r="I64" s="22"/>
      <c r="J64" s="22"/>
      <c r="K64" s="22"/>
    </row>
    <row r="65" spans="5:11" ht="12.75">
      <c r="E65" s="22"/>
      <c r="F65" s="22"/>
      <c r="G65" s="22"/>
      <c r="H65" s="22"/>
      <c r="I65" s="22"/>
      <c r="J65" s="22"/>
      <c r="K65" s="22"/>
    </row>
    <row r="66" spans="5:11" ht="12.75">
      <c r="E66" s="22"/>
      <c r="F66" s="22"/>
      <c r="G66" s="22"/>
      <c r="H66" s="22"/>
      <c r="I66" s="22"/>
      <c r="J66" s="22"/>
      <c r="K66" s="22"/>
    </row>
    <row r="67" spans="5:11" ht="12.75">
      <c r="E67" s="22"/>
      <c r="F67" s="22"/>
      <c r="G67" s="22"/>
      <c r="H67" s="22"/>
      <c r="I67" s="22"/>
      <c r="J67" s="22"/>
      <c r="K67" s="22"/>
    </row>
    <row r="68" spans="5:11" ht="12.75">
      <c r="E68" s="22"/>
      <c r="F68" s="22"/>
      <c r="G68" s="22"/>
      <c r="H68" s="22"/>
      <c r="I68" s="22"/>
      <c r="J68" s="22"/>
      <c r="K68" s="22"/>
    </row>
    <row r="69" spans="5:11" ht="12.75">
      <c r="E69" s="22"/>
      <c r="F69" s="22"/>
      <c r="G69" s="22"/>
      <c r="H69" s="22"/>
      <c r="I69" s="22"/>
      <c r="J69" s="22"/>
      <c r="K69" s="22"/>
    </row>
    <row r="70" spans="5:11" ht="12.75">
      <c r="E70" s="22"/>
      <c r="F70" s="22"/>
      <c r="G70" s="22"/>
      <c r="H70" s="22"/>
      <c r="I70" s="22"/>
      <c r="J70" s="22"/>
      <c r="K70" s="22"/>
    </row>
    <row r="71" spans="5:11" ht="12.75">
      <c r="E71" s="22"/>
      <c r="F71" s="22"/>
      <c r="G71" s="22"/>
      <c r="H71" s="22"/>
      <c r="I71" s="22"/>
      <c r="J71" s="22"/>
      <c r="K71" s="22"/>
    </row>
    <row r="72" spans="5:11" ht="12.75">
      <c r="E72" s="22"/>
      <c r="F72" s="22"/>
      <c r="G72" s="22"/>
      <c r="H72" s="22"/>
      <c r="I72" s="22"/>
      <c r="J72" s="22"/>
      <c r="K72" s="22"/>
    </row>
    <row r="73" spans="5:11" ht="12.75">
      <c r="E73" s="22"/>
      <c r="F73" s="22"/>
      <c r="G73" s="22"/>
      <c r="H73" s="22"/>
      <c r="I73" s="22"/>
      <c r="J73" s="22"/>
      <c r="K73" s="22"/>
    </row>
    <row r="74" spans="5:11" ht="12.75">
      <c r="E74" s="22"/>
      <c r="F74" s="22"/>
      <c r="G74" s="22"/>
      <c r="H74" s="22"/>
      <c r="I74" s="22"/>
      <c r="J74" s="22"/>
      <c r="K74" s="22"/>
    </row>
    <row r="75" spans="5:11" ht="12.75">
      <c r="E75" s="22"/>
      <c r="F75" s="22"/>
      <c r="G75" s="22"/>
      <c r="H75" s="22"/>
      <c r="I75" s="22"/>
      <c r="J75" s="22"/>
      <c r="K75" s="22"/>
    </row>
    <row r="76" spans="5:11" ht="12.75">
      <c r="E76" s="22"/>
      <c r="F76" s="22"/>
      <c r="G76" s="22"/>
      <c r="H76" s="22"/>
      <c r="I76" s="22"/>
      <c r="J76" s="22"/>
      <c r="K76" s="22"/>
    </row>
    <row r="77" spans="5:11" ht="12.75">
      <c r="E77" s="22"/>
      <c r="F77" s="22"/>
      <c r="G77" s="22"/>
      <c r="H77" s="22"/>
      <c r="I77" s="22"/>
      <c r="J77" s="22"/>
      <c r="K77" s="22"/>
    </row>
    <row r="78" spans="5:11" ht="12.75">
      <c r="E78" s="22"/>
      <c r="F78" s="22"/>
      <c r="G78" s="22"/>
      <c r="H78" s="22"/>
      <c r="I78" s="22"/>
      <c r="J78" s="22"/>
      <c r="K78" s="22"/>
    </row>
    <row r="79" spans="5:11" ht="12.75">
      <c r="E79" s="22"/>
      <c r="F79" s="22"/>
      <c r="G79" s="22"/>
      <c r="H79" s="22"/>
      <c r="I79" s="22"/>
      <c r="J79" s="22"/>
      <c r="K79" s="22"/>
    </row>
    <row r="80" spans="5:11" ht="12.75">
      <c r="E80" s="22"/>
      <c r="F80" s="22"/>
      <c r="G80" s="22"/>
      <c r="H80" s="22"/>
      <c r="I80" s="22"/>
      <c r="J80" s="22"/>
      <c r="K80" s="22"/>
    </row>
    <row r="81" spans="5:11" ht="12.75">
      <c r="E81" s="22"/>
      <c r="F81" s="22"/>
      <c r="G81" s="22"/>
      <c r="H81" s="22"/>
      <c r="I81" s="22"/>
      <c r="J81" s="22"/>
      <c r="K81" s="22"/>
    </row>
    <row r="82" spans="5:11" ht="12.75">
      <c r="E82" s="22"/>
      <c r="F82" s="22"/>
      <c r="G82" s="22"/>
      <c r="H82" s="22"/>
      <c r="I82" s="22"/>
      <c r="J82" s="22"/>
      <c r="K82" s="22"/>
    </row>
    <row r="83" spans="5:11" ht="12.75">
      <c r="E83" s="22"/>
      <c r="F83" s="22"/>
      <c r="G83" s="22"/>
      <c r="H83" s="22"/>
      <c r="I83" s="22"/>
      <c r="J83" s="22"/>
      <c r="K83" s="22"/>
    </row>
    <row r="84" spans="5:11" ht="12.75">
      <c r="E84" s="22"/>
      <c r="F84" s="22"/>
      <c r="G84" s="22"/>
      <c r="H84" s="22"/>
      <c r="I84" s="22"/>
      <c r="J84" s="22"/>
      <c r="K84" s="22"/>
    </row>
    <row r="85" spans="5:11" ht="12.75">
      <c r="E85" s="22"/>
      <c r="F85" s="22"/>
      <c r="G85" s="22"/>
      <c r="H85" s="22"/>
      <c r="I85" s="22"/>
      <c r="J85" s="22"/>
      <c r="K85" s="22"/>
    </row>
    <row r="86" spans="5:11" ht="12.75">
      <c r="E86" s="22"/>
      <c r="F86" s="22"/>
      <c r="G86" s="22"/>
      <c r="H86" s="22"/>
      <c r="I86" s="22"/>
      <c r="J86" s="22"/>
      <c r="K86" s="22"/>
    </row>
    <row r="87" spans="5:11" ht="12.75">
      <c r="E87" s="22"/>
      <c r="F87" s="22"/>
      <c r="G87" s="22"/>
      <c r="H87" s="22"/>
      <c r="I87" s="22"/>
      <c r="J87" s="22"/>
      <c r="K87" s="22"/>
    </row>
    <row r="88" spans="5:11" ht="12.75">
      <c r="E88" s="22"/>
      <c r="F88" s="22"/>
      <c r="G88" s="22"/>
      <c r="H88" s="22"/>
      <c r="I88" s="22"/>
      <c r="J88" s="22"/>
      <c r="K88" s="22"/>
    </row>
    <row r="89" spans="5:11" ht="12.75">
      <c r="E89" s="22"/>
      <c r="F89" s="22"/>
      <c r="G89" s="22"/>
      <c r="H89" s="22"/>
      <c r="I89" s="22"/>
      <c r="J89" s="22"/>
      <c r="K89" s="22"/>
    </row>
    <row r="90" spans="5:11" ht="12.75">
      <c r="E90" s="22"/>
      <c r="F90" s="22"/>
      <c r="G90" s="22"/>
      <c r="H90" s="22"/>
      <c r="I90" s="22"/>
      <c r="J90" s="22"/>
      <c r="K90" s="22"/>
    </row>
    <row r="91" spans="5:11" ht="12.75">
      <c r="E91" s="22"/>
      <c r="F91" s="22"/>
      <c r="G91" s="22"/>
      <c r="H91" s="22"/>
      <c r="I91" s="22"/>
      <c r="J91" s="22"/>
      <c r="K91" s="22"/>
    </row>
    <row r="92" spans="5:11" ht="12.75">
      <c r="E92" s="22"/>
      <c r="F92" s="22"/>
      <c r="G92" s="22"/>
      <c r="H92" s="22"/>
      <c r="I92" s="22"/>
      <c r="J92" s="22"/>
      <c r="K92" s="22"/>
    </row>
    <row r="93" spans="5:11" ht="12.75">
      <c r="E93" s="22"/>
      <c r="F93" s="22"/>
      <c r="G93" s="22"/>
      <c r="H93" s="22"/>
      <c r="I93" s="22"/>
      <c r="J93" s="22"/>
      <c r="K93" s="22"/>
    </row>
    <row r="94" spans="5:11" ht="12.75">
      <c r="E94" s="22"/>
      <c r="F94" s="22"/>
      <c r="G94" s="22"/>
      <c r="H94" s="22"/>
      <c r="I94" s="22"/>
      <c r="J94" s="22"/>
      <c r="K94" s="22"/>
    </row>
    <row r="95" spans="5:11" ht="12.75">
      <c r="E95" s="22"/>
      <c r="F95" s="22"/>
      <c r="G95" s="22"/>
      <c r="H95" s="22"/>
      <c r="I95" s="22"/>
      <c r="J95" s="22"/>
      <c r="K95" s="22"/>
    </row>
    <row r="96" spans="5:11" ht="12.75">
      <c r="E96" s="22"/>
      <c r="F96" s="22"/>
      <c r="G96" s="22"/>
      <c r="H96" s="22"/>
      <c r="I96" s="22"/>
      <c r="J96" s="22"/>
      <c r="K96" s="22"/>
    </row>
    <row r="97" spans="5:11" ht="12.75">
      <c r="E97" s="22"/>
      <c r="F97" s="22"/>
      <c r="G97" s="22"/>
      <c r="H97" s="22"/>
      <c r="I97" s="22"/>
      <c r="J97" s="22"/>
      <c r="K97" s="22"/>
    </row>
    <row r="98" spans="5:11" ht="12.75">
      <c r="E98" s="22"/>
      <c r="F98" s="22"/>
      <c r="G98" s="22"/>
      <c r="H98" s="22"/>
      <c r="I98" s="22"/>
      <c r="J98" s="22"/>
      <c r="K98" s="22"/>
    </row>
    <row r="99" spans="5:11" ht="12.75">
      <c r="E99" s="22"/>
      <c r="F99" s="22"/>
      <c r="G99" s="22"/>
      <c r="H99" s="22"/>
      <c r="I99" s="22"/>
      <c r="J99" s="22"/>
      <c r="K99" s="22"/>
    </row>
    <row r="100" spans="5:11" ht="12.75">
      <c r="E100" s="22"/>
      <c r="F100" s="22"/>
      <c r="G100" s="22"/>
      <c r="H100" s="22"/>
      <c r="I100" s="22"/>
      <c r="J100" s="22"/>
      <c r="K100" s="22"/>
    </row>
    <row r="101" spans="5:11" ht="12.75">
      <c r="E101" s="22"/>
      <c r="F101" s="22"/>
      <c r="G101" s="22"/>
      <c r="H101" s="22"/>
      <c r="I101" s="22"/>
      <c r="J101" s="22"/>
      <c r="K101" s="22"/>
    </row>
    <row r="102" spans="5:11" ht="12.75">
      <c r="E102" s="22"/>
      <c r="F102" s="22"/>
      <c r="G102" s="22"/>
      <c r="H102" s="22"/>
      <c r="I102" s="22"/>
      <c r="J102" s="22"/>
      <c r="K102" s="22"/>
    </row>
    <row r="103" spans="5:11" ht="12.75">
      <c r="E103" s="22"/>
      <c r="F103" s="22"/>
      <c r="G103" s="22"/>
      <c r="H103" s="22"/>
      <c r="I103" s="22"/>
      <c r="J103" s="22"/>
      <c r="K103" s="22"/>
    </row>
    <row r="104" spans="5:11" ht="12.75">
      <c r="E104" s="22"/>
      <c r="F104" s="22"/>
      <c r="G104" s="22"/>
      <c r="H104" s="22"/>
      <c r="I104" s="22"/>
      <c r="J104" s="22"/>
      <c r="K104" s="22"/>
    </row>
    <row r="105" spans="5:11" ht="12.75">
      <c r="E105" s="22"/>
      <c r="F105" s="22"/>
      <c r="G105" s="22"/>
      <c r="H105" s="22"/>
      <c r="I105" s="22"/>
      <c r="J105" s="22"/>
      <c r="K105" s="22"/>
    </row>
    <row r="106" spans="5:11" ht="12.75">
      <c r="E106" s="22"/>
      <c r="F106" s="22"/>
      <c r="G106" s="22"/>
      <c r="H106" s="22"/>
      <c r="I106" s="22"/>
      <c r="J106" s="22"/>
      <c r="K106" s="22"/>
    </row>
    <row r="107" spans="5:11" ht="12.75">
      <c r="E107" s="22"/>
      <c r="F107" s="22"/>
      <c r="G107" s="22"/>
      <c r="H107" s="22"/>
      <c r="I107" s="22"/>
      <c r="J107" s="22"/>
      <c r="K107" s="22"/>
    </row>
    <row r="108" spans="5:11" ht="12.75">
      <c r="E108" s="22"/>
      <c r="F108" s="22"/>
      <c r="G108" s="22"/>
      <c r="H108" s="22"/>
      <c r="I108" s="22"/>
      <c r="J108" s="22"/>
      <c r="K108" s="22"/>
    </row>
    <row r="109" spans="5:11" ht="12.75">
      <c r="E109" s="22"/>
      <c r="F109" s="22"/>
      <c r="G109" s="22"/>
      <c r="H109" s="22"/>
      <c r="I109" s="22"/>
      <c r="J109" s="22"/>
      <c r="K109" s="22"/>
    </row>
    <row r="110" spans="5:11" ht="12.75">
      <c r="E110" s="22"/>
      <c r="F110" s="22"/>
      <c r="G110" s="22"/>
      <c r="H110" s="22"/>
      <c r="I110" s="22"/>
      <c r="J110" s="22"/>
      <c r="K110" s="22"/>
    </row>
    <row r="111" spans="5:11" ht="12.75">
      <c r="E111" s="22"/>
      <c r="F111" s="22"/>
      <c r="G111" s="22"/>
      <c r="H111" s="22"/>
      <c r="I111" s="22"/>
      <c r="J111" s="22"/>
      <c r="K111" s="22"/>
    </row>
    <row r="112" spans="5:11" ht="12.75">
      <c r="E112" s="22"/>
      <c r="F112" s="22"/>
      <c r="G112" s="22"/>
      <c r="H112" s="22"/>
      <c r="I112" s="22"/>
      <c r="J112" s="22"/>
      <c r="K112" s="22"/>
    </row>
    <row r="113" spans="5:11" ht="12.75">
      <c r="E113" s="22"/>
      <c r="F113" s="22"/>
      <c r="G113" s="22"/>
      <c r="H113" s="22"/>
      <c r="I113" s="22"/>
      <c r="J113" s="22"/>
      <c r="K113" s="22"/>
    </row>
    <row r="114" spans="5:11" ht="12.75">
      <c r="E114" s="22"/>
      <c r="F114" s="22"/>
      <c r="G114" s="22"/>
      <c r="H114" s="22"/>
      <c r="I114" s="22"/>
      <c r="J114" s="22"/>
      <c r="K114" s="22"/>
    </row>
    <row r="115" spans="5:11" ht="12.75">
      <c r="E115" s="22"/>
      <c r="F115" s="22"/>
      <c r="G115" s="22"/>
      <c r="H115" s="22"/>
      <c r="I115" s="22"/>
      <c r="J115" s="22"/>
      <c r="K115" s="22"/>
    </row>
    <row r="116" spans="5:11" ht="12.75">
      <c r="E116" s="22"/>
      <c r="F116" s="22"/>
      <c r="G116" s="22"/>
      <c r="H116" s="22"/>
      <c r="I116" s="22"/>
      <c r="J116" s="22"/>
      <c r="K116" s="22"/>
    </row>
    <row r="117" spans="5:11" ht="12.75">
      <c r="E117" s="22"/>
      <c r="F117" s="22"/>
      <c r="G117" s="22"/>
      <c r="H117" s="22"/>
      <c r="I117" s="22"/>
      <c r="J117" s="22"/>
      <c r="K117" s="22"/>
    </row>
    <row r="118" spans="5:11" ht="12.75">
      <c r="E118" s="22"/>
      <c r="F118" s="22"/>
      <c r="G118" s="22"/>
      <c r="H118" s="22"/>
      <c r="I118" s="22"/>
      <c r="J118" s="22"/>
      <c r="K118" s="22"/>
    </row>
  </sheetData>
  <sheetProtection/>
  <mergeCells count="13">
    <mergeCell ref="A7:C7"/>
    <mergeCell ref="A8:C8"/>
    <mergeCell ref="A9:C9"/>
    <mergeCell ref="A2:H2"/>
    <mergeCell ref="A3:H3"/>
    <mergeCell ref="A4:H4"/>
    <mergeCell ref="A11:A12"/>
    <mergeCell ref="B11:B12"/>
    <mergeCell ref="C11:F11"/>
    <mergeCell ref="G11:G12"/>
    <mergeCell ref="H11:H12"/>
    <mergeCell ref="A5:C5"/>
    <mergeCell ref="A6:C6"/>
  </mergeCells>
  <printOptions/>
  <pageMargins left="0.4724409448818898" right="0.3937007874015748" top="0.5905511811023623" bottom="0.3937007874015748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zoomScale="90" zoomScaleNormal="90" zoomScalePageLayoutView="0" workbookViewId="0" topLeftCell="A1">
      <selection activeCell="F19" sqref="F19"/>
    </sheetView>
  </sheetViews>
  <sheetFormatPr defaultColWidth="9.00390625" defaultRowHeight="12.75"/>
  <cols>
    <col min="1" max="1" width="4.375" style="0" customWidth="1"/>
    <col min="2" max="2" width="58.75390625" style="0" customWidth="1"/>
    <col min="3" max="3" width="14.00390625" style="0" customWidth="1"/>
    <col min="4" max="5" width="11.75390625" style="0" bestFit="1" customWidth="1"/>
  </cols>
  <sheetData>
    <row r="2" spans="1:6" ht="15">
      <c r="A2" s="216" t="s">
        <v>203</v>
      </c>
      <c r="B2" s="216"/>
      <c r="C2" s="216"/>
      <c r="D2" s="1"/>
      <c r="E2" s="1"/>
      <c r="F2" s="1"/>
    </row>
    <row r="3" spans="2:6" ht="15">
      <c r="B3" s="2"/>
      <c r="C3" s="2"/>
      <c r="D3" s="1"/>
      <c r="E3" s="1"/>
      <c r="F3" s="1"/>
    </row>
    <row r="4" spans="1:6" ht="28.5">
      <c r="A4" s="8" t="s">
        <v>85</v>
      </c>
      <c r="B4" s="9" t="s">
        <v>87</v>
      </c>
      <c r="C4" s="8" t="s">
        <v>88</v>
      </c>
      <c r="D4" s="8" t="s">
        <v>88</v>
      </c>
      <c r="E4" s="1"/>
      <c r="F4" s="1"/>
    </row>
    <row r="5" spans="1:6" ht="15">
      <c r="A5" s="7">
        <v>1</v>
      </c>
      <c r="B5" s="5" t="s">
        <v>81</v>
      </c>
      <c r="C5" s="10">
        <f>'Ф1'!D32</f>
        <v>161756240</v>
      </c>
      <c r="D5" s="10">
        <f>'Ф1'!E32</f>
        <v>138114572</v>
      </c>
      <c r="E5" s="1"/>
      <c r="F5" s="1"/>
    </row>
    <row r="6" spans="1:6" ht="15" customHeight="1">
      <c r="A6" s="7">
        <v>2</v>
      </c>
      <c r="B6" s="5" t="s">
        <v>82</v>
      </c>
      <c r="C6" s="11">
        <f>'Ф1'!D27+'Ф1'!D28</f>
        <v>8703252</v>
      </c>
      <c r="D6" s="11">
        <f>'Ф1'!E27+'Ф1'!E28</f>
        <v>8786795</v>
      </c>
      <c r="E6" s="1"/>
      <c r="F6" s="1"/>
    </row>
    <row r="7" spans="1:6" ht="30">
      <c r="A7" s="7">
        <v>3</v>
      </c>
      <c r="B7" s="5" t="s">
        <v>83</v>
      </c>
      <c r="C7" s="11">
        <f>'Ф1'!D41+'Ф1'!D48</f>
        <v>97633101</v>
      </c>
      <c r="D7" s="11">
        <f>'Ф1'!E41+'Ф1'!E48</f>
        <v>80337160</v>
      </c>
      <c r="E7" s="1"/>
      <c r="F7" s="1"/>
    </row>
    <row r="8" spans="1:6" ht="15">
      <c r="A8" s="7">
        <v>4</v>
      </c>
      <c r="B8" s="5" t="s">
        <v>84</v>
      </c>
      <c r="C8" s="11">
        <v>471380</v>
      </c>
      <c r="D8" s="11">
        <v>471380</v>
      </c>
      <c r="E8" s="1"/>
      <c r="F8" s="1"/>
    </row>
    <row r="9" spans="1:6" ht="15">
      <c r="A9" s="7">
        <v>5</v>
      </c>
      <c r="B9" s="5" t="s">
        <v>86</v>
      </c>
      <c r="C9" s="11">
        <f>(C5-C6)-C7</f>
        <v>55419887</v>
      </c>
      <c r="D9" s="11">
        <f>(D5-D6)-D7</f>
        <v>48990617</v>
      </c>
      <c r="E9" s="3"/>
      <c r="F9" s="1"/>
    </row>
    <row r="10" spans="1:6" ht="29.25" customHeight="1">
      <c r="A10" s="8"/>
      <c r="B10" s="6" t="s">
        <v>90</v>
      </c>
      <c r="C10" s="12">
        <f>C9/C8</f>
        <v>117.56944927659214</v>
      </c>
      <c r="D10" s="12">
        <f>D9/D8</f>
        <v>103.93019856591285</v>
      </c>
      <c r="E10" s="1"/>
      <c r="F10" s="1"/>
    </row>
    <row r="11" spans="2:6" ht="15">
      <c r="B11" s="4"/>
      <c r="C11" s="4"/>
      <c r="D11" s="1"/>
      <c r="E11" s="1"/>
      <c r="F11" s="1"/>
    </row>
    <row r="12" spans="1:6" ht="28.5">
      <c r="A12" s="13" t="s">
        <v>85</v>
      </c>
      <c r="B12" s="9" t="s">
        <v>87</v>
      </c>
      <c r="C12" s="14" t="s">
        <v>88</v>
      </c>
      <c r="D12" s="14" t="s">
        <v>88</v>
      </c>
      <c r="E12" s="1"/>
      <c r="F12" s="1"/>
    </row>
    <row r="13" spans="1:6" ht="15">
      <c r="A13" s="15">
        <v>1</v>
      </c>
      <c r="B13" s="16" t="s">
        <v>115</v>
      </c>
      <c r="C13" s="17">
        <f>'Ф2'!D30</f>
        <v>5965939</v>
      </c>
      <c r="D13" s="17">
        <f>'Ф2'!E30</f>
        <v>4547369</v>
      </c>
      <c r="E13" s="1"/>
      <c r="F13" s="1"/>
    </row>
    <row r="14" spans="1:6" ht="15">
      <c r="A14" s="15">
        <v>2</v>
      </c>
      <c r="B14" s="16" t="s">
        <v>116</v>
      </c>
      <c r="C14" s="17">
        <v>471380</v>
      </c>
      <c r="D14" s="17">
        <v>471380</v>
      </c>
      <c r="E14" s="1"/>
      <c r="F14" s="1"/>
    </row>
    <row r="15" spans="1:6" ht="28.5">
      <c r="A15" s="15"/>
      <c r="B15" s="6" t="s">
        <v>117</v>
      </c>
      <c r="C15" s="18">
        <f>C13/C14</f>
        <v>12.656326106326107</v>
      </c>
      <c r="D15" s="18">
        <f>D13/D14</f>
        <v>9.64692816835674</v>
      </c>
      <c r="E15" s="1"/>
      <c r="F15" s="1"/>
    </row>
    <row r="16" spans="2:6" ht="15">
      <c r="B16" s="1"/>
      <c r="C16" s="1"/>
      <c r="D16" s="1"/>
      <c r="E16" s="1"/>
      <c r="F16" s="1"/>
    </row>
    <row r="17" spans="2:6" ht="15">
      <c r="B17" s="1"/>
      <c r="C17" s="1"/>
      <c r="D17" s="1"/>
      <c r="E17" s="1"/>
      <c r="F17" s="1"/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Центраудит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Клепикова Ольга</dc:creator>
  <cp:keywords/>
  <dc:description/>
  <cp:lastModifiedBy>Алия Кусаинова</cp:lastModifiedBy>
  <cp:lastPrinted>2013-11-14T10:50:37Z</cp:lastPrinted>
  <dcterms:created xsi:type="dcterms:W3CDTF">2000-09-04T09:20:08Z</dcterms:created>
  <dcterms:modified xsi:type="dcterms:W3CDTF">2013-11-22T04:31:24Z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1199266862</vt:i4>
  </property>
  <property fmtid="{D5CDD505-2E9C-101B-9397-08002B2CF9AE}" pid="3" name="_EmailSubject">
    <vt:lpwstr>для Нины Алексеевны от Пяткова БЛ</vt:lpwstr>
  </property>
  <property fmtid="{D5CDD505-2E9C-101B-9397-08002B2CF9AE}" pid="4" name="_AuthorEmail">
    <vt:lpwstr>pyatkov@centeraudit.kz</vt:lpwstr>
  </property>
  <property fmtid="{D5CDD505-2E9C-101B-9397-08002B2CF9AE}" pid="5" name="_AuthorEmailDisplayName">
    <vt:lpwstr>Пятков Борис Леонидович</vt:lpwstr>
  </property>
  <property fmtid="{D5CDD505-2E9C-101B-9397-08002B2CF9AE}" pid="6" name="_PreviousAdHocReviewCycleID">
    <vt:i4>-1303576367</vt:i4>
  </property>
  <property fmtid="{D5CDD505-2E9C-101B-9397-08002B2CF9AE}" pid="7" name="_ReviewingToolsShownOnce">
    <vt:lpwstr/>
  </property>
</Properties>
</file>