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ДБУиО\ОФО\dinara_t\! Казахстанская фондовая биржа\2024\3 кв 2024\"/>
    </mc:Choice>
  </mc:AlternateContent>
  <bookViews>
    <workbookView xWindow="0" yWindow="0" windowWidth="23040" windowHeight="9225" tabRatio="719"/>
  </bookViews>
  <sheets>
    <sheet name="ОФП МСФО" sheetId="1" r:id="rId1"/>
    <sheet name="ОПИУ" sheetId="2" r:id="rId2"/>
    <sheet name="ОИК" sheetId="13" r:id="rId3"/>
    <sheet name="ДД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3" l="1"/>
  <c r="G11" i="13"/>
  <c r="G16" i="13" l="1"/>
  <c r="G18" i="13"/>
  <c r="D19" i="13"/>
  <c r="E19" i="13"/>
  <c r="F19" i="13"/>
  <c r="C19" i="13"/>
  <c r="D13" i="13"/>
  <c r="E13" i="13"/>
  <c r="F13" i="13"/>
  <c r="C13" i="13"/>
  <c r="G12" i="13"/>
  <c r="B3" i="4" l="1"/>
  <c r="B3" i="13" s="1"/>
  <c r="D7" i="4"/>
  <c r="D6" i="4"/>
  <c r="G15" i="13" l="1"/>
  <c r="G10" i="13"/>
  <c r="G13" i="13" s="1"/>
  <c r="G9" i="13"/>
  <c r="G19" i="13"/>
  <c r="E42" i="4" l="1"/>
  <c r="E13" i="2" l="1"/>
  <c r="D13" i="2"/>
  <c r="E16" i="2"/>
  <c r="E24" i="2"/>
  <c r="E36" i="2"/>
  <c r="E16" i="4"/>
  <c r="E28" i="4" s="1"/>
  <c r="E30" i="4" s="1"/>
  <c r="E34" i="4"/>
  <c r="E38" i="1"/>
  <c r="E31" i="1"/>
  <c r="E19" i="1"/>
  <c r="E45" i="4" l="1"/>
  <c r="E47" i="4" s="1"/>
  <c r="E17" i="2"/>
  <c r="E25" i="2" s="1"/>
  <c r="E28" i="2" s="1"/>
  <c r="E38" i="2" s="1"/>
  <c r="E40" i="2" s="1"/>
  <c r="E42" i="2" s="1"/>
  <c r="E39" i="1"/>
  <c r="D42" i="4" l="1"/>
  <c r="D34" i="4"/>
  <c r="D16" i="4"/>
  <c r="D28" i="4" s="1"/>
  <c r="D30" i="4" s="1"/>
  <c r="D36" i="2"/>
  <c r="D24" i="2"/>
  <c r="D16" i="2"/>
  <c r="D17" i="2" s="1"/>
  <c r="D19" i="1"/>
  <c r="D45" i="4" l="1"/>
  <c r="D47" i="4" s="1"/>
  <c r="D25" i="2"/>
  <c r="D28" i="2" s="1"/>
  <c r="D38" i="2" s="1"/>
  <c r="D40" i="2" s="1"/>
  <c r="D42" i="2" s="1"/>
  <c r="D38" i="1" l="1"/>
  <c r="D31" i="1"/>
  <c r="D39" i="1" l="1"/>
</calcChain>
</file>

<file path=xl/sharedStrings.xml><?xml version="1.0" encoding="utf-8"?>
<sst xmlns="http://schemas.openxmlformats.org/spreadsheetml/2006/main" count="178" uniqueCount="115">
  <si>
    <t>Прим.</t>
  </si>
  <si>
    <t>Активы</t>
  </si>
  <si>
    <t>Денежные средства и их эквиваленты</t>
  </si>
  <si>
    <t>Средства в кредитных организациях</t>
  </si>
  <si>
    <t>Кредиты клиентам</t>
  </si>
  <si>
    <t>Текущие активы по корпоративному подоходному налогу</t>
  </si>
  <si>
    <t>Основные средства</t>
  </si>
  <si>
    <t>Нематериальные активы</t>
  </si>
  <si>
    <t>Налог на добавленную стоимость и прочие налоги к возмещению</t>
  </si>
  <si>
    <t>Авансы выданные</t>
  </si>
  <si>
    <t>Прочие активы</t>
  </si>
  <si>
    <t>Итого активы</t>
  </si>
  <si>
    <t>Обязательства</t>
  </si>
  <si>
    <t>Задолженность перед Акционером</t>
  </si>
  <si>
    <t>Задолженность перед АО «НУХ «Байтерек»</t>
  </si>
  <si>
    <t>Средства кредитных организаций</t>
  </si>
  <si>
    <t>Выпущенные долговые ценные бумаги</t>
  </si>
  <si>
    <t>Кредиторская задолженность перед поставщиками</t>
  </si>
  <si>
    <t>Государственные субсидии</t>
  </si>
  <si>
    <t>Отложенные обязательства по корпоративному подоходному налогу</t>
  </si>
  <si>
    <t>Авансы полученные</t>
  </si>
  <si>
    <t>Прочие обязательства</t>
  </si>
  <si>
    <t>Итого обязательства</t>
  </si>
  <si>
    <t>Уставный капитал</t>
  </si>
  <si>
    <t>Дополнительный оплаченный капитал</t>
  </si>
  <si>
    <t>Резервный капитал</t>
  </si>
  <si>
    <t>Итого капитал</t>
  </si>
  <si>
    <t>Итого обязательства и капитал</t>
  </si>
  <si>
    <t>Балансовая стоимость одной простой акции (в тенге)</t>
  </si>
  <si>
    <t>Прочие процентные доходы</t>
  </si>
  <si>
    <t>Дебиторская задолженность по финансовой аренде</t>
  </si>
  <si>
    <t>Итого процентные доходы</t>
  </si>
  <si>
    <t>Процентные расходы</t>
  </si>
  <si>
    <t>Чистый процентный доход</t>
  </si>
  <si>
    <t>Прочие доходы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</si>
  <si>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</si>
  <si>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</si>
  <si>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</si>
  <si>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Непроцентные расходы</t>
  </si>
  <si>
    <t>Прочий совокупный доход</t>
  </si>
  <si>
    <t>Итого</t>
  </si>
  <si>
    <t>Проценты полученные</t>
  </si>
  <si>
    <t>Проценты выплаченные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</si>
  <si>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</si>
  <si>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</si>
  <si>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</si>
  <si>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Налог на добавленную стоимость и прочие налоги к возмещению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</si>
  <si>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</si>
  <si>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</si>
  <si>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</si>
  <si>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Погашения займов, полученных от кредитных организаций</t>
  </si>
  <si>
    <t>Поступления по выпущенным долговым ценным бумагам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</si>
  <si>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</si>
  <si>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</si>
  <si>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Нераспределенная прибыль</t>
  </si>
  <si>
    <t>2023 года</t>
  </si>
  <si>
    <t>Чистые расходы по операциям в иностранной валюте</t>
  </si>
  <si>
    <t>Прибыль за отчетный период</t>
  </si>
  <si>
    <t>-</t>
  </si>
  <si>
    <t>Итого совокупный доход за период</t>
  </si>
  <si>
    <t>Денежные потоки от операционной деятельности:</t>
  </si>
  <si>
    <t>Чистое (увеличение)/уменьшение операционных активов</t>
  </si>
  <si>
    <t>–</t>
  </si>
  <si>
    <t>Чистое увеличение/(уменьшение) операционных обязательств</t>
  </si>
  <si>
    <t>Уплаченный налог на прибыль</t>
  </si>
  <si>
    <t>Поступления от реализации основных средств</t>
  </si>
  <si>
    <t>Погашение задолженности перед Акционером</t>
  </si>
  <si>
    <t>Погашение по выпущенным долговым ценным бумагам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</si>
  <si>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</si>
  <si>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</si>
  <si>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Инвестиции в ассоциированные организации</t>
  </si>
  <si>
    <t>31 декабря 2023 года</t>
  </si>
  <si>
    <t>Нераспределённая прибыль</t>
  </si>
  <si>
    <t>Запасы</t>
  </si>
  <si>
    <t>2024 года</t>
  </si>
  <si>
    <t>АО "КазАгроФинанс"</t>
  </si>
  <si>
    <t>(в тысячах тенге)</t>
  </si>
  <si>
    <t>Заместитель Председателя Правления</t>
  </si>
  <si>
    <t>На 1 января 2023 года</t>
  </si>
  <si>
    <t>На 1 января 2024 года</t>
  </si>
  <si>
    <t>Собственный капитал</t>
  </si>
  <si>
    <t>Процентные доходы, рассчитанные с
использованием эффективной ставки</t>
  </si>
  <si>
    <t>Итого процентные расходы</t>
  </si>
  <si>
    <t>Чистый процентный доход после расходов по
кредитным убыткам</t>
  </si>
  <si>
    <t>Прибыль до налогообложения</t>
  </si>
  <si>
    <t>Денежные потоки от операционной деятельности до изменений
в операционных активах и обязательствах</t>
  </si>
  <si>
    <t>Чистые денежные потоки от операционной деятельности до 
налога на прибыль</t>
  </si>
  <si>
    <t>Какимжанова Э.Ж.</t>
  </si>
  <si>
    <t>Заместитель главного бухгалтера</t>
  </si>
  <si>
    <t>Расходы по кредитным убыткам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</si>
  <si>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</si>
  <si>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Чистое использование денежных средств в инвестиционной
деятельности</t>
  </si>
  <si>
    <t>Дивиденды, выплаченные Акционеру</t>
  </si>
  <si>
    <t>на 30 сентября 2024 года</t>
  </si>
  <si>
    <t>30 сентября 2024 года</t>
  </si>
  <si>
    <t>За девять месяцев, закончившихся 30 сентября 2024 года</t>
  </si>
  <si>
    <t>За девять месяцев,</t>
  </si>
  <si>
    <t>закончившихся 30 сентября</t>
  </si>
  <si>
    <t xml:space="preserve">На 30 сентября 2024 года </t>
  </si>
  <si>
    <t>СОКРАЩЕННЫЙ ОТЧЕТ О ФИНАНСОВОМ ПОЛОЖЕНИИ</t>
  </si>
  <si>
    <t>СОКРАЩЕННЫЙ ОТЧЕТ О ДВИЖЕНИИ ДЕНЕЖНЫХ СРЕДСТВ</t>
  </si>
  <si>
    <t>СОКРАЩЕННЫЙ ОТЧЕТ ОБ ИЗМЕНЕНИЯХ В СОБСТВЕННОМ КАПИТАЛЕ</t>
  </si>
  <si>
    <t>Реализованные доходы за вычетом расходов по операциям
в иностранной валюте</t>
  </si>
  <si>
    <t>Чистое использование денежных средств в операционной деятельности</t>
  </si>
  <si>
    <t>Поступления от увеличения уставного капитала</t>
  </si>
  <si>
    <t>Чистое поступление / (использование) денежных средств от / (в) финансовой деятельности</t>
  </si>
  <si>
    <t>Чистое увеличение / (уменьшение) денежных средств и их
эквивалентов</t>
  </si>
  <si>
    <t>Оразбаев Ж.Ж.</t>
  </si>
  <si>
    <t>СОКРАЩЕННЫЙ ОТЧЕТ О ПРИБЫЛИ ИЛИ УБЫТКЕ И ПРОЧЕМ СОВОКУПНОМ ДОХОДЕ</t>
  </si>
  <si>
    <t>Расход / (экономия) по корпоративному подоходному налогу</t>
  </si>
  <si>
    <t>Итого совокупный доход за отчётный период</t>
  </si>
  <si>
    <t>Выпуск собственных долевых инструментов (акций)</t>
  </si>
  <si>
    <t>Дивиденды объявленные (Примечание 16)</t>
  </si>
  <si>
    <t>На 30 сентября 2023 года</t>
  </si>
  <si>
    <t>Премия при первоначальном признании по выпущенным облигациям, по ставке выше рыночной, за вычетом налога 1.085.920 тысяч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</si>
</sst>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(* #,##0.00_);_(* \(#,##0.00\);_(* \-??_);_(@_)"/>
    <numFmt numFmtId="165" formatCode="_(* #,##0_);_(* \(#,##0\);_(* \-??_);_(@_)"/>
    <numFmt numFmtId="166" formatCode="#,##0;\(#,##0\)"/>
    <numFmt numFmtId="167" formatCode="_-* #,##0.00_р_._-;\-* #,##0.00_р_._-;_-* &quot;-&quot;??_р_._-;_-@_-"/>
    <numFmt numFmtId="168" formatCode="_(* #,##0.00_);_(* \(#,##0.00\);_(* &quot;-&quot;??_);_(@_)"/>
    <numFmt numFmtId="169" formatCode="_-* #,##0.0\ _₽_-;\-* #,##0.0\ _₽_-;_-* &quot;-&quot;??\ _₽_-;_-@_-"/>
    <numFmt numFmtId="170" formatCode="d\-mmm\-yy;@"/>
  </numFmts>
  <fonts count="2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6" fillId="0" borderId="0"/>
    <xf numFmtId="0" fontId="6" fillId="0" borderId="0"/>
    <xf numFmtId="0" fontId="11" fillId="0" borderId="0"/>
    <xf numFmtId="0" fontId="6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68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165" fontId="7" fillId="0" borderId="0" xfId="1" applyNumberFormat="1" applyFont="1" applyFill="1" applyBorder="1" applyAlignment="1" applyProtection="1"/>
    <xf numFmtId="0" fontId="9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6" fontId="8" fillId="0" borderId="0" xfId="3" applyNumberFormat="1" applyFont="1" applyFill="1" applyBorder="1" applyAlignment="1" applyProtection="1">
      <alignment horizontal="left" wrapText="1"/>
      <protection locked="0"/>
    </xf>
    <xf numFmtId="0" fontId="9" fillId="0" borderId="0" xfId="2" applyFont="1" applyFill="1"/>
    <xf numFmtId="0" fontId="9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165" fontId="9" fillId="0" borderId="0" xfId="1" applyNumberFormat="1" applyFont="1" applyFill="1" applyBorder="1" applyAlignment="1" applyProtection="1"/>
    <xf numFmtId="0" fontId="9" fillId="0" borderId="0" xfId="4" applyFont="1" applyFill="1" applyAlignment="1">
      <alignment horizontal="left"/>
    </xf>
    <xf numFmtId="0" fontId="9" fillId="0" borderId="0" xfId="4" applyFont="1" applyFill="1" applyAlignment="1">
      <alignment horizontal="center"/>
    </xf>
    <xf numFmtId="0" fontId="0" fillId="0" borderId="0" xfId="3" applyFont="1" applyFill="1" applyAlignment="1">
      <alignment horizontal="center"/>
    </xf>
    <xf numFmtId="0" fontId="12" fillId="0" borderId="0" xfId="3" applyFont="1" applyFill="1" applyAlignment="1">
      <alignment horizontal="left"/>
    </xf>
    <xf numFmtId="0" fontId="12" fillId="0" borderId="0" xfId="3" applyFont="1" applyFill="1" applyAlignment="1">
      <alignment horizontal="center"/>
    </xf>
    <xf numFmtId="0" fontId="9" fillId="0" borderId="0" xfId="3" applyFont="1" applyFill="1" applyAlignment="1">
      <alignment horizontal="left" wrapText="1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165" fontId="7" fillId="0" borderId="5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165" fontId="7" fillId="0" borderId="6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/>
    <xf numFmtId="0" fontId="12" fillId="0" borderId="0" xfId="4" applyFont="1" applyFill="1" applyAlignment="1">
      <alignment horizontal="center"/>
    </xf>
    <xf numFmtId="165" fontId="7" fillId="0" borderId="7" xfId="1" applyNumberFormat="1" applyFont="1" applyFill="1" applyBorder="1" applyAlignment="1" applyProtection="1"/>
    <xf numFmtId="165" fontId="9" fillId="0" borderId="7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 applyProtection="1"/>
    <xf numFmtId="165" fontId="9" fillId="0" borderId="8" xfId="1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165" fontId="7" fillId="0" borderId="8" xfId="1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vertical="center" wrapText="1"/>
    </xf>
    <xf numFmtId="3" fontId="21" fillId="0" borderId="2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9" fontId="16" fillId="0" borderId="0" xfId="7" applyNumberFormat="1" applyFont="1" applyFill="1" applyAlignment="1">
      <alignment horizontal="right" vertical="center"/>
    </xf>
    <xf numFmtId="165" fontId="9" fillId="0" borderId="8" xfId="1" applyNumberFormat="1" applyFont="1" applyFill="1" applyBorder="1" applyAlignment="1" applyProtection="1">
      <alignment horizontal="center"/>
    </xf>
    <xf numFmtId="0" fontId="23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>
      <alignment horizontal="right"/>
    </xf>
    <xf numFmtId="0" fontId="0" fillId="0" borderId="0" xfId="2" applyFont="1" applyFill="1"/>
    <xf numFmtId="0" fontId="0" fillId="0" borderId="0" xfId="2" applyFont="1" applyFill="1" applyAlignment="1">
      <alignment horizontal="center"/>
    </xf>
    <xf numFmtId="0" fontId="0" fillId="0" borderId="0" xfId="0" applyFill="1" applyAlignment="1"/>
    <xf numFmtId="0" fontId="28" fillId="0" borderId="0" xfId="8"/>
    <xf numFmtId="3" fontId="28" fillId="0" borderId="0" xfId="8" applyNumberFormat="1"/>
    <xf numFmtId="3" fontId="5" fillId="0" borderId="0" xfId="8" applyNumberFormat="1" applyFont="1" applyAlignment="1">
      <alignment horizontal="center" wrapText="1"/>
    </xf>
    <xf numFmtId="0" fontId="14" fillId="0" borderId="0" xfId="8" applyFont="1" applyAlignment="1">
      <alignment horizontal="justify" vertical="center"/>
    </xf>
    <xf numFmtId="3" fontId="15" fillId="0" borderId="2" xfId="8" applyNumberFormat="1" applyFont="1" applyBorder="1" applyAlignment="1">
      <alignment horizontal="right" vertical="center"/>
    </xf>
    <xf numFmtId="0" fontId="15" fillId="0" borderId="0" xfId="8" applyFont="1" applyAlignment="1">
      <alignment wrapText="1"/>
    </xf>
    <xf numFmtId="3" fontId="15" fillId="0" borderId="0" xfId="8" applyNumberFormat="1" applyFont="1" applyFill="1"/>
    <xf numFmtId="3" fontId="15" fillId="0" borderId="0" xfId="8" applyNumberFormat="1" applyFont="1"/>
    <xf numFmtId="3" fontId="14" fillId="0" borderId="9" xfId="8" applyNumberFormat="1" applyFont="1" applyBorder="1" applyAlignment="1">
      <alignment horizontal="right" vertical="center"/>
    </xf>
    <xf numFmtId="0" fontId="18" fillId="0" borderId="0" xfId="8" applyFont="1" applyFill="1"/>
    <xf numFmtId="0" fontId="28" fillId="0" borderId="0" xfId="8" applyFill="1"/>
    <xf numFmtId="3" fontId="14" fillId="0" borderId="2" xfId="8" applyNumberFormat="1" applyFont="1" applyBorder="1" applyAlignment="1">
      <alignment horizontal="right" vertical="center"/>
    </xf>
    <xf numFmtId="3" fontId="28" fillId="0" borderId="0" xfId="8" applyNumberFormat="1" applyFill="1"/>
    <xf numFmtId="3" fontId="3" fillId="0" borderId="0" xfId="8" applyNumberFormat="1" applyFont="1" applyFill="1"/>
    <xf numFmtId="3" fontId="3" fillId="0" borderId="0" xfId="8" applyNumberFormat="1" applyFont="1"/>
    <xf numFmtId="0" fontId="9" fillId="0" borderId="0" xfId="4" applyFont="1" applyFill="1" applyAlignment="1">
      <alignment horizontal="left" wrapText="1"/>
    </xf>
    <xf numFmtId="0" fontId="14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vertical="center"/>
    </xf>
    <xf numFmtId="0" fontId="12" fillId="0" borderId="0" xfId="3" applyFont="1" applyFill="1" applyAlignment="1">
      <alignment horizontal="left" wrapText="1"/>
    </xf>
    <xf numFmtId="3" fontId="15" fillId="0" borderId="10" xfId="8" applyNumberFormat="1" applyFont="1" applyBorder="1" applyAlignment="1">
      <alignment horizontal="right" vertical="center"/>
    </xf>
    <xf numFmtId="3" fontId="15" fillId="0" borderId="8" xfId="8" applyNumberFormat="1" applyFont="1" applyBorder="1" applyAlignment="1">
      <alignment horizontal="right" vertical="center"/>
    </xf>
    <xf numFmtId="3" fontId="14" fillId="0" borderId="10" xfId="8" applyNumberFormat="1" applyFont="1" applyBorder="1" applyAlignment="1">
      <alignment horizontal="right" vertical="center"/>
    </xf>
    <xf numFmtId="165" fontId="15" fillId="0" borderId="8" xfId="8" applyNumberFormat="1" applyFont="1" applyBorder="1" applyAlignment="1">
      <alignment horizontal="right" vertical="center"/>
    </xf>
    <xf numFmtId="165" fontId="14" fillId="0" borderId="8" xfId="8" applyNumberFormat="1" applyFont="1" applyBorder="1" applyAlignment="1">
      <alignment horizontal="right" vertical="center"/>
    </xf>
    <xf numFmtId="3" fontId="15" fillId="0" borderId="0" xfId="8" applyNumberFormat="1" applyFont="1" applyBorder="1" applyAlignment="1">
      <alignment horizontal="right" vertical="center"/>
    </xf>
    <xf numFmtId="0" fontId="15" fillId="0" borderId="0" xfId="0" applyFont="1" applyFill="1" applyAlignment="1">
      <alignment horizontal="left" vertical="center" wrapText="1"/>
    </xf>
    <xf numFmtId="165" fontId="14" fillId="0" borderId="0" xfId="8" applyNumberFormat="1" applyFont="1" applyBorder="1" applyAlignment="1">
      <alignment horizontal="right" vertical="center"/>
    </xf>
    <xf numFmtId="3" fontId="15" fillId="0" borderId="0" xfId="8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14" fontId="24" fillId="0" borderId="0" xfId="2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170" fontId="25" fillId="0" borderId="0" xfId="2" applyNumberFormat="1" applyFont="1" applyFill="1" applyAlignment="1">
      <alignment horizontal="center"/>
    </xf>
    <xf numFmtId="0" fontId="26" fillId="0" borderId="0" xfId="8" applyFont="1" applyAlignment="1">
      <alignment horizontal="center"/>
    </xf>
    <xf numFmtId="0" fontId="27" fillId="0" borderId="0" xfId="8" applyFont="1" applyAlignment="1">
      <alignment horizontal="center"/>
    </xf>
    <xf numFmtId="0" fontId="4" fillId="0" borderId="0" xfId="8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</cellXfs>
  <cellStyles count="10">
    <cellStyle name="Comma 74" xfId="9"/>
    <cellStyle name="Excel Built-in Comma" xfId="1"/>
    <cellStyle name="Excel Built-in Normal" xfId="2"/>
    <cellStyle name="Normal 2" xfId="3"/>
    <cellStyle name="Normal 2 2" xfId="4"/>
    <cellStyle name="Обычный" xfId="0" builtinId="0"/>
    <cellStyle name="Обычный 2" xfId="8"/>
    <cellStyle name="Финансовый" xfId="7" builtinId="3"/>
    <cellStyle name="Финансовый 2" xfId="5"/>
    <cellStyle name="Финансовый 2 10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B1" sqref="B1"/>
    </sheetView>
  </sheetViews>
  <sheetFormatPr defaultRowHeight="15" x14ac:dyDescent="0.25"/>
  <cols>
    <col min="2" max="2" width="54.42578125" style="1" customWidth="1"/>
    <col min="3" max="3" width="8.85546875" style="1"/>
    <col min="4" max="4" width="16.28515625" style="1" customWidth="1"/>
    <col min="5" max="5" width="14.5703125" style="1" customWidth="1"/>
  </cols>
  <sheetData>
    <row r="1" spans="1:5" x14ac:dyDescent="0.25">
      <c r="A1" s="70"/>
      <c r="B1" s="71"/>
      <c r="C1" s="71"/>
      <c r="D1" s="72"/>
      <c r="E1" s="73" t="s">
        <v>75</v>
      </c>
    </row>
    <row r="2" spans="1:5" x14ac:dyDescent="0.25">
      <c r="A2" s="105" t="s">
        <v>99</v>
      </c>
      <c r="B2" s="105"/>
      <c r="C2" s="105"/>
      <c r="D2" s="105"/>
      <c r="E2" s="105"/>
    </row>
    <row r="3" spans="1:5" x14ac:dyDescent="0.25">
      <c r="A3" s="106" t="s">
        <v>93</v>
      </c>
      <c r="B3" s="106"/>
      <c r="C3" s="106"/>
      <c r="D3" s="106"/>
      <c r="E3" s="106"/>
    </row>
    <row r="4" spans="1:5" x14ac:dyDescent="0.25">
      <c r="A4" s="107" t="s">
        <v>76</v>
      </c>
      <c r="B4" s="107"/>
      <c r="C4" s="107"/>
      <c r="D4" s="107"/>
      <c r="E4" s="107"/>
    </row>
    <row r="6" spans="1:5" ht="26.25" x14ac:dyDescent="0.25">
      <c r="B6" s="3"/>
      <c r="C6" s="4" t="s">
        <v>0</v>
      </c>
      <c r="D6" s="5" t="s">
        <v>94</v>
      </c>
      <c r="E6" s="5" t="s">
        <v>71</v>
      </c>
    </row>
    <row r="7" spans="1:5" x14ac:dyDescent="0.25">
      <c r="B7" s="6" t="s">
        <v>1</v>
      </c>
      <c r="C7" s="6"/>
      <c r="D7" s="7"/>
      <c r="E7" s="7"/>
    </row>
    <row r="8" spans="1:5" x14ac:dyDescent="0.25">
      <c r="B8" s="8" t="s">
        <v>2</v>
      </c>
      <c r="C8" s="9">
        <v>4</v>
      </c>
      <c r="D8" s="2">
        <v>104032299</v>
      </c>
      <c r="E8" s="10">
        <v>43800988</v>
      </c>
    </row>
    <row r="9" spans="1:5" x14ac:dyDescent="0.25">
      <c r="B9" s="11" t="s">
        <v>4</v>
      </c>
      <c r="C9" s="12">
        <v>5</v>
      </c>
      <c r="D9" s="2">
        <v>7923635</v>
      </c>
      <c r="E9" s="10">
        <v>8110763</v>
      </c>
    </row>
    <row r="10" spans="1:5" x14ac:dyDescent="0.25">
      <c r="B10" s="11" t="s">
        <v>30</v>
      </c>
      <c r="C10" s="12">
        <v>6</v>
      </c>
      <c r="D10" s="2">
        <v>540708308</v>
      </c>
      <c r="E10" s="10">
        <v>448423563</v>
      </c>
    </row>
    <row r="11" spans="1:5" x14ac:dyDescent="0.25">
      <c r="B11" s="11" t="s">
        <v>73</v>
      </c>
      <c r="C11" s="13"/>
      <c r="D11" s="2">
        <v>5170421</v>
      </c>
      <c r="E11" s="10">
        <v>3042877</v>
      </c>
    </row>
    <row r="12" spans="1:5" x14ac:dyDescent="0.25">
      <c r="B12" s="14" t="s">
        <v>5</v>
      </c>
      <c r="C12" s="15"/>
      <c r="D12" s="2">
        <v>134115</v>
      </c>
      <c r="E12" s="10">
        <v>134115</v>
      </c>
    </row>
    <row r="13" spans="1:5" x14ac:dyDescent="0.25">
      <c r="B13" s="14" t="s">
        <v>6</v>
      </c>
      <c r="C13" s="13"/>
      <c r="D13" s="2">
        <v>809019</v>
      </c>
      <c r="E13" s="10">
        <v>872477</v>
      </c>
    </row>
    <row r="14" spans="1:5" x14ac:dyDescent="0.25">
      <c r="B14" s="14" t="s">
        <v>7</v>
      </c>
      <c r="C14" s="13"/>
      <c r="D14" s="2">
        <v>372769</v>
      </c>
      <c r="E14" s="10">
        <v>412854</v>
      </c>
    </row>
    <row r="15" spans="1:5" ht="26.25" x14ac:dyDescent="0.25">
      <c r="B15" s="95" t="s">
        <v>8</v>
      </c>
      <c r="C15" s="17"/>
      <c r="D15" s="2">
        <v>11356043</v>
      </c>
      <c r="E15" s="10">
        <v>10493470</v>
      </c>
    </row>
    <row r="16" spans="1:5" x14ac:dyDescent="0.25">
      <c r="B16" s="18" t="s">
        <v>9</v>
      </c>
      <c r="C16" s="17">
        <v>7</v>
      </c>
      <c r="D16" s="2">
        <v>25127444</v>
      </c>
      <c r="E16" s="10">
        <v>6371028</v>
      </c>
    </row>
    <row r="17" spans="2:5" x14ac:dyDescent="0.25">
      <c r="B17" s="18" t="s">
        <v>70</v>
      </c>
      <c r="C17" s="17"/>
      <c r="D17" s="2">
        <v>0</v>
      </c>
      <c r="E17" s="10">
        <v>434037</v>
      </c>
    </row>
    <row r="18" spans="2:5" x14ac:dyDescent="0.25">
      <c r="B18" s="18" t="s">
        <v>10</v>
      </c>
      <c r="C18" s="17"/>
      <c r="D18" s="2">
        <v>1202058</v>
      </c>
      <c r="E18" s="10">
        <v>1207279</v>
      </c>
    </row>
    <row r="19" spans="2:5" ht="15.75" thickBot="1" x14ac:dyDescent="0.3">
      <c r="B19" s="19" t="s">
        <v>11</v>
      </c>
      <c r="C19" s="20"/>
      <c r="D19" s="21">
        <f>SUM(D8:D18)</f>
        <v>696836111</v>
      </c>
      <c r="E19" s="22">
        <f>SUM(E8:E18)</f>
        <v>523303451</v>
      </c>
    </row>
    <row r="20" spans="2:5" ht="15.75" thickTop="1" x14ac:dyDescent="0.25">
      <c r="B20" s="19"/>
      <c r="C20" s="20"/>
      <c r="D20" s="2"/>
      <c r="E20" s="10"/>
    </row>
    <row r="21" spans="2:5" x14ac:dyDescent="0.25">
      <c r="B21" s="19" t="s">
        <v>12</v>
      </c>
      <c r="C21" s="20"/>
      <c r="D21" s="2"/>
      <c r="E21" s="10"/>
    </row>
    <row r="22" spans="2:5" x14ac:dyDescent="0.25">
      <c r="B22" s="18" t="s">
        <v>13</v>
      </c>
      <c r="C22" s="17">
        <v>8</v>
      </c>
      <c r="D22" s="2">
        <v>15290376</v>
      </c>
      <c r="E22" s="10">
        <v>17640752</v>
      </c>
    </row>
    <row r="23" spans="2:5" x14ac:dyDescent="0.25">
      <c r="B23" s="18" t="s">
        <v>14</v>
      </c>
      <c r="C23" s="17">
        <v>9</v>
      </c>
      <c r="D23" s="2">
        <v>12991736</v>
      </c>
      <c r="E23" s="10">
        <v>12423531</v>
      </c>
    </row>
    <row r="24" spans="2:5" x14ac:dyDescent="0.25">
      <c r="B24" s="18" t="s">
        <v>15</v>
      </c>
      <c r="C24" s="17">
        <v>10</v>
      </c>
      <c r="D24" s="2">
        <v>17155709</v>
      </c>
      <c r="E24" s="10">
        <v>34080723</v>
      </c>
    </row>
    <row r="25" spans="2:5" x14ac:dyDescent="0.25">
      <c r="B25" s="16" t="s">
        <v>16</v>
      </c>
      <c r="C25" s="17">
        <v>11</v>
      </c>
      <c r="D25" s="2">
        <v>390841629</v>
      </c>
      <c r="E25" s="10">
        <v>210268288</v>
      </c>
    </row>
    <row r="26" spans="2:5" x14ac:dyDescent="0.25">
      <c r="B26" s="18" t="s">
        <v>17</v>
      </c>
      <c r="C26" s="17">
        <v>12</v>
      </c>
      <c r="D26" s="2">
        <v>11435506</v>
      </c>
      <c r="E26" s="10">
        <v>5209262</v>
      </c>
    </row>
    <row r="27" spans="2:5" x14ac:dyDescent="0.25">
      <c r="B27" s="18" t="s">
        <v>18</v>
      </c>
      <c r="C27" s="17">
        <v>13</v>
      </c>
      <c r="D27" s="2">
        <v>53470129</v>
      </c>
      <c r="E27" s="10">
        <v>43518065</v>
      </c>
    </row>
    <row r="28" spans="2:5" ht="26.25" x14ac:dyDescent="0.25">
      <c r="B28" s="92" t="s">
        <v>19</v>
      </c>
      <c r="C28" s="12"/>
      <c r="D28" s="2">
        <v>5431958</v>
      </c>
      <c r="E28" s="10">
        <v>7132562</v>
      </c>
    </row>
    <row r="29" spans="2:5" x14ac:dyDescent="0.25">
      <c r="B29" s="18" t="s">
        <v>20</v>
      </c>
      <c r="C29" s="17"/>
      <c r="D29" s="2">
        <v>4897602</v>
      </c>
      <c r="E29" s="10">
        <v>5013679</v>
      </c>
    </row>
    <row r="30" spans="2:5" x14ac:dyDescent="0.25">
      <c r="B30" s="14" t="s">
        <v>21</v>
      </c>
      <c r="C30" s="17"/>
      <c r="D30" s="2">
        <v>6235605</v>
      </c>
      <c r="E30" s="10">
        <v>2447689</v>
      </c>
    </row>
    <row r="31" spans="2:5" x14ac:dyDescent="0.25">
      <c r="B31" s="19" t="s">
        <v>22</v>
      </c>
      <c r="C31" s="20"/>
      <c r="D31" s="23">
        <f>SUM(D22:D30)</f>
        <v>517750250</v>
      </c>
      <c r="E31" s="24">
        <f>SUM(E22:E30)</f>
        <v>337734551</v>
      </c>
    </row>
    <row r="32" spans="2:5" x14ac:dyDescent="0.25">
      <c r="B32" s="18"/>
      <c r="C32" s="17"/>
      <c r="D32" s="2"/>
      <c r="E32" s="10"/>
    </row>
    <row r="33" spans="2:5" x14ac:dyDescent="0.25">
      <c r="B33" s="19" t="s">
        <v>80</v>
      </c>
      <c r="C33" s="17"/>
      <c r="D33" s="2"/>
      <c r="E33" s="10"/>
    </row>
    <row r="34" spans="2:5" x14ac:dyDescent="0.25">
      <c r="B34" s="18" t="s">
        <v>23</v>
      </c>
      <c r="C34" s="17">
        <v>16</v>
      </c>
      <c r="D34" s="2">
        <v>102837204</v>
      </c>
      <c r="E34" s="10">
        <v>102837204</v>
      </c>
    </row>
    <row r="35" spans="2:5" x14ac:dyDescent="0.25">
      <c r="B35" s="18" t="s">
        <v>24</v>
      </c>
      <c r="C35" s="17">
        <v>16</v>
      </c>
      <c r="D35" s="2">
        <v>53447465</v>
      </c>
      <c r="E35" s="10">
        <v>57791144</v>
      </c>
    </row>
    <row r="36" spans="2:5" x14ac:dyDescent="0.25">
      <c r="B36" s="18" t="s">
        <v>25</v>
      </c>
      <c r="C36" s="17">
        <v>16</v>
      </c>
      <c r="D36" s="2">
        <v>1436184</v>
      </c>
      <c r="E36" s="10">
        <v>1436184</v>
      </c>
    </row>
    <row r="37" spans="2:5" x14ac:dyDescent="0.25">
      <c r="B37" s="8" t="s">
        <v>54</v>
      </c>
      <c r="C37" s="17">
        <v>16</v>
      </c>
      <c r="D37" s="2">
        <v>21365008</v>
      </c>
      <c r="E37" s="10">
        <v>23504368</v>
      </c>
    </row>
    <row r="38" spans="2:5" x14ac:dyDescent="0.25">
      <c r="B38" s="19" t="s">
        <v>26</v>
      </c>
      <c r="C38" s="25"/>
      <c r="D38" s="26">
        <f>SUM(D34:D37)</f>
        <v>179085861</v>
      </c>
      <c r="E38" s="27">
        <f>SUM(E34:E37)</f>
        <v>185568900</v>
      </c>
    </row>
    <row r="39" spans="2:5" ht="15.75" thickBot="1" x14ac:dyDescent="0.3">
      <c r="B39" s="19" t="s">
        <v>27</v>
      </c>
      <c r="C39" s="7"/>
      <c r="D39" s="21">
        <f>D31+D38</f>
        <v>696836111</v>
      </c>
      <c r="E39" s="22">
        <f>E31+E38</f>
        <v>523303451</v>
      </c>
    </row>
    <row r="40" spans="2:5" ht="15.75" thickTop="1" x14ac:dyDescent="0.25">
      <c r="B40" s="19" t="s">
        <v>28</v>
      </c>
      <c r="C40" s="17">
        <v>16</v>
      </c>
      <c r="D40" s="28">
        <v>1737.825271873397</v>
      </c>
      <c r="E40" s="29">
        <v>1800.4772475144307</v>
      </c>
    </row>
    <row r="44" spans="2:5" x14ac:dyDescent="0.25">
      <c r="B44" s="72" t="s">
        <v>107</v>
      </c>
      <c r="C44" s="72" t="s">
        <v>77</v>
      </c>
    </row>
    <row r="45" spans="2:5" x14ac:dyDescent="0.25">
      <c r="B45" s="72"/>
      <c r="C45" s="72"/>
    </row>
    <row r="46" spans="2:5" x14ac:dyDescent="0.25">
      <c r="B46" s="72" t="s">
        <v>87</v>
      </c>
      <c r="C46" s="72" t="s">
        <v>88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B1" sqref="B1"/>
    </sheetView>
  </sheetViews>
  <sheetFormatPr defaultRowHeight="15" x14ac:dyDescent="0.25"/>
  <cols>
    <col min="2" max="2" width="53.140625" style="1" customWidth="1"/>
    <col min="3" max="3" width="8.140625" customWidth="1"/>
    <col min="4" max="4" width="17.85546875" customWidth="1"/>
    <col min="5" max="5" width="16.5703125" style="72" customWidth="1"/>
  </cols>
  <sheetData>
    <row r="1" spans="1:5" x14ac:dyDescent="0.25">
      <c r="A1" s="70"/>
      <c r="B1" s="74"/>
      <c r="C1" s="75"/>
      <c r="D1" s="74"/>
      <c r="E1" s="73" t="s">
        <v>75</v>
      </c>
    </row>
    <row r="2" spans="1:5" x14ac:dyDescent="0.25">
      <c r="A2" s="111" t="s">
        <v>108</v>
      </c>
      <c r="B2" s="111"/>
      <c r="C2" s="111"/>
      <c r="D2" s="111"/>
      <c r="E2" s="111"/>
    </row>
    <row r="3" spans="1:5" x14ac:dyDescent="0.25">
      <c r="A3" s="106" t="s">
        <v>95</v>
      </c>
      <c r="B3" s="106"/>
      <c r="C3" s="106"/>
      <c r="D3" s="106"/>
      <c r="E3" s="106"/>
    </row>
    <row r="4" spans="1:5" x14ac:dyDescent="0.25">
      <c r="A4" s="112" t="s">
        <v>76</v>
      </c>
      <c r="B4" s="112"/>
      <c r="C4" s="112"/>
      <c r="D4" s="112"/>
      <c r="E4" s="112"/>
    </row>
    <row r="6" spans="1:5" x14ac:dyDescent="0.25">
      <c r="B6" s="109"/>
      <c r="C6" s="110" t="s">
        <v>0</v>
      </c>
      <c r="D6" s="110" t="s">
        <v>96</v>
      </c>
      <c r="E6" s="110"/>
    </row>
    <row r="7" spans="1:5" ht="15.75" thickBot="1" x14ac:dyDescent="0.3">
      <c r="B7" s="109"/>
      <c r="C7" s="110"/>
      <c r="D7" s="108" t="s">
        <v>97</v>
      </c>
      <c r="E7" s="108"/>
    </row>
    <row r="8" spans="1:5" ht="15.75" thickBot="1" x14ac:dyDescent="0.3">
      <c r="B8" s="30"/>
      <c r="C8" s="108"/>
      <c r="D8" s="31" t="s">
        <v>74</v>
      </c>
      <c r="E8" s="31" t="s">
        <v>55</v>
      </c>
    </row>
    <row r="9" spans="1:5" ht="30" x14ac:dyDescent="0.25">
      <c r="B9" s="93" t="s">
        <v>81</v>
      </c>
      <c r="C9" s="33"/>
      <c r="D9" s="34"/>
      <c r="E9" s="35"/>
    </row>
    <row r="10" spans="1:5" x14ac:dyDescent="0.25">
      <c r="B10" s="36" t="s">
        <v>2</v>
      </c>
      <c r="C10" s="37"/>
      <c r="D10" s="38">
        <v>8262450</v>
      </c>
      <c r="E10" s="39">
        <v>5048467</v>
      </c>
    </row>
    <row r="11" spans="1:5" x14ac:dyDescent="0.25">
      <c r="B11" s="36" t="s">
        <v>4</v>
      </c>
      <c r="C11" s="37"/>
      <c r="D11" s="67">
        <v>214919</v>
      </c>
      <c r="E11" s="65">
        <v>195639</v>
      </c>
    </row>
    <row r="12" spans="1:5" x14ac:dyDescent="0.25">
      <c r="B12" s="36" t="s">
        <v>3</v>
      </c>
      <c r="C12" s="37"/>
      <c r="D12" s="68">
        <v>0</v>
      </c>
      <c r="E12" s="39">
        <v>107095</v>
      </c>
    </row>
    <row r="13" spans="1:5" x14ac:dyDescent="0.25">
      <c r="B13" s="36"/>
      <c r="C13" s="37"/>
      <c r="D13" s="42">
        <f>SUM(D10:D12)</f>
        <v>8477369</v>
      </c>
      <c r="E13" s="43">
        <f>SUM(E10:E12)</f>
        <v>5351201</v>
      </c>
    </row>
    <row r="14" spans="1:5" x14ac:dyDescent="0.25">
      <c r="B14" s="32" t="s">
        <v>29</v>
      </c>
      <c r="C14" s="37"/>
      <c r="D14" s="38"/>
      <c r="E14" s="39"/>
    </row>
    <row r="15" spans="1:5" x14ac:dyDescent="0.25">
      <c r="B15" s="36" t="s">
        <v>30</v>
      </c>
      <c r="C15" s="37"/>
      <c r="D15" s="40">
        <v>57086128</v>
      </c>
      <c r="E15" s="41">
        <v>46127899</v>
      </c>
    </row>
    <row r="16" spans="1:5" x14ac:dyDescent="0.25">
      <c r="B16" s="36"/>
      <c r="C16" s="37"/>
      <c r="D16" s="42">
        <f>D15</f>
        <v>57086128</v>
      </c>
      <c r="E16" s="43">
        <f>E15</f>
        <v>46127899</v>
      </c>
    </row>
    <row r="17" spans="2:5" x14ac:dyDescent="0.25">
      <c r="B17" s="32" t="s">
        <v>31</v>
      </c>
      <c r="C17" s="37"/>
      <c r="D17" s="40">
        <f>D13+D16</f>
        <v>65563497</v>
      </c>
      <c r="E17" s="41">
        <f>E13+E16</f>
        <v>51479100</v>
      </c>
    </row>
    <row r="18" spans="2:5" x14ac:dyDescent="0.25">
      <c r="B18" s="32"/>
      <c r="C18" s="37"/>
      <c r="D18" s="44"/>
      <c r="E18" s="45"/>
    </row>
    <row r="19" spans="2:5" x14ac:dyDescent="0.25">
      <c r="B19" s="32" t="s">
        <v>32</v>
      </c>
      <c r="C19" s="37"/>
      <c r="D19" s="66"/>
      <c r="E19" s="66"/>
    </row>
    <row r="20" spans="2:5" x14ac:dyDescent="0.25">
      <c r="B20" s="36" t="s">
        <v>16</v>
      </c>
      <c r="C20" s="37"/>
      <c r="D20" s="2">
        <v>-27041100</v>
      </c>
      <c r="E20" s="10">
        <v>-19991260</v>
      </c>
    </row>
    <row r="21" spans="2:5" x14ac:dyDescent="0.25">
      <c r="B21" s="36" t="s">
        <v>15</v>
      </c>
      <c r="C21" s="37"/>
      <c r="D21" s="2">
        <v>-1677952</v>
      </c>
      <c r="E21" s="10">
        <v>-2424762</v>
      </c>
    </row>
    <row r="22" spans="2:5" x14ac:dyDescent="0.25">
      <c r="B22" s="36" t="s">
        <v>13</v>
      </c>
      <c r="C22" s="37"/>
      <c r="D22" s="2">
        <v>-1354992</v>
      </c>
      <c r="E22" s="10">
        <v>-1699804</v>
      </c>
    </row>
    <row r="23" spans="2:5" x14ac:dyDescent="0.25">
      <c r="B23" s="36" t="s">
        <v>14</v>
      </c>
      <c r="C23" s="37"/>
      <c r="D23" s="46">
        <v>-1078205</v>
      </c>
      <c r="E23" s="47">
        <v>-999976</v>
      </c>
    </row>
    <row r="24" spans="2:5" x14ac:dyDescent="0.25">
      <c r="B24" s="32" t="s">
        <v>82</v>
      </c>
      <c r="C24" s="37"/>
      <c r="D24" s="46">
        <f>SUM(D20:D23)</f>
        <v>-31152249</v>
      </c>
      <c r="E24" s="47">
        <f>SUM(E20:E23)</f>
        <v>-25115802</v>
      </c>
    </row>
    <row r="25" spans="2:5" x14ac:dyDescent="0.25">
      <c r="B25" s="32" t="s">
        <v>33</v>
      </c>
      <c r="C25" s="37"/>
      <c r="D25" s="38">
        <f>D17+D24</f>
        <v>34411248</v>
      </c>
      <c r="E25" s="39">
        <f>E17+E24</f>
        <v>26363298</v>
      </c>
    </row>
    <row r="26" spans="2:5" x14ac:dyDescent="0.25">
      <c r="B26" s="32"/>
      <c r="C26" s="37"/>
      <c r="D26" s="38"/>
      <c r="E26" s="39"/>
    </row>
    <row r="27" spans="2:5" x14ac:dyDescent="0.25">
      <c r="B27" s="36" t="s">
        <v>89</v>
      </c>
      <c r="C27" s="37">
        <v>14</v>
      </c>
      <c r="D27" s="46">
        <v>-17436217</v>
      </c>
      <c r="E27" s="47">
        <v>-2717699</v>
      </c>
    </row>
    <row r="28" spans="2:5" ht="30" x14ac:dyDescent="0.25">
      <c r="B28" s="93" t="s">
        <v>83</v>
      </c>
      <c r="C28" s="48"/>
      <c r="D28" s="40">
        <f>SUM(D25:D27)</f>
        <v>16975031</v>
      </c>
      <c r="E28" s="41">
        <f>SUM(E25:E27)</f>
        <v>23645599</v>
      </c>
    </row>
    <row r="29" spans="2:5" x14ac:dyDescent="0.25">
      <c r="B29" s="36"/>
      <c r="C29" s="37"/>
      <c r="D29" s="66"/>
      <c r="E29" s="66"/>
    </row>
    <row r="30" spans="2:5" x14ac:dyDescent="0.25">
      <c r="B30" s="36" t="s">
        <v>35</v>
      </c>
      <c r="C30" s="37"/>
      <c r="D30" s="2">
        <v>-3082197</v>
      </c>
      <c r="E30" s="10">
        <v>-2714262</v>
      </c>
    </row>
    <row r="31" spans="2:5" ht="45" x14ac:dyDescent="0.25">
      <c r="B31" s="36" t="s">
        <v>90</v>
      </c>
      <c r="C31" s="37"/>
      <c r="D31" s="2">
        <v>-2504265</v>
      </c>
      <c r="E31" s="10">
        <v>-182388</v>
      </c>
    </row>
    <row r="32" spans="2:5" x14ac:dyDescent="0.25">
      <c r="B32" s="36" t="s">
        <v>36</v>
      </c>
      <c r="C32" s="37"/>
      <c r="D32" s="2">
        <v>-1103619</v>
      </c>
      <c r="E32" s="10">
        <v>-959206</v>
      </c>
    </row>
    <row r="33" spans="2:5" x14ac:dyDescent="0.25">
      <c r="B33" s="36" t="s">
        <v>37</v>
      </c>
      <c r="C33" s="37"/>
      <c r="D33" s="2">
        <v>-79802</v>
      </c>
      <c r="E33" s="10">
        <v>-229816</v>
      </c>
    </row>
    <row r="34" spans="2:5" x14ac:dyDescent="0.25">
      <c r="B34" s="36" t="s">
        <v>56</v>
      </c>
      <c r="C34" s="37"/>
      <c r="D34" s="2">
        <v>-79441</v>
      </c>
      <c r="E34" s="10">
        <v>-293678</v>
      </c>
    </row>
    <row r="35" spans="2:5" x14ac:dyDescent="0.25">
      <c r="B35" s="36" t="s">
        <v>34</v>
      </c>
      <c r="C35" s="37"/>
      <c r="D35" s="40">
        <v>1110825</v>
      </c>
      <c r="E35" s="41">
        <v>1073960</v>
      </c>
    </row>
    <row r="36" spans="2:5" x14ac:dyDescent="0.25">
      <c r="B36" s="32" t="s">
        <v>38</v>
      </c>
      <c r="C36" s="37"/>
      <c r="D36" s="46">
        <f>SUM(D30:D35)</f>
        <v>-5738499</v>
      </c>
      <c r="E36" s="47">
        <f>SUM(E30:E35)</f>
        <v>-3305390</v>
      </c>
    </row>
    <row r="37" spans="2:5" x14ac:dyDescent="0.25">
      <c r="B37" s="32"/>
      <c r="C37" s="37"/>
      <c r="D37" s="39"/>
      <c r="E37" s="39"/>
    </row>
    <row r="38" spans="2:5" x14ac:dyDescent="0.25">
      <c r="B38" s="32" t="s">
        <v>84</v>
      </c>
      <c r="C38" s="37"/>
      <c r="D38" s="38">
        <f>D28+D36</f>
        <v>11236532</v>
      </c>
      <c r="E38" s="39">
        <f>E28+E36</f>
        <v>20340209</v>
      </c>
    </row>
    <row r="39" spans="2:5" ht="30" x14ac:dyDescent="0.25">
      <c r="B39" s="102" t="s">
        <v>109</v>
      </c>
      <c r="C39" s="37">
        <v>15</v>
      </c>
      <c r="D39" s="46">
        <v>-126170</v>
      </c>
      <c r="E39" s="47">
        <v>58935</v>
      </c>
    </row>
    <row r="40" spans="2:5" ht="15.75" thickBot="1" x14ac:dyDescent="0.3">
      <c r="B40" s="32" t="s">
        <v>57</v>
      </c>
      <c r="C40" s="37"/>
      <c r="D40" s="49">
        <f>SUM(D38:D39)</f>
        <v>11110362</v>
      </c>
      <c r="E40" s="50">
        <f>SUM(E38:E39)</f>
        <v>20399144</v>
      </c>
    </row>
    <row r="41" spans="2:5" ht="15.75" thickTop="1" x14ac:dyDescent="0.25">
      <c r="B41" s="36" t="s">
        <v>39</v>
      </c>
      <c r="C41" s="37"/>
      <c r="D41" s="51" t="s">
        <v>58</v>
      </c>
      <c r="E41" s="52" t="s">
        <v>58</v>
      </c>
    </row>
    <row r="42" spans="2:5" ht="15.75" thickBot="1" x14ac:dyDescent="0.3">
      <c r="B42" s="32" t="s">
        <v>59</v>
      </c>
      <c r="C42" s="37"/>
      <c r="D42" s="49">
        <f>D40</f>
        <v>11110362</v>
      </c>
      <c r="E42" s="50">
        <f>E40</f>
        <v>20399144</v>
      </c>
    </row>
    <row r="43" spans="2:5" ht="15.75" thickTop="1" x14ac:dyDescent="0.25"/>
    <row r="46" spans="2:5" x14ac:dyDescent="0.25">
      <c r="B46" s="72" t="s">
        <v>107</v>
      </c>
      <c r="C46" t="s">
        <v>77</v>
      </c>
    </row>
    <row r="48" spans="2:5" x14ac:dyDescent="0.25">
      <c r="B48" s="72" t="s">
        <v>87</v>
      </c>
      <c r="C48" s="72" t="s">
        <v>88</v>
      </c>
    </row>
  </sheetData>
  <mergeCells count="7">
    <mergeCell ref="D7:E7"/>
    <mergeCell ref="B6:B7"/>
    <mergeCell ref="C6:C8"/>
    <mergeCell ref="D6:E6"/>
    <mergeCell ref="A2:E2"/>
    <mergeCell ref="A3:E3"/>
    <mergeCell ref="A4:E4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zoomScaleNormal="100" workbookViewId="0">
      <selection activeCell="B1" sqref="B1"/>
    </sheetView>
  </sheetViews>
  <sheetFormatPr defaultRowHeight="15" x14ac:dyDescent="0.25"/>
  <cols>
    <col min="1" max="1" width="6.7109375" style="77" customWidth="1"/>
    <col min="2" max="2" width="60" style="77" customWidth="1"/>
    <col min="3" max="3" width="16.28515625" style="78" customWidth="1"/>
    <col min="4" max="4" width="20.28515625" style="78" customWidth="1"/>
    <col min="5" max="5" width="16.28515625" style="78" customWidth="1"/>
    <col min="6" max="6" width="25.140625" style="78" customWidth="1"/>
    <col min="7" max="7" width="19.85546875" style="78" customWidth="1"/>
    <col min="8" max="8" width="10.85546875" style="77" bestFit="1" customWidth="1"/>
    <col min="9" max="9" width="9.5703125" style="77" bestFit="1" customWidth="1"/>
    <col min="10" max="16384" width="9.140625" style="77"/>
  </cols>
  <sheetData>
    <row r="1" spans="2:8" x14ac:dyDescent="0.25">
      <c r="G1" s="73" t="s">
        <v>75</v>
      </c>
    </row>
    <row r="2" spans="2:8" ht="15.75" x14ac:dyDescent="0.25">
      <c r="B2" s="113" t="s">
        <v>101</v>
      </c>
      <c r="C2" s="113"/>
      <c r="D2" s="113"/>
      <c r="E2" s="113"/>
      <c r="F2" s="113"/>
      <c r="G2" s="113"/>
    </row>
    <row r="3" spans="2:8" ht="15.75" x14ac:dyDescent="0.25">
      <c r="B3" s="113" t="str">
        <f>ДДС!B3</f>
        <v>За девять месяцев, закончившихся 30 сентября 2024 года</v>
      </c>
      <c r="C3" s="113"/>
      <c r="D3" s="113"/>
      <c r="E3" s="113"/>
      <c r="F3" s="113"/>
      <c r="G3" s="113"/>
    </row>
    <row r="4" spans="2:8" x14ac:dyDescent="0.25">
      <c r="B4" s="114" t="s">
        <v>76</v>
      </c>
      <c r="C4" s="114"/>
      <c r="D4" s="114"/>
      <c r="E4" s="114"/>
      <c r="F4" s="114"/>
      <c r="G4" s="114"/>
    </row>
    <row r="7" spans="2:8" ht="57.75" customHeight="1" x14ac:dyDescent="0.25">
      <c r="C7" s="79" t="s">
        <v>23</v>
      </c>
      <c r="D7" s="79" t="s">
        <v>24</v>
      </c>
      <c r="E7" s="79" t="s">
        <v>25</v>
      </c>
      <c r="F7" s="79" t="s">
        <v>72</v>
      </c>
      <c r="G7" s="79" t="s">
        <v>40</v>
      </c>
    </row>
    <row r="8" spans="2:8" ht="15.75" customHeight="1" x14ac:dyDescent="0.25">
      <c r="C8" s="79"/>
      <c r="D8" s="79"/>
      <c r="E8" s="79"/>
      <c r="F8" s="79"/>
      <c r="G8" s="79"/>
    </row>
    <row r="9" spans="2:8" x14ac:dyDescent="0.25">
      <c r="B9" s="80" t="s">
        <v>78</v>
      </c>
      <c r="C9" s="96">
        <v>82837204</v>
      </c>
      <c r="D9" s="96">
        <v>57791144</v>
      </c>
      <c r="E9" s="96">
        <v>1436184</v>
      </c>
      <c r="F9" s="96">
        <v>14885880</v>
      </c>
      <c r="G9" s="96">
        <f>SUM(C9:F9)</f>
        <v>156950412</v>
      </c>
    </row>
    <row r="10" spans="2:8" x14ac:dyDescent="0.25">
      <c r="B10" s="36" t="s">
        <v>110</v>
      </c>
      <c r="C10" s="96" t="s">
        <v>62</v>
      </c>
      <c r="D10" s="96" t="s">
        <v>62</v>
      </c>
      <c r="E10" s="96" t="s">
        <v>62</v>
      </c>
      <c r="F10" s="96">
        <v>20399144</v>
      </c>
      <c r="G10" s="96">
        <f>SUM(C10:F10)</f>
        <v>20399144</v>
      </c>
    </row>
    <row r="11" spans="2:8" x14ac:dyDescent="0.25">
      <c r="B11" s="102" t="s">
        <v>111</v>
      </c>
      <c r="C11" s="101">
        <v>20000000</v>
      </c>
      <c r="D11" s="101" t="s">
        <v>62</v>
      </c>
      <c r="E11" s="101" t="s">
        <v>62</v>
      </c>
      <c r="F11" s="101" t="s">
        <v>62</v>
      </c>
      <c r="G11" s="101">
        <f>SUM(C11:F11)</f>
        <v>20000000</v>
      </c>
    </row>
    <row r="12" spans="2:8" x14ac:dyDescent="0.25">
      <c r="B12" s="36" t="s">
        <v>112</v>
      </c>
      <c r="C12" s="97" t="s">
        <v>62</v>
      </c>
      <c r="D12" s="97" t="s">
        <v>62</v>
      </c>
      <c r="E12" s="97" t="s">
        <v>62</v>
      </c>
      <c r="F12" s="99">
        <v>-10309687</v>
      </c>
      <c r="G12" s="99">
        <f>SUM(C12:F12)</f>
        <v>-10309687</v>
      </c>
    </row>
    <row r="13" spans="2:8" ht="18" customHeight="1" thickBot="1" x14ac:dyDescent="0.3">
      <c r="B13" s="80" t="s">
        <v>113</v>
      </c>
      <c r="C13" s="81">
        <f>SUM(C9:C12)</f>
        <v>102837204</v>
      </c>
      <c r="D13" s="81">
        <f t="shared" ref="D13:G13" si="0">SUM(D9:D12)</f>
        <v>57791144</v>
      </c>
      <c r="E13" s="81">
        <f t="shared" si="0"/>
        <v>1436184</v>
      </c>
      <c r="F13" s="81">
        <f t="shared" si="0"/>
        <v>24975337</v>
      </c>
      <c r="G13" s="81">
        <f t="shared" si="0"/>
        <v>187039869</v>
      </c>
    </row>
    <row r="14" spans="2:8" ht="18" customHeight="1" thickTop="1" x14ac:dyDescent="0.25">
      <c r="B14" s="82"/>
      <c r="C14" s="83"/>
      <c r="D14" s="83"/>
      <c r="E14" s="83"/>
      <c r="F14" s="83"/>
      <c r="G14" s="84"/>
    </row>
    <row r="15" spans="2:8" s="87" customFormat="1" x14ac:dyDescent="0.25">
      <c r="B15" s="80" t="s">
        <v>79</v>
      </c>
      <c r="C15" s="85">
        <v>102837204</v>
      </c>
      <c r="D15" s="85">
        <v>57791144</v>
      </c>
      <c r="E15" s="85">
        <v>1436184</v>
      </c>
      <c r="F15" s="85">
        <v>23504368</v>
      </c>
      <c r="G15" s="85">
        <f>SUM(C15:F15)</f>
        <v>185568900</v>
      </c>
      <c r="H15" s="86"/>
    </row>
    <row r="16" spans="2:8" s="87" customFormat="1" x14ac:dyDescent="0.25">
      <c r="B16" s="36" t="s">
        <v>110</v>
      </c>
      <c r="C16" s="98" t="s">
        <v>62</v>
      </c>
      <c r="D16" s="98" t="s">
        <v>62</v>
      </c>
      <c r="E16" s="98" t="s">
        <v>62</v>
      </c>
      <c r="F16" s="98">
        <v>11110362</v>
      </c>
      <c r="G16" s="98">
        <f>SUM(C16:F16)</f>
        <v>11110362</v>
      </c>
      <c r="H16" s="86"/>
    </row>
    <row r="17" spans="2:8" s="87" customFormat="1" ht="45" x14ac:dyDescent="0.25">
      <c r="B17" s="36" t="s">
        <v>114</v>
      </c>
      <c r="C17" s="101" t="s">
        <v>62</v>
      </c>
      <c r="D17" s="103">
        <v>-4343679</v>
      </c>
      <c r="E17" s="101" t="s">
        <v>62</v>
      </c>
      <c r="F17" s="101" t="s">
        <v>62</v>
      </c>
      <c r="G17" s="103">
        <f>SUM(C17:F17)</f>
        <v>-4343679</v>
      </c>
      <c r="H17" s="86"/>
    </row>
    <row r="18" spans="2:8" s="87" customFormat="1" x14ac:dyDescent="0.25">
      <c r="B18" s="36" t="s">
        <v>112</v>
      </c>
      <c r="C18" s="97" t="s">
        <v>62</v>
      </c>
      <c r="D18" s="97" t="s">
        <v>62</v>
      </c>
      <c r="E18" s="97" t="s">
        <v>62</v>
      </c>
      <c r="F18" s="100">
        <v>-13249722</v>
      </c>
      <c r="G18" s="100">
        <f>SUM(C18:F18)</f>
        <v>-13249722</v>
      </c>
      <c r="H18" s="86"/>
    </row>
    <row r="19" spans="2:8" s="87" customFormat="1" ht="15" customHeight="1" thickBot="1" x14ac:dyDescent="0.3">
      <c r="B19" s="80" t="s">
        <v>98</v>
      </c>
      <c r="C19" s="88">
        <f>SUM(C15:C18)</f>
        <v>102837204</v>
      </c>
      <c r="D19" s="88">
        <f t="shared" ref="D19:G19" si="1">SUM(D15:D18)</f>
        <v>53447465</v>
      </c>
      <c r="E19" s="88">
        <f t="shared" si="1"/>
        <v>1436184</v>
      </c>
      <c r="F19" s="88">
        <f t="shared" si="1"/>
        <v>21365008</v>
      </c>
      <c r="G19" s="88">
        <f t="shared" si="1"/>
        <v>179085861</v>
      </c>
      <c r="H19" s="86"/>
    </row>
    <row r="20" spans="2:8" s="87" customFormat="1" ht="15.75" thickTop="1" x14ac:dyDescent="0.25">
      <c r="C20" s="89"/>
      <c r="D20" s="89"/>
      <c r="E20" s="89"/>
      <c r="F20" s="89"/>
      <c r="G20" s="90"/>
    </row>
    <row r="21" spans="2:8" s="87" customFormat="1" ht="15" customHeight="1" x14ac:dyDescent="0.25">
      <c r="B21" s="115"/>
      <c r="C21" s="115"/>
      <c r="D21" s="115"/>
      <c r="E21" s="115"/>
      <c r="F21" s="115"/>
      <c r="G21" s="115"/>
    </row>
    <row r="22" spans="2:8" x14ac:dyDescent="0.25">
      <c r="G22" s="91"/>
    </row>
    <row r="23" spans="2:8" x14ac:dyDescent="0.25">
      <c r="G23" s="91"/>
    </row>
    <row r="24" spans="2:8" x14ac:dyDescent="0.25">
      <c r="B24" s="72" t="s">
        <v>107</v>
      </c>
      <c r="C24" s="78" t="s">
        <v>77</v>
      </c>
      <c r="G24" s="91"/>
    </row>
    <row r="25" spans="2:8" x14ac:dyDescent="0.25">
      <c r="G25" s="91"/>
    </row>
    <row r="26" spans="2:8" x14ac:dyDescent="0.25">
      <c r="B26" s="72" t="s">
        <v>87</v>
      </c>
      <c r="C26" s="72" t="s">
        <v>88</v>
      </c>
      <c r="G26" s="91"/>
    </row>
    <row r="27" spans="2:8" x14ac:dyDescent="0.25">
      <c r="G27" s="91"/>
    </row>
  </sheetData>
  <mergeCells count="4">
    <mergeCell ref="B2:G2"/>
    <mergeCell ref="B3:G3"/>
    <mergeCell ref="B4:G4"/>
    <mergeCell ref="B21:G2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>
      <selection activeCell="B1" sqref="B1"/>
    </sheetView>
  </sheetViews>
  <sheetFormatPr defaultRowHeight="15" x14ac:dyDescent="0.25"/>
  <cols>
    <col min="2" max="2" width="63.85546875" customWidth="1"/>
    <col min="3" max="3" width="8.140625" customWidth="1"/>
    <col min="4" max="4" width="16.140625" customWidth="1"/>
    <col min="5" max="5" width="16.140625" style="72" customWidth="1"/>
  </cols>
  <sheetData>
    <row r="1" spans="1:5" x14ac:dyDescent="0.25">
      <c r="A1" s="72"/>
      <c r="B1" s="76"/>
      <c r="C1" s="72"/>
      <c r="D1" s="76"/>
      <c r="E1" s="73" t="s">
        <v>75</v>
      </c>
    </row>
    <row r="2" spans="1:5" ht="15.75" x14ac:dyDescent="0.25">
      <c r="A2" s="72"/>
      <c r="B2" s="117" t="s">
        <v>100</v>
      </c>
      <c r="C2" s="117"/>
      <c r="D2" s="117"/>
      <c r="E2" s="117"/>
    </row>
    <row r="3" spans="1:5" x14ac:dyDescent="0.25">
      <c r="A3" s="72"/>
      <c r="B3" s="118" t="str">
        <f>ОПИУ!A3</f>
        <v>За девять месяцев, закончившихся 30 сентября 2024 года</v>
      </c>
      <c r="C3" s="118"/>
      <c r="D3" s="118"/>
      <c r="E3" s="118"/>
    </row>
    <row r="4" spans="1:5" x14ac:dyDescent="0.25">
      <c r="A4" s="72"/>
      <c r="B4" s="119" t="s">
        <v>76</v>
      </c>
      <c r="C4" s="119"/>
      <c r="D4" s="119"/>
      <c r="E4" s="119"/>
    </row>
    <row r="6" spans="1:5" x14ac:dyDescent="0.25">
      <c r="B6" s="116"/>
      <c r="C6" s="110" t="s">
        <v>0</v>
      </c>
      <c r="D6" s="110" t="str">
        <f>ОПИУ!D6</f>
        <v>За девять месяцев,</v>
      </c>
      <c r="E6" s="110"/>
    </row>
    <row r="7" spans="1:5" ht="15.75" thickBot="1" x14ac:dyDescent="0.3">
      <c r="B7" s="116"/>
      <c r="C7" s="110"/>
      <c r="D7" s="108" t="str">
        <f>ОПИУ!D7</f>
        <v>закончившихся 30 сентября</v>
      </c>
      <c r="E7" s="108"/>
    </row>
    <row r="8" spans="1:5" ht="15.75" thickBot="1" x14ac:dyDescent="0.3">
      <c r="B8" s="53"/>
      <c r="C8" s="108"/>
      <c r="D8" s="31" t="s">
        <v>74</v>
      </c>
      <c r="E8" s="31" t="s">
        <v>55</v>
      </c>
    </row>
    <row r="9" spans="1:5" x14ac:dyDescent="0.25">
      <c r="B9" s="53" t="s">
        <v>60</v>
      </c>
      <c r="C9" s="33"/>
      <c r="D9" s="54"/>
      <c r="E9" s="54"/>
    </row>
    <row r="10" spans="1:5" x14ac:dyDescent="0.25">
      <c r="B10" s="55" t="s">
        <v>41</v>
      </c>
      <c r="C10" s="37"/>
      <c r="D10" s="2">
        <v>55480111</v>
      </c>
      <c r="E10" s="10">
        <v>47752612</v>
      </c>
    </row>
    <row r="11" spans="1:5" x14ac:dyDescent="0.25">
      <c r="B11" s="55" t="s">
        <v>42</v>
      </c>
      <c r="C11" s="37"/>
      <c r="D11" s="2">
        <v>-29354644</v>
      </c>
      <c r="E11" s="10">
        <v>-23643222</v>
      </c>
    </row>
    <row r="12" spans="1:5" x14ac:dyDescent="0.25">
      <c r="B12" s="64" t="s">
        <v>43</v>
      </c>
      <c r="C12" s="37"/>
      <c r="D12" s="2">
        <v>-3415943</v>
      </c>
      <c r="E12" s="10">
        <v>-3021871</v>
      </c>
    </row>
    <row r="13" spans="1:5" x14ac:dyDescent="0.25">
      <c r="B13" s="64" t="s">
        <v>44</v>
      </c>
      <c r="C13" s="37"/>
      <c r="D13" s="2">
        <v>-1072292</v>
      </c>
      <c r="E13" s="10">
        <v>-923369</v>
      </c>
    </row>
    <row r="14" spans="1:5" x14ac:dyDescent="0.25">
      <c r="B14" s="64" t="s">
        <v>45</v>
      </c>
      <c r="C14" s="37"/>
      <c r="D14" s="2">
        <v>974568</v>
      </c>
      <c r="E14" s="10">
        <v>805885</v>
      </c>
    </row>
    <row r="15" spans="1:5" ht="30" x14ac:dyDescent="0.25">
      <c r="B15" s="61" t="s">
        <v>102</v>
      </c>
      <c r="C15" s="37"/>
      <c r="D15" s="46">
        <v>28371</v>
      </c>
      <c r="E15" s="47">
        <v>174591</v>
      </c>
    </row>
    <row r="16" spans="1:5" ht="30" x14ac:dyDescent="0.25">
      <c r="B16" s="56" t="s">
        <v>85</v>
      </c>
      <c r="C16" s="37"/>
      <c r="D16" s="2">
        <f>SUM(D10:D15)</f>
        <v>22640171</v>
      </c>
      <c r="E16" s="10">
        <f>SUM(E10:E15)</f>
        <v>21144626</v>
      </c>
    </row>
    <row r="17" spans="2:5" x14ac:dyDescent="0.25">
      <c r="B17" s="57" t="s">
        <v>61</v>
      </c>
      <c r="C17" s="37"/>
      <c r="D17" s="2"/>
      <c r="E17" s="10"/>
    </row>
    <row r="18" spans="2:5" x14ac:dyDescent="0.25">
      <c r="B18" s="94" t="s">
        <v>3</v>
      </c>
      <c r="C18" s="37"/>
      <c r="D18" s="101" t="s">
        <v>62</v>
      </c>
      <c r="E18" s="10">
        <v>-567</v>
      </c>
    </row>
    <row r="19" spans="2:5" x14ac:dyDescent="0.25">
      <c r="B19" s="64" t="s">
        <v>4</v>
      </c>
      <c r="C19" s="37"/>
      <c r="D19" s="2">
        <v>234948</v>
      </c>
      <c r="E19" s="10">
        <v>950397</v>
      </c>
    </row>
    <row r="20" spans="2:5" x14ac:dyDescent="0.25">
      <c r="B20" s="64" t="s">
        <v>30</v>
      </c>
      <c r="C20" s="37"/>
      <c r="D20" s="2">
        <v>-99823082</v>
      </c>
      <c r="E20" s="10">
        <v>-48722719</v>
      </c>
    </row>
    <row r="21" spans="2:5" x14ac:dyDescent="0.25">
      <c r="B21" s="64" t="s">
        <v>46</v>
      </c>
      <c r="C21" s="37"/>
      <c r="D21" s="2">
        <v>-1495872</v>
      </c>
      <c r="E21" s="10">
        <v>-2710027</v>
      </c>
    </row>
    <row r="22" spans="2:5" x14ac:dyDescent="0.25">
      <c r="B22" s="64" t="s">
        <v>9</v>
      </c>
      <c r="C22" s="37"/>
      <c r="D22" s="2">
        <v>-18755813</v>
      </c>
      <c r="E22" s="10">
        <v>-3286910</v>
      </c>
    </row>
    <row r="23" spans="2:5" x14ac:dyDescent="0.25">
      <c r="B23" s="64" t="s">
        <v>10</v>
      </c>
      <c r="C23" s="37"/>
      <c r="D23" s="2">
        <v>2110409</v>
      </c>
      <c r="E23" s="10">
        <v>-2595</v>
      </c>
    </row>
    <row r="24" spans="2:5" x14ac:dyDescent="0.25">
      <c r="B24" s="57" t="s">
        <v>63</v>
      </c>
      <c r="C24" s="37"/>
      <c r="D24" s="2"/>
      <c r="E24" s="10"/>
    </row>
    <row r="25" spans="2:5" x14ac:dyDescent="0.25">
      <c r="B25" s="64" t="s">
        <v>20</v>
      </c>
      <c r="C25" s="37"/>
      <c r="D25" s="2">
        <v>227319</v>
      </c>
      <c r="E25" s="10">
        <v>928664</v>
      </c>
    </row>
    <row r="26" spans="2:5" x14ac:dyDescent="0.25">
      <c r="B26" s="94" t="s">
        <v>18</v>
      </c>
      <c r="C26" s="37"/>
      <c r="D26" s="2">
        <v>15750000</v>
      </c>
      <c r="E26" s="104" t="s">
        <v>62</v>
      </c>
    </row>
    <row r="27" spans="2:5" x14ac:dyDescent="0.25">
      <c r="B27" s="64" t="s">
        <v>21</v>
      </c>
      <c r="C27" s="37"/>
      <c r="D27" s="46">
        <v>4015068</v>
      </c>
      <c r="E27" s="47">
        <v>119356</v>
      </c>
    </row>
    <row r="28" spans="2:5" ht="30" x14ac:dyDescent="0.25">
      <c r="B28" s="56" t="s">
        <v>86</v>
      </c>
      <c r="C28" s="37"/>
      <c r="D28" s="2">
        <f>SUM(D16:D27)</f>
        <v>-75096852</v>
      </c>
      <c r="E28" s="10">
        <f>SUM(E16:E27)</f>
        <v>-31579775</v>
      </c>
    </row>
    <row r="29" spans="2:5" x14ac:dyDescent="0.25">
      <c r="B29" s="64" t="s">
        <v>64</v>
      </c>
      <c r="C29" s="37"/>
      <c r="D29" s="46">
        <v>-740855</v>
      </c>
      <c r="E29" s="47">
        <v>-243451</v>
      </c>
    </row>
    <row r="30" spans="2:5" ht="30" x14ac:dyDescent="0.25">
      <c r="B30" s="56" t="s">
        <v>103</v>
      </c>
      <c r="C30" s="37"/>
      <c r="D30" s="58">
        <f>SUM(D28:D29)</f>
        <v>-75837707</v>
      </c>
      <c r="E30" s="59">
        <f>SUM(E28:E29)</f>
        <v>-31823226</v>
      </c>
    </row>
    <row r="31" spans="2:5" x14ac:dyDescent="0.25">
      <c r="B31" s="53" t="s">
        <v>47</v>
      </c>
      <c r="C31" s="37"/>
      <c r="D31" s="2"/>
      <c r="E31" s="10"/>
    </row>
    <row r="32" spans="2:5" x14ac:dyDescent="0.25">
      <c r="B32" s="64" t="s">
        <v>48</v>
      </c>
      <c r="C32" s="37"/>
      <c r="D32" s="2">
        <v>-71746</v>
      </c>
      <c r="E32" s="10">
        <v>-69452</v>
      </c>
    </row>
    <row r="33" spans="2:5" x14ac:dyDescent="0.25">
      <c r="B33" s="64" t="s">
        <v>65</v>
      </c>
      <c r="C33" s="37"/>
      <c r="D33" s="60">
        <v>11205</v>
      </c>
      <c r="E33" s="69">
        <v>9597</v>
      </c>
    </row>
    <row r="34" spans="2:5" ht="30" x14ac:dyDescent="0.25">
      <c r="B34" s="56" t="s">
        <v>91</v>
      </c>
      <c r="C34" s="37"/>
      <c r="D34" s="46">
        <f>SUM(D32:D33)</f>
        <v>-60541</v>
      </c>
      <c r="E34" s="47">
        <f>SUM(E32:E33)</f>
        <v>-59855</v>
      </c>
    </row>
    <row r="35" spans="2:5" x14ac:dyDescent="0.25">
      <c r="B35" s="53" t="s">
        <v>49</v>
      </c>
      <c r="C35" s="37"/>
      <c r="D35" s="2"/>
      <c r="E35" s="10"/>
    </row>
    <row r="36" spans="2:5" x14ac:dyDescent="0.25">
      <c r="B36" s="61" t="s">
        <v>66</v>
      </c>
      <c r="C36" s="37"/>
      <c r="D36" s="2">
        <v>-2611464</v>
      </c>
      <c r="E36" s="10">
        <v>-2479694</v>
      </c>
    </row>
    <row r="37" spans="2:5" x14ac:dyDescent="0.25">
      <c r="B37" s="61" t="s">
        <v>50</v>
      </c>
      <c r="C37" s="37"/>
      <c r="D37" s="2">
        <v>-19266000</v>
      </c>
      <c r="E37" s="10">
        <v>-9266000</v>
      </c>
    </row>
    <row r="38" spans="2:5" x14ac:dyDescent="0.25">
      <c r="B38" s="61" t="s">
        <v>104</v>
      </c>
      <c r="C38" s="37"/>
      <c r="D38" s="101" t="s">
        <v>62</v>
      </c>
      <c r="E38" s="10">
        <v>20000000</v>
      </c>
    </row>
    <row r="39" spans="2:5" x14ac:dyDescent="0.25">
      <c r="B39" s="61" t="s">
        <v>92</v>
      </c>
      <c r="C39" s="37"/>
      <c r="D39" s="2">
        <v>-13249722</v>
      </c>
      <c r="E39" s="10">
        <v>-10309687</v>
      </c>
    </row>
    <row r="40" spans="2:5" x14ac:dyDescent="0.25">
      <c r="B40" s="61" t="s">
        <v>51</v>
      </c>
      <c r="C40" s="37"/>
      <c r="D40" s="2">
        <v>175000000</v>
      </c>
      <c r="E40" s="10">
        <v>30278337</v>
      </c>
    </row>
    <row r="41" spans="2:5" x14ac:dyDescent="0.25">
      <c r="B41" s="61" t="s">
        <v>67</v>
      </c>
      <c r="C41" s="37"/>
      <c r="D41" s="46">
        <v>-3950000</v>
      </c>
      <c r="E41" s="47">
        <v>-16952250</v>
      </c>
    </row>
    <row r="42" spans="2:5" ht="30" x14ac:dyDescent="0.25">
      <c r="B42" s="56" t="s">
        <v>105</v>
      </c>
      <c r="C42" s="37"/>
      <c r="D42" s="46">
        <f>SUM(D36:D41)</f>
        <v>135922814</v>
      </c>
      <c r="E42" s="47">
        <f>SUM(E36:E41)</f>
        <v>11270706</v>
      </c>
    </row>
    <row r="43" spans="2:5" ht="30" x14ac:dyDescent="0.25">
      <c r="B43" s="61" t="s">
        <v>52</v>
      </c>
      <c r="C43" s="37"/>
      <c r="D43" s="2">
        <v>207207</v>
      </c>
      <c r="E43" s="10">
        <v>35437</v>
      </c>
    </row>
    <row r="44" spans="2:5" ht="30" x14ac:dyDescent="0.25">
      <c r="B44" s="61" t="s">
        <v>53</v>
      </c>
      <c r="C44" s="37"/>
      <c r="D44" s="46">
        <v>-462</v>
      </c>
      <c r="E44" s="47">
        <v>1511</v>
      </c>
    </row>
    <row r="45" spans="2:5" ht="30" x14ac:dyDescent="0.25">
      <c r="B45" s="56" t="s">
        <v>106</v>
      </c>
      <c r="C45" s="37"/>
      <c r="D45" s="2">
        <f>D30+D34+D42+D43+D44</f>
        <v>60231311</v>
      </c>
      <c r="E45" s="10">
        <f>E30+E34+E42+E43+E44</f>
        <v>-20575427</v>
      </c>
    </row>
    <row r="46" spans="2:5" x14ac:dyDescent="0.25">
      <c r="B46" s="53" t="s">
        <v>68</v>
      </c>
      <c r="C46" s="37">
        <v>4</v>
      </c>
      <c r="D46" s="46">
        <v>43800988</v>
      </c>
      <c r="E46" s="47">
        <v>64764023</v>
      </c>
    </row>
    <row r="47" spans="2:5" ht="15.75" thickBot="1" x14ac:dyDescent="0.3">
      <c r="B47" s="53" t="s">
        <v>69</v>
      </c>
      <c r="C47" s="37">
        <v>4</v>
      </c>
      <c r="D47" s="62">
        <f>D45+D46</f>
        <v>104032299</v>
      </c>
      <c r="E47" s="63">
        <f>E45+E46</f>
        <v>44188596</v>
      </c>
    </row>
    <row r="48" spans="2:5" ht="15.75" thickTop="1" x14ac:dyDescent="0.25"/>
    <row r="51" spans="2:3" x14ac:dyDescent="0.25">
      <c r="B51" s="72" t="s">
        <v>107</v>
      </c>
      <c r="C51" t="s">
        <v>77</v>
      </c>
    </row>
    <row r="53" spans="2:3" x14ac:dyDescent="0.25">
      <c r="B53" s="72" t="s">
        <v>87</v>
      </c>
      <c r="C53" s="72" t="s">
        <v>88</v>
      </c>
    </row>
  </sheetData>
  <mergeCells count="7">
    <mergeCell ref="B6:B7"/>
    <mergeCell ref="C6:C8"/>
    <mergeCell ref="D6:E6"/>
    <mergeCell ref="D7:E7"/>
    <mergeCell ref="B2:E2"/>
    <mergeCell ref="B3:E3"/>
    <mergeCell ref="B4:E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МСФО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Загаровская</dc:creator>
  <cp:lastModifiedBy>Динара Токубаева</cp:lastModifiedBy>
  <cp:lastPrinted>2024-10-16T12:38:35Z</cp:lastPrinted>
  <dcterms:created xsi:type="dcterms:W3CDTF">2023-03-15T06:27:45Z</dcterms:created>
  <dcterms:modified xsi:type="dcterms:W3CDTF">2024-10-31T06:11:35Z</dcterms:modified>
</cp:coreProperties>
</file>