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ОТЧЕТЫ КУРАЛАЙ\Фин.отчетность\01.10.15\Биржа\"/>
    </mc:Choice>
  </mc:AlternateContent>
  <bookViews>
    <workbookView xWindow="0" yWindow="0" windowWidth="24000" windowHeight="9735" activeTab="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3" l="1"/>
  <c r="B57" i="3"/>
  <c r="C48" i="3"/>
  <c r="B46" i="3"/>
  <c r="B48" i="3"/>
  <c r="C36" i="3"/>
  <c r="C40" i="3" s="1"/>
  <c r="C63" i="3" s="1"/>
  <c r="C67" i="3" s="1"/>
  <c r="C22" i="3"/>
  <c r="B22" i="3"/>
  <c r="B36" i="3" s="1"/>
  <c r="B40" i="3" s="1"/>
  <c r="B63" i="3" l="1"/>
  <c r="B67" i="3" s="1"/>
  <c r="D41" i="4"/>
  <c r="B41" i="4"/>
  <c r="G40" i="4"/>
  <c r="G39" i="4"/>
  <c r="G38" i="4"/>
  <c r="G37" i="4"/>
  <c r="F35" i="4"/>
  <c r="F41" i="4" s="1"/>
  <c r="E35" i="4"/>
  <c r="G34" i="4"/>
  <c r="G33" i="4"/>
  <c r="G32" i="4"/>
  <c r="G29" i="4"/>
  <c r="G35" i="4" s="1"/>
  <c r="E41" i="4"/>
  <c r="C41" i="4"/>
  <c r="E24" i="4"/>
  <c r="D24" i="4"/>
  <c r="C24" i="4"/>
  <c r="G24" i="4" s="1"/>
  <c r="B24" i="4"/>
  <c r="G23" i="4"/>
  <c r="G22" i="4"/>
  <c r="G21" i="4"/>
  <c r="G20" i="4"/>
  <c r="F18" i="4"/>
  <c r="F24" i="4" s="1"/>
  <c r="E18" i="4"/>
  <c r="G17" i="4"/>
  <c r="G16" i="4"/>
  <c r="G18" i="4" s="1"/>
  <c r="G15" i="4"/>
  <c r="G12" i="4"/>
  <c r="G11" i="4"/>
  <c r="G41" i="4" l="1"/>
  <c r="G28" i="4"/>
  <c r="C61" i="2" l="1"/>
  <c r="C62" i="2" s="1"/>
  <c r="D58" i="2"/>
  <c r="C58" i="2"/>
  <c r="D57" i="2"/>
  <c r="C57" i="2"/>
  <c r="D40" i="2"/>
  <c r="C40" i="2"/>
  <c r="C26" i="2"/>
  <c r="D16" i="2"/>
  <c r="D20" i="2" s="1"/>
  <c r="D27" i="2" s="1"/>
  <c r="D30" i="2" s="1"/>
  <c r="D33" i="2" s="1"/>
  <c r="C13" i="2"/>
  <c r="C16" i="2" s="1"/>
  <c r="C20" i="2" s="1"/>
  <c r="C27" i="2" s="1"/>
  <c r="C30" i="2" s="1"/>
  <c r="C33" i="2" s="1"/>
  <c r="C43" i="2" s="1"/>
  <c r="D46" i="1"/>
  <c r="C46" i="1"/>
  <c r="C34" i="1"/>
  <c r="D28" i="1"/>
  <c r="D27" i="1"/>
  <c r="D37" i="1" s="1"/>
  <c r="D49" i="1" s="1"/>
  <c r="C27" i="1"/>
  <c r="C20" i="1"/>
  <c r="C23" i="1" s="1"/>
  <c r="D15" i="1"/>
  <c r="D23" i="1" s="1"/>
  <c r="D43" i="2" l="1"/>
  <c r="C37" i="1"/>
  <c r="C49" i="1" s="1"/>
  <c r="C63" i="2"/>
  <c r="C64" i="2" s="1"/>
</calcChain>
</file>

<file path=xl/sharedStrings.xml><?xml version="1.0" encoding="utf-8"?>
<sst xmlns="http://schemas.openxmlformats.org/spreadsheetml/2006/main" count="199" uniqueCount="135">
  <si>
    <t xml:space="preserve">Промежуточный сокращенный отчет о финансовом положении по состоянию                                      </t>
  </si>
  <si>
    <t xml:space="preserve">на 30 сентября 2015 года </t>
  </si>
  <si>
    <t>Активы</t>
  </si>
  <si>
    <t>30 сентября 2015 г.</t>
  </si>
  <si>
    <t>31 декабря 2014г.</t>
  </si>
  <si>
    <t xml:space="preserve">(в тысячах тенге) </t>
  </si>
  <si>
    <t>неаудированные данные</t>
  </si>
  <si>
    <t>аудированные данные</t>
  </si>
  <si>
    <t>Денежные средства и их эквиваленты</t>
  </si>
  <si>
    <t>Средства в других банках</t>
  </si>
  <si>
    <t>Дебиторская задолженность по сделкам обратное РЕПО</t>
  </si>
  <si>
    <t>Кредиты и авансы клиентам</t>
  </si>
  <si>
    <t>Финансовые активы, имеющиеся в наличии для продажи</t>
  </si>
  <si>
    <t>Основные средства и нематериальные активы</t>
  </si>
  <si>
    <t>Прочие активы</t>
  </si>
  <si>
    <t>Итого активов</t>
  </si>
  <si>
    <t>Обязательства</t>
  </si>
  <si>
    <t>Средства клиентов</t>
  </si>
  <si>
    <t>Средства банков и финансовых организаций</t>
  </si>
  <si>
    <t>Займы банков и  финансовых организаций</t>
  </si>
  <si>
    <t>Кредиторская задолженность по сделкам  РЕПО</t>
  </si>
  <si>
    <t>Долговые ценные бумаги выпущенные</t>
  </si>
  <si>
    <t>Субординированные долги</t>
  </si>
  <si>
    <t>Отложенное налоговое обязательство</t>
  </si>
  <si>
    <t>Прочие обязательства</t>
  </si>
  <si>
    <t>Итого обязательств</t>
  </si>
  <si>
    <t>Капитал</t>
  </si>
  <si>
    <t>Уставный капитал</t>
  </si>
  <si>
    <t>Прочие резервы/фонды</t>
  </si>
  <si>
    <t>Нераспределенная прибыль</t>
  </si>
  <si>
    <t>Итого капитала</t>
  </si>
  <si>
    <t>Итого обязательств и капитала</t>
  </si>
  <si>
    <t>_________________________</t>
  </si>
  <si>
    <t>Даулетбекова А.А.</t>
  </si>
  <si>
    <t>И.о.Председателя Правления</t>
  </si>
  <si>
    <t>Главный бухгалтер</t>
  </si>
  <si>
    <t>Промежуточный сокращенный  отчет о прибыли и убытке и прочей совокупной прибыли за период, закончившийся 30 сентября 2015 года</t>
  </si>
  <si>
    <t>30 сентября 2014 г.</t>
  </si>
  <si>
    <t>Процентные доходы</t>
  </si>
  <si>
    <t>Процентные расходы</t>
  </si>
  <si>
    <t>Чистые процентные доходы</t>
  </si>
  <si>
    <t>Расходы по созданию резервов под обесценение кредитного портфеля</t>
  </si>
  <si>
    <t>Чистые процентные доходы после создания резерва под обесценение активов, по которым начисляются проценты</t>
  </si>
  <si>
    <t>Комиссионные доходы</t>
  </si>
  <si>
    <t>Комиссионные расходы</t>
  </si>
  <si>
    <t>Чистые доходы от операций с иностранной валютой</t>
  </si>
  <si>
    <t>Чистый (убыток)/прибыль от операций с прочими финансовыми инструментами, оцениваемыми по справедливой стоимости, изменения которой отражаются  в составе прибыли или убытка за период</t>
  </si>
  <si>
    <t>Чистый доход от операций с финансовыми активами, имеющимися в наличии для продажи</t>
  </si>
  <si>
    <t>Прочий операционный доход/(расход)</t>
  </si>
  <si>
    <t>Операционный доход</t>
  </si>
  <si>
    <t>Общие административные  расходы</t>
  </si>
  <si>
    <t>Расходы по созданию резервов под обесценение прочих активов</t>
  </si>
  <si>
    <t>Прибыль до налогообложения</t>
  </si>
  <si>
    <t>Расходы по налогу на прибыль</t>
  </si>
  <si>
    <t>Прибыль за период</t>
  </si>
  <si>
    <t>Прочий совокупный доход</t>
  </si>
  <si>
    <t>Резерв по переоценки активов, имеющихся в наличии для продажи:</t>
  </si>
  <si>
    <t>- Чистое изменение справедливой стоимости</t>
  </si>
  <si>
    <t>- Чистое изменение справедливой стоимости, перенесенное в состав прибыли или убытка</t>
  </si>
  <si>
    <t>Прочий совокупный доход/(расход) за период</t>
  </si>
  <si>
    <t>Итого совокупный доход за период</t>
  </si>
  <si>
    <t>Базовая и разводненная прибыль на акцию для прибыли, принадлежащей владельцам Банка (в тенге за акцию)</t>
  </si>
  <si>
    <t>Средневзвешенное количество акций (штук)</t>
  </si>
  <si>
    <t>на 01.01.2012</t>
  </si>
  <si>
    <t>01.02.</t>
  </si>
  <si>
    <t>01.03.</t>
  </si>
  <si>
    <t>на 01.04.2012</t>
  </si>
  <si>
    <t>На 01.01.2011</t>
  </si>
  <si>
    <t>На 01.04.2011</t>
  </si>
  <si>
    <t>АО "Вank RBK"</t>
  </si>
  <si>
    <t>(в тыс. тенге)</t>
  </si>
  <si>
    <t>Денежные средства от операционной деятельности</t>
  </si>
  <si>
    <t>Проценты полученные</t>
  </si>
  <si>
    <t>Проценты уплаченные</t>
  </si>
  <si>
    <t>Комиссии полученные</t>
  </si>
  <si>
    <t>Комиссии уплаченные</t>
  </si>
  <si>
    <t>Чистые доходы, полученные по операциям с иностранной валютой</t>
  </si>
  <si>
    <t>Чистое изменение справедливой стоимости перенесенное в состав прибыли или убытка</t>
  </si>
  <si>
    <t>Чистые доходы, полученные по операций с финансовми активами, имеющимися в наличии для продажи</t>
  </si>
  <si>
    <t xml:space="preserve">Уплаченные административные и прочие операционные расходы </t>
  </si>
  <si>
    <t>Денежные потоки от операционной деятельности до изменений в операционных активах и обязательствах</t>
  </si>
  <si>
    <t>(Увеличение)/уменьшение  операционных активов</t>
  </si>
  <si>
    <t>Средствам в других банках</t>
  </si>
  <si>
    <t>(Увеличение)/уменьшение  операционных обязательств</t>
  </si>
  <si>
    <t>Кредиторская задолженность по сделкам РЕПО</t>
  </si>
  <si>
    <t>Чистые поступление / (расходование) денежных средств от/(в) операционной деятельности до уплаты подоходного налога</t>
  </si>
  <si>
    <t>Подоходный налог уплаченный</t>
  </si>
  <si>
    <t xml:space="preserve">Чистые поступление/(расходование) денежных средств от/(в) операционной деятельности </t>
  </si>
  <si>
    <t>Денежные потоки от инвестиционной деятельности</t>
  </si>
  <si>
    <t>Приобретение инвестиционных ценных бумаг, имеющихся в наличии для продажи</t>
  </si>
  <si>
    <t>Выручка от реализации и погашения инвестиционных ценных бумаг, имеющихся в наличии для продажи</t>
  </si>
  <si>
    <t>Приобретение основных средств и нематериальных активов</t>
  </si>
  <si>
    <t>Поступления от реализации основных средств</t>
  </si>
  <si>
    <t>Чистое поступление денежных средств в инвестиционной деятельности</t>
  </si>
  <si>
    <t>Денежные потоки от финансовой деятельности</t>
  </si>
  <si>
    <t>Выпуск акций</t>
  </si>
  <si>
    <t>Выплата дивидендов</t>
  </si>
  <si>
    <t>Выпущенные в обращение долговые ценные бумаги</t>
  </si>
  <si>
    <t>Субординированный долг</t>
  </si>
  <si>
    <t>-</t>
  </si>
  <si>
    <t>Чистые денежные средства, полученные от финансовой деятельности</t>
  </si>
  <si>
    <t>Влияние изменений обменного курса на денежные средства и их эквиваленты</t>
  </si>
  <si>
    <t>Чистый прирост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</si>
  <si>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</si>
  <si>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года</t>
  </si>
  <si>
    <t>И.о. Председателя Правления</t>
  </si>
  <si>
    <t>Промежуточный сокращенный отчет об изменениях в составе собственных средств за период, закончившийся 30 сентября 2015 года</t>
  </si>
  <si>
    <t>F4_S1</t>
  </si>
  <si>
    <t>F4_S2</t>
  </si>
  <si>
    <t>F4_S3</t>
  </si>
  <si>
    <t>F4_S4</t>
  </si>
  <si>
    <t>F4_S5</t>
  </si>
  <si>
    <t>в тысячах тенге</t>
  </si>
  <si>
    <t>Обязательный резервный фонд</t>
  </si>
  <si>
    <t>Резерв переоценки ОС</t>
  </si>
  <si>
    <t>Резерв переоценки ценных бумаг</t>
  </si>
  <si>
    <t>Остаток на 31 декабря 2013 года (аудированные данные)</t>
  </si>
  <si>
    <t>Активы, имеющиеся в наличии для продажи:</t>
  </si>
  <si>
    <t>Чистое изменение справедливой стоимости от переоценки</t>
  </si>
  <si>
    <t>Чистое изменение справедливой стоимости, перенесенное в состав прибыли или убытка</t>
  </si>
  <si>
    <t>Подоходный налог, относящийся к компонентам прочего совокупного дохода</t>
  </si>
  <si>
    <t>скрыть строку</t>
  </si>
  <si>
    <t>Итого совокупный доход</t>
  </si>
  <si>
    <t>Формирование обязательного резервного фонда</t>
  </si>
  <si>
    <t>Реализованный резерв по переоценке</t>
  </si>
  <si>
    <t>Остаток на 30 сентября 2014 года (неаудированные данные)</t>
  </si>
  <si>
    <t>Остаток на 31 декабря 2014 года (аудированные данные)</t>
  </si>
  <si>
    <t>Остаток на 30 сентября 2015 года (неаудированные данные)</t>
  </si>
  <si>
    <t>Отчет о движении денежных средств  за период, закончившийся  30 сентября 2015 года</t>
  </si>
  <si>
    <t>Прочие операционные доходы/(расходы)</t>
  </si>
  <si>
    <t>Средства банков и  финансовых организаций</t>
  </si>
  <si>
    <t xml:space="preserve">Балансовая стоимость одной простой акции </t>
  </si>
  <si>
    <t xml:space="preserve">Балансовая стоимость одной привилегированной акции </t>
  </si>
  <si>
    <t>Жакубаева М.К.</t>
  </si>
  <si>
    <t>Прим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</si>
</sst>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_(* #,##0_);_(* \(#,##0\);_(* &quot;-&quot;??_);_(@_)"/>
    <numFmt numFmtId="166" formatCode="#,##0_ ;\-#,##0\ 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Helv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 Cyr"/>
      <charset val="204"/>
    </font>
    <font>
      <sz val="12"/>
      <name val="Times New Roman Cyr"/>
      <charset val="204"/>
    </font>
    <font>
      <i/>
      <sz val="9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0" fontId="13" fillId="0" borderId="0"/>
    <xf numFmtId="0" fontId="16" fillId="0" borderId="0"/>
    <xf numFmtId="0" fontId="16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2" applyFont="1" applyAlignment="1">
      <alignment horizontal="center" wrapText="1"/>
    </xf>
    <xf numFmtId="0" fontId="3" fillId="0" borderId="0" xfId="2" applyFont="1"/>
    <xf numFmtId="0" fontId="3" fillId="0" borderId="0" xfId="2" applyFont="1" applyFill="1"/>
    <xf numFmtId="0" fontId="4" fillId="0" borderId="0" xfId="2" applyFont="1"/>
    <xf numFmtId="164" fontId="4" fillId="0" borderId="0" xfId="1" applyNumberFormat="1" applyFont="1"/>
    <xf numFmtId="0" fontId="6" fillId="0" borderId="0" xfId="2" applyFont="1"/>
    <xf numFmtId="164" fontId="6" fillId="0" borderId="0" xfId="1" applyNumberFormat="1" applyFont="1"/>
    <xf numFmtId="0" fontId="6" fillId="0" borderId="0" xfId="2" applyFont="1" applyAlignment="1">
      <alignment vertical="top"/>
    </xf>
    <xf numFmtId="0" fontId="5" fillId="0" borderId="0" xfId="2" applyFont="1" applyBorder="1" applyAlignment="1">
      <alignment horizontal="right" vertical="top"/>
    </xf>
    <xf numFmtId="0" fontId="5" fillId="0" borderId="0" xfId="2" applyFont="1" applyFill="1" applyBorder="1" applyAlignment="1">
      <alignment horizontal="right" vertical="top"/>
    </xf>
    <xf numFmtId="164" fontId="6" fillId="0" borderId="0" xfId="1" applyNumberFormat="1" applyFont="1" applyAlignment="1">
      <alignment vertical="top"/>
    </xf>
    <xf numFmtId="0" fontId="8" fillId="0" borderId="0" xfId="3" applyFont="1" applyFill="1" applyBorder="1" applyAlignment="1">
      <alignment vertical="top" wrapText="1"/>
    </xf>
    <xf numFmtId="0" fontId="9" fillId="0" borderId="0" xfId="3" applyFont="1" applyFill="1" applyAlignment="1">
      <alignment vertical="top" wrapText="1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/>
    </xf>
    <xf numFmtId="0" fontId="8" fillId="0" borderId="1" xfId="3" applyFont="1" applyFill="1" applyBorder="1" applyAlignment="1">
      <alignment wrapText="1"/>
    </xf>
    <xf numFmtId="0" fontId="5" fillId="0" borderId="1" xfId="0" applyFont="1" applyBorder="1" applyAlignment="1">
      <alignment horizontal="right" vertical="top" wrapText="1"/>
    </xf>
    <xf numFmtId="0" fontId="10" fillId="0" borderId="0" xfId="2" applyFont="1" applyAlignment="1">
      <alignment vertical="top"/>
    </xf>
    <xf numFmtId="164" fontId="10" fillId="0" borderId="0" xfId="1" applyNumberFormat="1" applyFont="1" applyAlignment="1">
      <alignment vertical="top"/>
    </xf>
    <xf numFmtId="0" fontId="11" fillId="0" borderId="0" xfId="3" applyFont="1" applyFill="1" applyAlignment="1">
      <alignment vertical="top" wrapText="1"/>
    </xf>
    <xf numFmtId="165" fontId="11" fillId="0" borderId="0" xfId="4" applyNumberFormat="1" applyFont="1" applyFill="1" applyBorder="1" applyAlignment="1">
      <alignment vertical="top"/>
    </xf>
    <xf numFmtId="165" fontId="10" fillId="0" borderId="0" xfId="2" applyNumberFormat="1" applyFont="1" applyFill="1" applyAlignment="1">
      <alignment vertical="top"/>
    </xf>
    <xf numFmtId="0" fontId="10" fillId="0" borderId="0" xfId="2" applyFont="1" applyFill="1" applyAlignment="1">
      <alignment vertical="top"/>
    </xf>
    <xf numFmtId="164" fontId="10" fillId="0" borderId="0" xfId="1" applyNumberFormat="1" applyFont="1" applyFill="1" applyAlignment="1">
      <alignment vertical="top"/>
    </xf>
    <xf numFmtId="0" fontId="10" fillId="0" borderId="0" xfId="2" applyFont="1" applyAlignment="1">
      <alignment vertical="top" wrapText="1"/>
    </xf>
    <xf numFmtId="164" fontId="10" fillId="0" borderId="0" xfId="1" applyNumberFormat="1" applyFont="1" applyAlignment="1">
      <alignment vertical="top" wrapText="1"/>
    </xf>
    <xf numFmtId="0" fontId="11" fillId="0" borderId="0" xfId="3" applyFont="1" applyFill="1" applyBorder="1" applyAlignment="1">
      <alignment vertical="top" wrapText="1"/>
    </xf>
    <xf numFmtId="0" fontId="11" fillId="0" borderId="2" xfId="3" applyFont="1" applyFill="1" applyBorder="1" applyAlignment="1">
      <alignment vertical="top" wrapText="1"/>
    </xf>
    <xf numFmtId="0" fontId="10" fillId="0" borderId="2" xfId="2" applyFont="1" applyFill="1" applyBorder="1" applyAlignment="1">
      <alignment vertical="top"/>
    </xf>
    <xf numFmtId="0" fontId="9" fillId="0" borderId="0" xfId="3" applyFont="1" applyFill="1" applyBorder="1" applyAlignment="1">
      <alignment vertical="top" wrapText="1"/>
    </xf>
    <xf numFmtId="165" fontId="12" fillId="0" borderId="0" xfId="2" applyNumberFormat="1" applyFont="1" applyFill="1" applyBorder="1" applyAlignment="1">
      <alignment vertical="top"/>
    </xf>
    <xf numFmtId="3" fontId="14" fillId="0" borderId="0" xfId="5" applyNumberFormat="1" applyFont="1" applyBorder="1" applyAlignment="1">
      <alignment horizontal="right"/>
    </xf>
    <xf numFmtId="165" fontId="10" fillId="0" borderId="0" xfId="2" applyNumberFormat="1" applyFont="1" applyBorder="1" applyAlignment="1">
      <alignment vertical="top"/>
    </xf>
    <xf numFmtId="164" fontId="12" fillId="0" borderId="0" xfId="1" applyNumberFormat="1" applyFont="1" applyFill="1" applyBorder="1" applyAlignment="1">
      <alignment vertical="top"/>
    </xf>
    <xf numFmtId="0" fontId="9" fillId="0" borderId="3" xfId="3" applyFont="1" applyFill="1" applyBorder="1" applyAlignment="1">
      <alignment vertical="top" wrapText="1"/>
    </xf>
    <xf numFmtId="0" fontId="10" fillId="0" borderId="3" xfId="2" applyFont="1" applyFill="1" applyBorder="1" applyAlignment="1">
      <alignment vertical="top"/>
    </xf>
    <xf numFmtId="0" fontId="10" fillId="0" borderId="0" xfId="2" applyFont="1" applyBorder="1" applyAlignment="1">
      <alignment vertical="top"/>
    </xf>
    <xf numFmtId="164" fontId="10" fillId="0" borderId="0" xfId="1" applyNumberFormat="1" applyFont="1" applyBorder="1" applyAlignment="1">
      <alignment vertical="top"/>
    </xf>
    <xf numFmtId="0" fontId="8" fillId="0" borderId="0" xfId="3" applyFont="1" applyFill="1" applyAlignment="1">
      <alignment vertical="top" wrapText="1"/>
    </xf>
    <xf numFmtId="165" fontId="12" fillId="0" borderId="0" xfId="2" applyNumberFormat="1" applyFont="1" applyBorder="1" applyAlignment="1">
      <alignment vertical="top"/>
    </xf>
    <xf numFmtId="164" fontId="12" fillId="0" borderId="0" xfId="1" applyNumberFormat="1" applyFont="1" applyBorder="1" applyAlignment="1">
      <alignment vertical="top"/>
    </xf>
    <xf numFmtId="0" fontId="12" fillId="0" borderId="0" xfId="2" applyFont="1" applyAlignment="1">
      <alignment vertical="top"/>
    </xf>
    <xf numFmtId="0" fontId="9" fillId="0" borderId="2" xfId="3" applyFont="1" applyFill="1" applyBorder="1" applyAlignment="1">
      <alignment vertical="top" wrapText="1"/>
    </xf>
    <xf numFmtId="0" fontId="8" fillId="0" borderId="4" xfId="3" applyFont="1" applyFill="1" applyBorder="1" applyAlignment="1">
      <alignment vertical="top" wrapText="1"/>
    </xf>
    <xf numFmtId="0" fontId="10" fillId="0" borderId="4" xfId="2" applyFont="1" applyFill="1" applyBorder="1" applyAlignment="1">
      <alignment vertical="top"/>
    </xf>
    <xf numFmtId="164" fontId="12" fillId="0" borderId="0" xfId="1" applyNumberFormat="1" applyFont="1" applyAlignment="1">
      <alignment vertical="top"/>
    </xf>
    <xf numFmtId="0" fontId="10" fillId="0" borderId="0" xfId="2" applyFont="1" applyFill="1" applyBorder="1" applyAlignment="1">
      <alignment vertical="top"/>
    </xf>
    <xf numFmtId="0" fontId="15" fillId="0" borderId="0" xfId="3" applyFont="1" applyFill="1" applyAlignment="1">
      <alignment wrapText="1"/>
    </xf>
    <xf numFmtId="0" fontId="11" fillId="0" borderId="0" xfId="2" applyFont="1" applyBorder="1" applyAlignment="1">
      <alignment horizontal="justify" wrapText="1"/>
    </xf>
    <xf numFmtId="0" fontId="9" fillId="0" borderId="0" xfId="6" applyFont="1" applyFill="1" applyBorder="1"/>
    <xf numFmtId="0" fontId="11" fillId="0" borderId="0" xfId="2" applyFont="1" applyFill="1" applyBorder="1"/>
    <xf numFmtId="0" fontId="17" fillId="0" borderId="0" xfId="2" applyFont="1" applyBorder="1"/>
    <xf numFmtId="164" fontId="17" fillId="0" borderId="0" xfId="1" applyNumberFormat="1" applyFont="1" applyBorder="1"/>
    <xf numFmtId="0" fontId="9" fillId="0" borderId="0" xfId="2" applyFont="1" applyBorder="1" applyAlignment="1">
      <alignment wrapText="1"/>
    </xf>
    <xf numFmtId="0" fontId="9" fillId="0" borderId="0" xfId="2" applyFont="1" applyFill="1" applyBorder="1" applyAlignment="1"/>
    <xf numFmtId="0" fontId="18" fillId="0" borderId="0" xfId="2" applyFont="1" applyBorder="1"/>
    <xf numFmtId="164" fontId="18" fillId="0" borderId="0" xfId="1" applyNumberFormat="1" applyFont="1" applyBorder="1"/>
    <xf numFmtId="0" fontId="18" fillId="0" borderId="0" xfId="2" applyFont="1" applyBorder="1" applyAlignment="1">
      <alignment horizontal="justify" wrapText="1"/>
    </xf>
    <xf numFmtId="0" fontId="18" fillId="0" borderId="0" xfId="2" applyFont="1" applyFill="1" applyBorder="1"/>
    <xf numFmtId="0" fontId="3" fillId="0" borderId="0" xfId="2" applyFont="1" applyAlignment="1">
      <alignment wrapText="1"/>
    </xf>
    <xf numFmtId="0" fontId="19" fillId="0" borderId="0" xfId="3" applyFont="1" applyFill="1"/>
    <xf numFmtId="0" fontId="19" fillId="0" borderId="0" xfId="5" applyFont="1"/>
    <xf numFmtId="0" fontId="21" fillId="0" borderId="0" xfId="5" applyFont="1" applyAlignment="1">
      <alignment vertical="top"/>
    </xf>
    <xf numFmtId="0" fontId="22" fillId="0" borderId="0" xfId="3" applyFont="1" applyFill="1" applyBorder="1" applyAlignment="1">
      <alignment vertical="top" wrapText="1"/>
    </xf>
    <xf numFmtId="0" fontId="20" fillId="0" borderId="0" xfId="2" applyFont="1" applyFill="1" applyBorder="1" applyAlignment="1">
      <alignment horizontal="right" vertical="top"/>
    </xf>
    <xf numFmtId="0" fontId="11" fillId="0" borderId="0" xfId="5" applyFont="1" applyAlignment="1">
      <alignment vertical="top"/>
    </xf>
    <xf numFmtId="0" fontId="11" fillId="0" borderId="0" xfId="3" applyFont="1" applyAlignment="1">
      <alignment vertical="top"/>
    </xf>
    <xf numFmtId="165" fontId="11" fillId="0" borderId="0" xfId="7" applyNumberFormat="1" applyFont="1" applyFill="1" applyAlignment="1">
      <alignment vertical="top"/>
    </xf>
    <xf numFmtId="165" fontId="21" fillId="0" borderId="0" xfId="7" applyNumberFormat="1" applyFont="1" applyFill="1" applyAlignment="1">
      <alignment vertical="top"/>
    </xf>
    <xf numFmtId="0" fontId="11" fillId="0" borderId="0" xfId="3" applyFont="1" applyBorder="1" applyAlignment="1">
      <alignment vertical="top"/>
    </xf>
    <xf numFmtId="0" fontId="11" fillId="0" borderId="1" xfId="3" applyFont="1" applyBorder="1" applyAlignment="1">
      <alignment vertical="top"/>
    </xf>
    <xf numFmtId="0" fontId="11" fillId="0" borderId="1" xfId="3" applyFont="1" applyFill="1" applyBorder="1" applyAlignment="1">
      <alignment vertical="top"/>
    </xf>
    <xf numFmtId="0" fontId="21" fillId="0" borderId="0" xfId="3" applyFont="1" applyFill="1" applyBorder="1" applyAlignment="1">
      <alignment vertical="top"/>
    </xf>
    <xf numFmtId="0" fontId="11" fillId="0" borderId="0" xfId="3" applyFont="1" applyFill="1" applyAlignment="1">
      <alignment vertical="top"/>
    </xf>
    <xf numFmtId="0" fontId="9" fillId="0" borderId="0" xfId="3" applyFont="1" applyAlignment="1">
      <alignment vertical="top"/>
    </xf>
    <xf numFmtId="165" fontId="9" fillId="0" borderId="0" xfId="7" applyNumberFormat="1" applyFont="1" applyFill="1" applyAlignment="1">
      <alignment vertical="top"/>
    </xf>
    <xf numFmtId="165" fontId="22" fillId="0" borderId="0" xfId="7" applyNumberFormat="1" applyFont="1" applyFill="1" applyAlignment="1">
      <alignment vertical="top"/>
    </xf>
    <xf numFmtId="0" fontId="11" fillId="0" borderId="0" xfId="3" applyFont="1" applyBorder="1" applyAlignment="1">
      <alignment vertical="top" wrapText="1"/>
    </xf>
    <xf numFmtId="164" fontId="21" fillId="0" borderId="0" xfId="4" applyNumberFormat="1" applyFont="1" applyAlignment="1">
      <alignment vertical="top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vertical="top" wrapText="1"/>
    </xf>
    <xf numFmtId="165" fontId="21" fillId="0" borderId="0" xfId="5" applyNumberFormat="1" applyFont="1" applyAlignment="1">
      <alignment vertical="top"/>
    </xf>
    <xf numFmtId="164" fontId="22" fillId="0" borderId="0" xfId="4" applyNumberFormat="1" applyFont="1" applyAlignment="1">
      <alignment vertical="top"/>
    </xf>
    <xf numFmtId="0" fontId="22" fillId="0" borderId="0" xfId="5" applyFont="1" applyAlignment="1">
      <alignment vertical="top"/>
    </xf>
    <xf numFmtId="0" fontId="9" fillId="0" borderId="2" xfId="3" applyFont="1" applyBorder="1" applyAlignment="1">
      <alignment vertical="top" wrapText="1"/>
    </xf>
    <xf numFmtId="165" fontId="9" fillId="0" borderId="2" xfId="7" applyNumberFormat="1" applyFont="1" applyFill="1" applyBorder="1" applyAlignment="1">
      <alignment vertical="top"/>
    </xf>
    <xf numFmtId="164" fontId="21" fillId="0" borderId="0" xfId="5" applyNumberFormat="1" applyFont="1" applyAlignment="1">
      <alignment vertical="top"/>
    </xf>
    <xf numFmtId="164" fontId="11" fillId="0" borderId="0" xfId="1" applyNumberFormat="1" applyFont="1" applyFill="1" applyAlignment="1">
      <alignment vertical="top"/>
    </xf>
    <xf numFmtId="0" fontId="9" fillId="0" borderId="0" xfId="3" applyFont="1" applyFill="1" applyAlignment="1">
      <alignment vertical="top"/>
    </xf>
    <xf numFmtId="10" fontId="11" fillId="0" borderId="0" xfId="5" applyNumberFormat="1" applyFont="1" applyFill="1" applyAlignment="1">
      <alignment vertical="top"/>
    </xf>
    <xf numFmtId="0" fontId="21" fillId="0" borderId="0" xfId="5" applyFont="1" applyFill="1" applyAlignment="1">
      <alignment vertical="top"/>
    </xf>
    <xf numFmtId="0" fontId="11" fillId="0" borderId="0" xfId="3" applyFont="1" applyFill="1" applyBorder="1" applyAlignment="1">
      <alignment vertical="top"/>
    </xf>
    <xf numFmtId="165" fontId="9" fillId="0" borderId="0" xfId="3" applyNumberFormat="1" applyFont="1" applyFill="1" applyBorder="1" applyAlignment="1">
      <alignment vertical="top"/>
    </xf>
    <xf numFmtId="165" fontId="9" fillId="0" borderId="0" xfId="3" applyNumberFormat="1" applyFont="1" applyFill="1" applyAlignment="1">
      <alignment vertical="top"/>
    </xf>
    <xf numFmtId="0" fontId="17" fillId="0" borderId="3" xfId="3" applyFont="1" applyFill="1" applyBorder="1" applyAlignment="1">
      <alignment vertical="top"/>
    </xf>
    <xf numFmtId="164" fontId="23" fillId="0" borderId="0" xfId="4" applyNumberFormat="1" applyFont="1" applyFill="1"/>
    <xf numFmtId="0" fontId="21" fillId="0" borderId="0" xfId="5" applyFont="1"/>
    <xf numFmtId="0" fontId="21" fillId="0" borderId="0" xfId="3" applyFont="1"/>
    <xf numFmtId="0" fontId="21" fillId="0" borderId="0" xfId="3" applyFont="1" applyFill="1" applyBorder="1"/>
    <xf numFmtId="0" fontId="21" fillId="0" borderId="0" xfId="3" applyFont="1" applyAlignment="1">
      <alignment vertical="top"/>
    </xf>
    <xf numFmtId="0" fontId="21" fillId="0" borderId="0" xfId="3" applyFont="1" applyFill="1"/>
    <xf numFmtId="0" fontId="19" fillId="0" borderId="0" xfId="3" applyFont="1"/>
    <xf numFmtId="0" fontId="19" fillId="0" borderId="0" xfId="3" applyFont="1" applyFill="1" applyAlignment="1">
      <alignment wrapText="1"/>
    </xf>
    <xf numFmtId="0" fontId="21" fillId="0" borderId="0" xfId="2" applyFont="1" applyBorder="1" applyAlignment="1">
      <alignment horizontal="justify"/>
    </xf>
    <xf numFmtId="0" fontId="22" fillId="0" borderId="0" xfId="6" applyFont="1" applyFill="1" applyBorder="1"/>
    <xf numFmtId="0" fontId="21" fillId="0" borderId="0" xfId="2" applyFont="1" applyFill="1" applyBorder="1"/>
    <xf numFmtId="0" fontId="21" fillId="0" borderId="0" xfId="2" applyFont="1" applyBorder="1"/>
    <xf numFmtId="0" fontId="22" fillId="0" borderId="0" xfId="2" applyFont="1" applyFill="1" applyBorder="1" applyAlignment="1">
      <alignment horizontal="left"/>
    </xf>
    <xf numFmtId="0" fontId="22" fillId="0" borderId="0" xfId="2" applyFont="1" applyFill="1" applyBorder="1" applyAlignment="1"/>
    <xf numFmtId="0" fontId="22" fillId="0" borderId="0" xfId="2" applyFont="1" applyBorder="1"/>
    <xf numFmtId="0" fontId="22" fillId="0" borderId="0" xfId="2" applyFont="1" applyFill="1" applyBorder="1"/>
    <xf numFmtId="14" fontId="24" fillId="0" borderId="0" xfId="3" applyNumberFormat="1" applyFont="1" applyAlignment="1">
      <alignment horizontal="left" wrapText="1"/>
    </xf>
    <xf numFmtId="164" fontId="24" fillId="0" borderId="0" xfId="4" applyNumberFormat="1" applyFont="1" applyFill="1"/>
    <xf numFmtId="0" fontId="24" fillId="0" borderId="0" xfId="5" applyFont="1"/>
    <xf numFmtId="0" fontId="24" fillId="0" borderId="0" xfId="3" applyFont="1" applyAlignment="1">
      <alignment wrapText="1"/>
    </xf>
    <xf numFmtId="164" fontId="24" fillId="0" borderId="0" xfId="3" applyNumberFormat="1" applyFont="1" applyFill="1"/>
    <xf numFmtId="14" fontId="24" fillId="0" borderId="0" xfId="3" applyNumberFormat="1" applyFont="1" applyAlignment="1">
      <alignment wrapText="1"/>
    </xf>
    <xf numFmtId="0" fontId="24" fillId="0" borderId="0" xfId="5" applyFont="1" applyFill="1"/>
    <xf numFmtId="0" fontId="24" fillId="0" borderId="0" xfId="3" applyFont="1" applyFill="1"/>
    <xf numFmtId="0" fontId="24" fillId="0" borderId="0" xfId="3" applyFont="1"/>
    <xf numFmtId="0" fontId="19" fillId="0" borderId="0" xfId="3" applyFont="1" applyAlignment="1">
      <alignment wrapText="1"/>
    </xf>
    <xf numFmtId="0" fontId="11" fillId="0" borderId="0" xfId="6" applyFont="1" applyFill="1" applyBorder="1"/>
    <xf numFmtId="0" fontId="9" fillId="0" borderId="0" xfId="6" applyFont="1" applyFill="1" applyBorder="1" applyAlignment="1">
      <alignment horizontal="left"/>
    </xf>
    <xf numFmtId="0" fontId="9" fillId="0" borderId="0" xfId="6" applyFont="1" applyFill="1" applyAlignment="1"/>
    <xf numFmtId="0" fontId="11" fillId="0" borderId="0" xfId="6" applyFont="1" applyFill="1"/>
    <xf numFmtId="0" fontId="9" fillId="0" borderId="0" xfId="6" applyNumberFormat="1" applyFont="1" applyFill="1" applyAlignment="1"/>
    <xf numFmtId="0" fontId="11" fillId="0" borderId="0" xfId="6" applyFont="1" applyFill="1" applyBorder="1" applyAlignment="1" applyProtection="1">
      <alignment vertical="top" wrapText="1"/>
      <protection locked="0"/>
    </xf>
    <xf numFmtId="164" fontId="11" fillId="0" borderId="0" xfId="4" applyNumberFormat="1" applyFont="1" applyFill="1" applyBorder="1" applyAlignment="1" applyProtection="1">
      <alignment horizontal="center" vertical="top"/>
      <protection locked="0"/>
    </xf>
    <xf numFmtId="164" fontId="11" fillId="0" borderId="0" xfId="4" applyNumberFormat="1" applyFont="1" applyFill="1" applyBorder="1" applyAlignment="1">
      <alignment horizontal="center" vertical="top"/>
    </xf>
    <xf numFmtId="0" fontId="11" fillId="0" borderId="0" xfId="6" applyFont="1" applyFill="1" applyBorder="1" applyAlignment="1">
      <alignment vertical="top"/>
    </xf>
    <xf numFmtId="0" fontId="8" fillId="0" borderId="5" xfId="3" applyFont="1" applyFill="1" applyBorder="1" applyAlignment="1">
      <alignment horizontal="left" wrapText="1"/>
    </xf>
    <xf numFmtId="49" fontId="9" fillId="0" borderId="5" xfId="3" applyNumberFormat="1" applyFont="1" applyFill="1" applyBorder="1" applyAlignment="1">
      <alignment horizontal="center" vertical="top" wrapText="1"/>
    </xf>
    <xf numFmtId="0" fontId="9" fillId="0" borderId="5" xfId="6" applyFont="1" applyFill="1" applyBorder="1" applyAlignment="1" applyProtection="1">
      <alignment vertical="top" wrapText="1"/>
      <protection locked="0"/>
    </xf>
    <xf numFmtId="166" fontId="11" fillId="0" borderId="5" xfId="4" applyNumberFormat="1" applyFont="1" applyFill="1" applyBorder="1" applyAlignment="1" applyProtection="1">
      <alignment horizontal="center" vertical="top"/>
      <protection locked="0"/>
    </xf>
    <xf numFmtId="165" fontId="11" fillId="0" borderId="5" xfId="4" applyNumberFormat="1" applyFont="1" applyFill="1" applyBorder="1" applyAlignment="1">
      <alignment horizontal="center" vertical="top"/>
    </xf>
    <xf numFmtId="166" fontId="9" fillId="0" borderId="5" xfId="4" applyNumberFormat="1" applyFont="1" applyFill="1" applyBorder="1" applyAlignment="1">
      <alignment horizontal="right" vertical="top"/>
    </xf>
    <xf numFmtId="166" fontId="11" fillId="0" borderId="0" xfId="4" applyNumberFormat="1" applyFont="1" applyFill="1" applyBorder="1" applyAlignment="1" applyProtection="1">
      <alignment vertical="top"/>
      <protection locked="0"/>
    </xf>
    <xf numFmtId="166" fontId="11" fillId="0" borderId="0" xfId="4" applyNumberFormat="1" applyFont="1" applyFill="1" applyBorder="1" applyAlignment="1">
      <alignment horizontal="right" vertical="top"/>
    </xf>
    <xf numFmtId="0" fontId="9" fillId="0" borderId="0" xfId="6" applyFont="1" applyFill="1" applyBorder="1" applyAlignment="1" applyProtection="1">
      <alignment vertical="top" wrapText="1"/>
      <protection locked="0"/>
    </xf>
    <xf numFmtId="164" fontId="9" fillId="0" borderId="0" xfId="4" applyNumberFormat="1" applyFont="1" applyFill="1" applyBorder="1" applyAlignment="1" applyProtection="1">
      <alignment horizontal="center" vertical="top"/>
      <protection locked="0"/>
    </xf>
    <xf numFmtId="164" fontId="9" fillId="0" borderId="0" xfId="4" applyNumberFormat="1" applyFont="1" applyFill="1" applyBorder="1" applyAlignment="1">
      <alignment horizontal="center" vertical="top"/>
    </xf>
    <xf numFmtId="166" fontId="9" fillId="0" borderId="0" xfId="4" applyNumberFormat="1" applyFont="1" applyFill="1" applyBorder="1" applyAlignment="1">
      <alignment horizontal="right" vertical="top"/>
    </xf>
    <xf numFmtId="0" fontId="9" fillId="0" borderId="0" xfId="6" applyFont="1" applyFill="1" applyBorder="1" applyAlignment="1">
      <alignment vertical="top"/>
    </xf>
    <xf numFmtId="165" fontId="11" fillId="0" borderId="0" xfId="4" applyNumberFormat="1" applyFont="1" applyFill="1" applyAlignment="1">
      <alignment horizontal="center" vertical="top"/>
    </xf>
    <xf numFmtId="165" fontId="11" fillId="0" borderId="0" xfId="4" applyNumberFormat="1" applyFont="1" applyFill="1" applyBorder="1" applyAlignment="1">
      <alignment horizontal="left" vertical="top"/>
    </xf>
    <xf numFmtId="0" fontId="9" fillId="0" borderId="3" xfId="6" applyFont="1" applyFill="1" applyBorder="1" applyAlignment="1" applyProtection="1">
      <alignment vertical="top" wrapText="1"/>
      <protection locked="0"/>
    </xf>
    <xf numFmtId="164" fontId="11" fillId="0" borderId="3" xfId="4" applyNumberFormat="1" applyFont="1" applyFill="1" applyBorder="1" applyAlignment="1" applyProtection="1">
      <alignment horizontal="center" vertical="top"/>
      <protection locked="0"/>
    </xf>
    <xf numFmtId="165" fontId="9" fillId="0" borderId="3" xfId="4" applyNumberFormat="1" applyFont="1" applyFill="1" applyBorder="1" applyAlignment="1">
      <alignment horizontal="left" vertical="top"/>
    </xf>
    <xf numFmtId="166" fontId="9" fillId="0" borderId="3" xfId="4" applyNumberFormat="1" applyFont="1" applyFill="1" applyBorder="1" applyAlignment="1">
      <alignment horizontal="right" vertical="top"/>
    </xf>
    <xf numFmtId="165" fontId="9" fillId="0" borderId="0" xfId="4" applyNumberFormat="1" applyFont="1" applyFill="1" applyBorder="1" applyAlignment="1">
      <alignment horizontal="left" vertical="top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3" xfId="6" applyFont="1" applyFill="1" applyBorder="1" applyAlignment="1" applyProtection="1">
      <alignment vertical="top" wrapText="1"/>
      <protection locked="0"/>
    </xf>
    <xf numFmtId="165" fontId="11" fillId="0" borderId="3" xfId="4" applyNumberFormat="1" applyFont="1" applyFill="1" applyBorder="1" applyAlignment="1">
      <alignment horizontal="center" vertical="top"/>
    </xf>
    <xf numFmtId="166" fontId="9" fillId="0" borderId="0" xfId="4" applyNumberFormat="1" applyFont="1" applyFill="1" applyBorder="1" applyAlignment="1" applyProtection="1">
      <alignment horizontal="right" vertical="top"/>
      <protection locked="0"/>
    </xf>
    <xf numFmtId="165" fontId="11" fillId="0" borderId="3" xfId="4" applyNumberFormat="1" applyFont="1" applyFill="1" applyBorder="1" applyAlignment="1">
      <alignment horizontal="left" vertical="top"/>
    </xf>
    <xf numFmtId="166" fontId="11" fillId="0" borderId="5" xfId="4" applyNumberFormat="1" applyFont="1" applyFill="1" applyBorder="1" applyAlignment="1" applyProtection="1">
      <alignment horizontal="right" vertical="top"/>
      <protection locked="0"/>
    </xf>
    <xf numFmtId="0" fontId="11" fillId="0" borderId="0" xfId="6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justify"/>
    </xf>
    <xf numFmtId="3" fontId="9" fillId="0" borderId="0" xfId="6" applyNumberFormat="1" applyFont="1" applyFill="1" applyBorder="1"/>
    <xf numFmtId="0" fontId="9" fillId="0" borderId="0" xfId="2" applyFont="1" applyFill="1" applyBorder="1" applyAlignment="1">
      <alignment horizontal="left"/>
    </xf>
    <xf numFmtId="0" fontId="11" fillId="0" borderId="0" xfId="6" applyFont="1" applyFill="1" applyBorder="1" applyAlignment="1">
      <alignment horizontal="left"/>
    </xf>
    <xf numFmtId="0" fontId="9" fillId="0" borderId="0" xfId="6" applyFont="1" applyFill="1" applyBorder="1" applyAlignment="1">
      <alignment horizontal="justify"/>
    </xf>
    <xf numFmtId="0" fontId="11" fillId="0" borderId="0" xfId="6" applyFont="1" applyFill="1" applyBorder="1" applyAlignment="1" applyProtection="1">
      <alignment wrapText="1"/>
      <protection locked="0"/>
    </xf>
    <xf numFmtId="164" fontId="11" fillId="0" borderId="0" xfId="4" applyNumberFormat="1" applyFont="1" applyFill="1" applyBorder="1" applyAlignment="1" applyProtection="1">
      <alignment horizontal="center"/>
      <protection locked="0"/>
    </xf>
    <xf numFmtId="164" fontId="11" fillId="0" borderId="0" xfId="4" applyNumberFormat="1" applyFont="1" applyFill="1" applyBorder="1"/>
    <xf numFmtId="0" fontId="11" fillId="0" borderId="0" xfId="5" applyFont="1" applyFill="1" applyAlignment="1">
      <alignment wrapText="1"/>
    </xf>
    <xf numFmtId="0" fontId="22" fillId="0" borderId="0" xfId="2" applyFont="1" applyFill="1" applyBorder="1" applyAlignment="1">
      <alignment horizontal="left"/>
    </xf>
    <xf numFmtId="0" fontId="9" fillId="0" borderId="0" xfId="3" applyFont="1"/>
    <xf numFmtId="0" fontId="10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11" fillId="0" borderId="0" xfId="8" applyFont="1" applyBorder="1"/>
    <xf numFmtId="0" fontId="12" fillId="0" borderId="0" xfId="0" applyFont="1" applyBorder="1" applyAlignment="1">
      <alignment horizontal="right"/>
    </xf>
    <xf numFmtId="0" fontId="8" fillId="0" borderId="0" xfId="8" applyFont="1" applyFill="1" applyBorder="1" applyAlignment="1">
      <alignment horizontal="justify" wrapText="1"/>
    </xf>
    <xf numFmtId="0" fontId="12" fillId="0" borderId="0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left"/>
    </xf>
    <xf numFmtId="0" fontId="12" fillId="0" borderId="1" xfId="0" applyFont="1" applyBorder="1" applyAlignment="1">
      <alignment horizontal="right" vertical="top" wrapText="1"/>
    </xf>
    <xf numFmtId="0" fontId="9" fillId="0" borderId="0" xfId="8" applyFont="1" applyAlignment="1">
      <alignment vertical="top" wrapText="1"/>
    </xf>
    <xf numFmtId="0" fontId="10" fillId="0" borderId="0" xfId="0" applyFont="1" applyAlignment="1">
      <alignment vertical="top"/>
    </xf>
    <xf numFmtId="0" fontId="11" fillId="0" borderId="0" xfId="8" applyFont="1" applyAlignment="1">
      <alignment vertical="top" wrapText="1"/>
    </xf>
    <xf numFmtId="165" fontId="11" fillId="0" borderId="0" xfId="7" applyNumberFormat="1" applyFont="1" applyFill="1" applyAlignment="1">
      <alignment horizontal="center" vertical="top"/>
    </xf>
    <xf numFmtId="0" fontId="11" fillId="0" borderId="1" xfId="8" applyFont="1" applyBorder="1" applyAlignment="1">
      <alignment vertical="top" wrapText="1"/>
    </xf>
    <xf numFmtId="165" fontId="11" fillId="0" borderId="1" xfId="7" applyNumberFormat="1" applyFont="1" applyFill="1" applyBorder="1" applyAlignment="1">
      <alignment horizontal="center" vertical="top"/>
    </xf>
    <xf numFmtId="165" fontId="9" fillId="0" borderId="0" xfId="7" applyNumberFormat="1" applyFont="1" applyFill="1" applyAlignment="1">
      <alignment horizontal="center" vertical="top"/>
    </xf>
    <xf numFmtId="0" fontId="9" fillId="0" borderId="1" xfId="8" applyFont="1" applyBorder="1" applyAlignment="1">
      <alignment vertical="top" wrapText="1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Border="1"/>
    <xf numFmtId="0" fontId="8" fillId="0" borderId="0" xfId="8" applyFont="1" applyAlignment="1">
      <alignment vertical="top" wrapText="1"/>
    </xf>
    <xf numFmtId="0" fontId="10" fillId="0" borderId="0" xfId="0" applyFont="1" applyFill="1" applyAlignment="1">
      <alignment horizontal="center" vertical="top"/>
    </xf>
    <xf numFmtId="0" fontId="11" fillId="0" borderId="0" xfId="8" applyFont="1" applyFill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165" fontId="9" fillId="0" borderId="0" xfId="7" applyNumberFormat="1" applyFont="1" applyAlignment="1">
      <alignment horizontal="center" vertical="top"/>
    </xf>
    <xf numFmtId="0" fontId="9" fillId="0" borderId="3" xfId="8" applyFont="1" applyBorder="1" applyAlignment="1">
      <alignment vertical="top" wrapText="1"/>
    </xf>
    <xf numFmtId="0" fontId="10" fillId="0" borderId="3" xfId="0" applyFont="1" applyBorder="1" applyAlignment="1">
      <alignment horizontal="center" vertical="top"/>
    </xf>
    <xf numFmtId="0" fontId="10" fillId="0" borderId="3" xfId="0" applyFont="1" applyBorder="1"/>
    <xf numFmtId="0" fontId="10" fillId="0" borderId="0" xfId="0" applyFont="1" applyAlignment="1">
      <alignment horizontal="center" vertical="top"/>
    </xf>
    <xf numFmtId="165" fontId="12" fillId="0" borderId="0" xfId="0" applyNumberFormat="1" applyFont="1" applyAlignment="1">
      <alignment horizontal="center" vertical="top"/>
    </xf>
    <xf numFmtId="165" fontId="11" fillId="0" borderId="0" xfId="7" applyNumberFormat="1" applyFont="1" applyAlignment="1">
      <alignment horizontal="center" vertical="top"/>
    </xf>
    <xf numFmtId="0" fontId="10" fillId="0" borderId="0" xfId="8" applyFont="1" applyAlignment="1">
      <alignment vertical="top" wrapText="1"/>
    </xf>
    <xf numFmtId="0" fontId="9" fillId="0" borderId="0" xfId="8" applyFont="1" applyBorder="1" applyAlignment="1">
      <alignment vertical="top" wrapText="1"/>
    </xf>
    <xf numFmtId="165" fontId="12" fillId="0" borderId="0" xfId="0" applyNumberFormat="1" applyFont="1" applyBorder="1" applyAlignment="1">
      <alignment horizontal="center" vertical="top"/>
    </xf>
    <xf numFmtId="0" fontId="11" fillId="0" borderId="0" xfId="8" applyFont="1" applyBorder="1" applyAlignment="1">
      <alignment vertical="top" wrapText="1"/>
    </xf>
    <xf numFmtId="165" fontId="11" fillId="0" borderId="0" xfId="7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165" fontId="10" fillId="0" borderId="0" xfId="0" applyNumberFormat="1" applyFont="1"/>
    <xf numFmtId="0" fontId="10" fillId="0" borderId="3" xfId="0" applyFont="1" applyBorder="1" applyAlignment="1">
      <alignment vertical="top"/>
    </xf>
    <xf numFmtId="165" fontId="10" fillId="0" borderId="0" xfId="0" applyNumberFormat="1" applyFont="1" applyAlignment="1">
      <alignment vertical="top"/>
    </xf>
    <xf numFmtId="0" fontId="11" fillId="0" borderId="0" xfId="2" applyFont="1" applyBorder="1" applyAlignment="1">
      <alignment horizontal="justify"/>
    </xf>
    <xf numFmtId="0" fontId="9" fillId="0" borderId="0" xfId="2" applyFont="1" applyBorder="1" applyAlignment="1"/>
    <xf numFmtId="0" fontId="11" fillId="0" borderId="0" xfId="0" applyFont="1" applyBorder="1"/>
    <xf numFmtId="0" fontId="5" fillId="0" borderId="0" xfId="2" applyFont="1" applyAlignment="1">
      <alignment wrapText="1"/>
    </xf>
    <xf numFmtId="0" fontId="1" fillId="0" borderId="0" xfId="2" applyAlignment="1">
      <alignment wrapText="1"/>
    </xf>
    <xf numFmtId="0" fontId="5" fillId="0" borderId="0" xfId="2" applyFont="1" applyBorder="1" applyAlignment="1">
      <alignment horizontal="left" wrapText="1"/>
    </xf>
    <xf numFmtId="0" fontId="20" fillId="0" borderId="0" xfId="2" applyFont="1" applyAlignment="1">
      <alignment horizontal="left" vertical="top" wrapText="1"/>
    </xf>
    <xf numFmtId="0" fontId="22" fillId="0" borderId="0" xfId="2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2" applyFont="1" applyFill="1" applyBorder="1" applyAlignment="1">
      <alignment horizontal="left"/>
    </xf>
    <xf numFmtId="0" fontId="9" fillId="0" borderId="0" xfId="6" applyFont="1" applyFill="1" applyBorder="1" applyAlignment="1">
      <alignment horizontal="left"/>
    </xf>
    <xf numFmtId="0" fontId="6" fillId="0" borderId="0" xfId="3" applyFont="1" applyFill="1" applyAlignment="1">
      <alignment wrapText="1"/>
    </xf>
    <xf numFmtId="164" fontId="6" fillId="0" borderId="0" xfId="9" applyNumberFormat="1" applyFont="1" applyFill="1"/>
    <xf numFmtId="0" fontId="9" fillId="0" borderId="0" xfId="3" applyFont="1" applyFill="1" applyAlignment="1">
      <alignment horizontal="center" vertical="top" wrapText="1"/>
    </xf>
    <xf numFmtId="0" fontId="9" fillId="0" borderId="0" xfId="3" applyFont="1" applyFill="1" applyBorder="1" applyAlignment="1">
      <alignment horizontal="center" vertical="top" wrapText="1"/>
    </xf>
    <xf numFmtId="0" fontId="9" fillId="0" borderId="3" xfId="3" applyFont="1" applyFill="1" applyBorder="1" applyAlignment="1">
      <alignment horizontal="center" vertical="top" wrapText="1"/>
    </xf>
    <xf numFmtId="0" fontId="9" fillId="0" borderId="2" xfId="3" applyFont="1" applyFill="1" applyBorder="1" applyAlignment="1">
      <alignment horizontal="center" vertical="top" wrapText="1"/>
    </xf>
    <xf numFmtId="0" fontId="9" fillId="0" borderId="0" xfId="2" applyFont="1" applyBorder="1" applyAlignment="1">
      <alignment horizontal="center" wrapText="1"/>
    </xf>
    <xf numFmtId="0" fontId="18" fillId="0" borderId="0" xfId="2" applyFont="1" applyBorder="1" applyAlignment="1">
      <alignment horizontal="center" wrapText="1"/>
    </xf>
    <xf numFmtId="0" fontId="5" fillId="0" borderId="0" xfId="2" applyFont="1" applyAlignment="1">
      <alignment horizontal="center" vertical="top"/>
    </xf>
    <xf numFmtId="0" fontId="25" fillId="0" borderId="0" xfId="3" applyFont="1" applyFill="1" applyBorder="1" applyAlignment="1">
      <alignment horizontal="center" vertical="top" wrapText="1"/>
    </xf>
    <xf numFmtId="0" fontId="25" fillId="0" borderId="1" xfId="3" applyFont="1" applyFill="1" applyBorder="1" applyAlignment="1">
      <alignment horizontal="center" wrapText="1"/>
    </xf>
    <xf numFmtId="0" fontId="25" fillId="0" borderId="0" xfId="3" applyFont="1" applyFill="1" applyAlignment="1">
      <alignment horizontal="center" vertical="top" wrapText="1"/>
    </xf>
    <xf numFmtId="0" fontId="25" fillId="0" borderId="4" xfId="3" applyFont="1" applyFill="1" applyBorder="1" applyAlignment="1">
      <alignment horizontal="center" vertical="top" wrapText="1"/>
    </xf>
    <xf numFmtId="0" fontId="5" fillId="0" borderId="0" xfId="3" applyFont="1" applyFill="1" applyAlignment="1">
      <alignment horizontal="center" vertical="center" wrapText="1"/>
    </xf>
    <xf numFmtId="0" fontId="26" fillId="0" borderId="0" xfId="3" applyFont="1" applyFill="1" applyAlignment="1">
      <alignment horizontal="center" wrapText="1"/>
    </xf>
    <xf numFmtId="0" fontId="11" fillId="0" borderId="0" xfId="3" applyFont="1" applyAlignment="1">
      <alignment horizontal="center" vertical="top" wrapText="1"/>
    </xf>
    <xf numFmtId="165" fontId="11" fillId="0" borderId="0" xfId="7" applyNumberFormat="1" applyFont="1" applyFill="1" applyAlignment="1">
      <alignment vertical="center"/>
    </xf>
    <xf numFmtId="0" fontId="9" fillId="0" borderId="3" xfId="3" applyFont="1" applyBorder="1" applyAlignment="1">
      <alignment vertical="top" wrapText="1"/>
    </xf>
    <xf numFmtId="0" fontId="11" fillId="0" borderId="3" xfId="3" applyFont="1" applyBorder="1" applyAlignment="1">
      <alignment horizontal="center" vertical="top" wrapText="1"/>
    </xf>
    <xf numFmtId="165" fontId="11" fillId="0" borderId="3" xfId="7" applyNumberFormat="1" applyFont="1" applyFill="1" applyBorder="1" applyAlignment="1">
      <alignment vertical="top"/>
    </xf>
  </cellXfs>
  <cellStyles count="10">
    <cellStyle name="Обычный" xfId="0" builtinId="0"/>
    <cellStyle name="Обычный 2" xfId="5"/>
    <cellStyle name="Обычный 21" xfId="2"/>
    <cellStyle name="Обычный 3" xfId="6"/>
    <cellStyle name="Обычный_Alfa Bank_ FS_2008_rus_1" xfId="3"/>
    <cellStyle name="Стиль 1" xfId="8"/>
    <cellStyle name="Финансовый" xfId="1" builtinId="3"/>
    <cellStyle name="Финансовый 2 4" xfId="4"/>
    <cellStyle name="Финансовый 20" xfId="9"/>
    <cellStyle name="Финансовый_Alfa Bank_ FS_2008_rus_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350693</xdr:colOff>
      <xdr:row>4</xdr:row>
      <xdr:rowOff>37234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3598718" cy="494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47625</xdr:colOff>
      <xdr:row>3</xdr:row>
      <xdr:rowOff>123825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4766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3524250</xdr:colOff>
      <xdr:row>3</xdr:row>
      <xdr:rowOff>114300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3524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355600</xdr:colOff>
      <xdr:row>3</xdr:row>
      <xdr:rowOff>114300</xdr:rowOff>
    </xdr:to>
    <xdr:pic>
      <xdr:nvPicPr>
        <xdr:cNvPr id="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989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114300</xdr:rowOff>
    </xdr:from>
    <xdr:to>
      <xdr:col>1</xdr:col>
      <xdr:colOff>19050</xdr:colOff>
      <xdr:row>3</xdr:row>
      <xdr:rowOff>95250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36290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63;&#1045;&#1058;&#1067;%20&#1050;&#1059;&#1056;&#1040;&#1051;&#1040;&#1049;/&#1060;&#1080;&#1085;.&#1086;&#1090;&#1095;&#1077;&#1090;&#1085;&#1086;&#1089;&#1090;&#1100;/01.10.15/&#1060;&#1086;&#1088;&#1084;&#1099;_1_2_3_4%20&#1079;&#1072;%2030.09.2015_&#1045;&#1083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FS1"/>
      <sheetName val="700H_FS1"/>
      <sheetName val="FS2"/>
      <sheetName val="700H_FS2"/>
      <sheetName val="Движение для FS3"/>
      <sheetName val="FS3"/>
      <sheetName val="FS4"/>
      <sheetName val="700H"/>
      <sheetName val="XLR_NoRangeSheet"/>
    </sheetNames>
    <sheetDataSet>
      <sheetData sheetId="0"/>
      <sheetData sheetId="1"/>
      <sheetData sheetId="2"/>
      <sheetData sheetId="3"/>
      <sheetData sheetId="4"/>
      <sheetData sheetId="5">
        <row r="34">
          <cell r="C34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9"/>
  <sheetViews>
    <sheetView workbookViewId="0">
      <selection activeCell="G22" sqref="G22"/>
    </sheetView>
  </sheetViews>
  <sheetFormatPr defaultRowHeight="12" x14ac:dyDescent="0.2"/>
  <cols>
    <col min="1" max="1" width="48.7109375" style="60" customWidth="1"/>
    <col min="2" max="2" width="8.140625" style="1" customWidth="1"/>
    <col min="3" max="3" width="21.85546875" style="2" customWidth="1"/>
    <col min="4" max="4" width="19.5703125" style="3" customWidth="1"/>
    <col min="5" max="5" width="12.5703125" style="4" bestFit="1" customWidth="1"/>
    <col min="6" max="6" width="9.140625" style="4"/>
    <col min="7" max="7" width="13.28515625" style="5" customWidth="1"/>
    <col min="8" max="16384" width="9.140625" style="4"/>
  </cols>
  <sheetData>
    <row r="6" spans="1:11" ht="12" customHeight="1" x14ac:dyDescent="0.2">
      <c r="A6" s="1"/>
    </row>
    <row r="8" spans="1:11" s="6" customFormat="1" ht="15" x14ac:dyDescent="0.25">
      <c r="A8" s="212" t="s">
        <v>0</v>
      </c>
      <c r="B8" s="212"/>
      <c r="C8" s="213"/>
      <c r="D8" s="213"/>
      <c r="G8" s="7"/>
    </row>
    <row r="9" spans="1:11" s="6" customFormat="1" ht="15" x14ac:dyDescent="0.25">
      <c r="A9" s="214" t="s">
        <v>1</v>
      </c>
      <c r="B9" s="214"/>
      <c r="C9" s="214"/>
      <c r="D9" s="214"/>
      <c r="G9" s="7"/>
    </row>
    <row r="10" spans="1:11" s="8" customFormat="1" ht="15" x14ac:dyDescent="0.25">
      <c r="B10" s="228"/>
      <c r="C10" s="9"/>
      <c r="D10" s="10"/>
      <c r="G10" s="11"/>
    </row>
    <row r="11" spans="1:11" s="8" customFormat="1" ht="15" x14ac:dyDescent="0.25">
      <c r="A11" s="12"/>
      <c r="B11" s="229"/>
      <c r="C11" s="9"/>
      <c r="D11" s="10"/>
      <c r="G11" s="11"/>
    </row>
    <row r="12" spans="1:11" s="8" customFormat="1" ht="16.5" customHeight="1" x14ac:dyDescent="0.25">
      <c r="A12" s="13" t="s">
        <v>2</v>
      </c>
      <c r="B12" s="222"/>
      <c r="C12" s="14" t="s">
        <v>3</v>
      </c>
      <c r="D12" s="15" t="s">
        <v>4</v>
      </c>
      <c r="G12" s="11"/>
    </row>
    <row r="13" spans="1:11" s="18" customFormat="1" ht="28.5" x14ac:dyDescent="0.25">
      <c r="A13" s="16" t="s">
        <v>5</v>
      </c>
      <c r="B13" s="230" t="s">
        <v>134</v>
      </c>
      <c r="C13" s="17" t="s">
        <v>6</v>
      </c>
      <c r="D13" s="17" t="s">
        <v>7</v>
      </c>
      <c r="G13" s="19"/>
    </row>
    <row r="14" spans="1:11" s="18" customFormat="1" ht="12.75" x14ac:dyDescent="0.25">
      <c r="A14" s="20" t="s">
        <v>8</v>
      </c>
      <c r="B14" s="222">
        <v>5</v>
      </c>
      <c r="C14" s="21">
        <v>82471425</v>
      </c>
      <c r="D14" s="21">
        <v>61996186</v>
      </c>
      <c r="E14" s="22"/>
      <c r="F14" s="23"/>
      <c r="G14" s="24"/>
      <c r="H14" s="23"/>
      <c r="I14" s="23"/>
      <c r="J14" s="23"/>
      <c r="K14" s="23"/>
    </row>
    <row r="15" spans="1:11" s="18" customFormat="1" ht="12.75" x14ac:dyDescent="0.25">
      <c r="A15" s="20" t="s">
        <v>9</v>
      </c>
      <c r="B15" s="222">
        <v>6</v>
      </c>
      <c r="C15" s="21">
        <v>12686498</v>
      </c>
      <c r="D15" s="21">
        <f>14328630+22770</f>
        <v>14351400</v>
      </c>
      <c r="G15" s="19"/>
    </row>
    <row r="16" spans="1:11" s="18" customFormat="1" ht="15" hidden="1" customHeight="1" x14ac:dyDescent="0.25">
      <c r="A16" s="20" t="s">
        <v>10</v>
      </c>
      <c r="B16" s="222"/>
      <c r="C16" s="21"/>
      <c r="D16" s="21">
        <v>0</v>
      </c>
      <c r="G16" s="19"/>
    </row>
    <row r="17" spans="1:13" s="18" customFormat="1" ht="12.75" x14ac:dyDescent="0.25">
      <c r="A17" s="20" t="s">
        <v>11</v>
      </c>
      <c r="B17" s="222">
        <v>7</v>
      </c>
      <c r="C17" s="21">
        <v>582153482</v>
      </c>
      <c r="D17" s="21">
        <v>365072171</v>
      </c>
      <c r="G17" s="19"/>
    </row>
    <row r="18" spans="1:13" s="18" customFormat="1" ht="12.75" x14ac:dyDescent="0.25">
      <c r="A18" s="20" t="s">
        <v>12</v>
      </c>
      <c r="B18" s="222">
        <v>8</v>
      </c>
      <c r="C18" s="21">
        <v>44743485</v>
      </c>
      <c r="D18" s="21">
        <v>43823652</v>
      </c>
      <c r="E18" s="25"/>
      <c r="F18" s="25"/>
      <c r="G18" s="26"/>
      <c r="H18" s="25"/>
      <c r="I18" s="25"/>
      <c r="J18" s="25"/>
      <c r="K18" s="25"/>
      <c r="L18" s="25"/>
      <c r="M18" s="25"/>
    </row>
    <row r="19" spans="1:13" s="18" customFormat="1" ht="12.75" x14ac:dyDescent="0.25">
      <c r="A19" s="20" t="s">
        <v>13</v>
      </c>
      <c r="B19" s="222"/>
      <c r="C19" s="21">
        <v>32465065</v>
      </c>
      <c r="D19" s="21">
        <v>31699403</v>
      </c>
      <c r="G19" s="19"/>
    </row>
    <row r="20" spans="1:13" s="18" customFormat="1" ht="12.75" x14ac:dyDescent="0.25">
      <c r="A20" s="20" t="s">
        <v>14</v>
      </c>
      <c r="B20" s="222"/>
      <c r="C20" s="21">
        <f>14269646-44471-1428</f>
        <v>14223747</v>
      </c>
      <c r="D20" s="21">
        <v>1619833</v>
      </c>
      <c r="G20" s="19"/>
    </row>
    <row r="21" spans="1:13" s="18" customFormat="1" ht="12.75" x14ac:dyDescent="0.25">
      <c r="A21" s="27"/>
      <c r="B21" s="223"/>
      <c r="D21" s="23"/>
      <c r="G21" s="19"/>
    </row>
    <row r="22" spans="1:13" s="18" customFormat="1" ht="12.75" x14ac:dyDescent="0.25">
      <c r="A22" s="28"/>
      <c r="B22" s="225"/>
      <c r="C22" s="29"/>
      <c r="D22" s="29"/>
      <c r="G22" s="19"/>
    </row>
    <row r="23" spans="1:13" s="18" customFormat="1" ht="15.75" x14ac:dyDescent="0.25">
      <c r="A23" s="30" t="s">
        <v>15</v>
      </c>
      <c r="B23" s="223"/>
      <c r="C23" s="31">
        <f>SUM(C14:C20)</f>
        <v>768743702</v>
      </c>
      <c r="D23" s="31">
        <f>SUM(D14:D20)</f>
        <v>518562645</v>
      </c>
      <c r="E23" s="32"/>
      <c r="F23" s="33"/>
      <c r="G23" s="34"/>
    </row>
    <row r="24" spans="1:13" s="18" customFormat="1" ht="13.5" thickBot="1" x14ac:dyDescent="0.3">
      <c r="A24" s="35"/>
      <c r="B24" s="224"/>
      <c r="C24" s="36"/>
      <c r="D24" s="36"/>
      <c r="E24" s="37"/>
      <c r="F24" s="37"/>
      <c r="G24" s="38"/>
    </row>
    <row r="25" spans="1:13" s="18" customFormat="1" ht="13.5" x14ac:dyDescent="0.25">
      <c r="A25" s="39"/>
      <c r="B25" s="231"/>
      <c r="C25" s="23"/>
      <c r="D25" s="23"/>
      <c r="E25" s="37"/>
      <c r="F25" s="37"/>
      <c r="G25" s="38"/>
    </row>
    <row r="26" spans="1:13" s="18" customFormat="1" ht="12.75" x14ac:dyDescent="0.25">
      <c r="A26" s="13" t="s">
        <v>16</v>
      </c>
      <c r="B26" s="222"/>
      <c r="C26" s="21"/>
      <c r="D26" s="21"/>
      <c r="E26" s="37"/>
      <c r="F26" s="37"/>
      <c r="G26" s="38"/>
    </row>
    <row r="27" spans="1:13" s="18" customFormat="1" ht="12.75" x14ac:dyDescent="0.25">
      <c r="A27" s="20" t="s">
        <v>17</v>
      </c>
      <c r="B27" s="222">
        <v>9</v>
      </c>
      <c r="C27" s="21">
        <f>558026122+227755</f>
        <v>558253877</v>
      </c>
      <c r="D27" s="21">
        <f>369926713+272441</f>
        <v>370199154</v>
      </c>
      <c r="E27" s="37"/>
      <c r="F27" s="37"/>
      <c r="G27" s="38"/>
    </row>
    <row r="28" spans="1:13" s="18" customFormat="1" ht="12.75" x14ac:dyDescent="0.25">
      <c r="A28" s="20" t="s">
        <v>18</v>
      </c>
      <c r="B28" s="222"/>
      <c r="C28" s="21">
        <v>43934563</v>
      </c>
      <c r="D28" s="21">
        <f>12078454</f>
        <v>12078454</v>
      </c>
      <c r="E28" s="37"/>
      <c r="F28" s="37"/>
      <c r="G28" s="38"/>
    </row>
    <row r="29" spans="1:13" s="18" customFormat="1" ht="12.75" x14ac:dyDescent="0.25">
      <c r="A29" s="20" t="s">
        <v>19</v>
      </c>
      <c r="B29" s="222"/>
      <c r="C29" s="21">
        <v>26694061</v>
      </c>
      <c r="D29" s="21">
        <v>14021848</v>
      </c>
      <c r="E29" s="37"/>
      <c r="F29" s="37"/>
      <c r="G29" s="38"/>
    </row>
    <row r="30" spans="1:13" s="18" customFormat="1" ht="12.75" x14ac:dyDescent="0.25">
      <c r="A30" s="20" t="s">
        <v>20</v>
      </c>
      <c r="B30" s="222"/>
      <c r="C30" s="21">
        <v>4500001</v>
      </c>
      <c r="D30" s="21">
        <v>0</v>
      </c>
      <c r="E30" s="37"/>
      <c r="F30" s="37"/>
      <c r="G30" s="38"/>
    </row>
    <row r="31" spans="1:13" s="18" customFormat="1" ht="12.75" x14ac:dyDescent="0.25">
      <c r="A31" s="20" t="s">
        <v>21</v>
      </c>
      <c r="B31" s="222">
        <v>10</v>
      </c>
      <c r="C31" s="21">
        <v>55708454</v>
      </c>
      <c r="D31" s="21">
        <v>52162016</v>
      </c>
      <c r="E31" s="37"/>
      <c r="F31" s="37"/>
      <c r="G31" s="38"/>
    </row>
    <row r="32" spans="1:13" s="18" customFormat="1" ht="12.75" x14ac:dyDescent="0.25">
      <c r="A32" s="20" t="s">
        <v>22</v>
      </c>
      <c r="B32" s="222">
        <v>10</v>
      </c>
      <c r="C32" s="21">
        <v>9929514</v>
      </c>
      <c r="D32" s="21">
        <v>8119451</v>
      </c>
      <c r="E32" s="37"/>
      <c r="F32" s="37"/>
      <c r="G32" s="38"/>
    </row>
    <row r="33" spans="1:7" s="18" customFormat="1" ht="12.75" x14ac:dyDescent="0.25">
      <c r="A33" s="20" t="s">
        <v>23</v>
      </c>
      <c r="B33" s="222"/>
      <c r="C33" s="21">
        <v>4705920</v>
      </c>
      <c r="D33" s="21">
        <v>4705920</v>
      </c>
      <c r="E33" s="37"/>
      <c r="F33" s="37"/>
      <c r="G33" s="38"/>
    </row>
    <row r="34" spans="1:7" s="18" customFormat="1" ht="12.75" x14ac:dyDescent="0.25">
      <c r="A34" s="20" t="s">
        <v>24</v>
      </c>
      <c r="B34" s="222"/>
      <c r="C34" s="21">
        <f>2051115-44471-227755-1428</f>
        <v>1777461</v>
      </c>
      <c r="D34" s="21">
        <v>985165</v>
      </c>
      <c r="E34" s="37"/>
      <c r="F34" s="37"/>
      <c r="G34" s="38"/>
    </row>
    <row r="35" spans="1:7" s="18" customFormat="1" ht="12.75" x14ac:dyDescent="0.25">
      <c r="A35" s="27"/>
      <c r="B35" s="223"/>
      <c r="C35" s="23"/>
      <c r="D35" s="23"/>
      <c r="E35" s="37"/>
      <c r="F35" s="37"/>
      <c r="G35" s="38"/>
    </row>
    <row r="36" spans="1:7" s="18" customFormat="1" ht="12.75" x14ac:dyDescent="0.25">
      <c r="A36" s="28"/>
      <c r="B36" s="225"/>
      <c r="C36" s="29"/>
      <c r="D36" s="29"/>
      <c r="E36" s="37"/>
      <c r="F36" s="37"/>
      <c r="G36" s="38"/>
    </row>
    <row r="37" spans="1:7" s="42" customFormat="1" ht="15.75" x14ac:dyDescent="0.25">
      <c r="A37" s="30" t="s">
        <v>25</v>
      </c>
      <c r="B37" s="223"/>
      <c r="C37" s="31">
        <f>SUM(C27:C34)</f>
        <v>705503851</v>
      </c>
      <c r="D37" s="31">
        <f>SUM(D27:D34)</f>
        <v>462272008</v>
      </c>
      <c r="E37" s="32"/>
      <c r="F37" s="40"/>
      <c r="G37" s="41"/>
    </row>
    <row r="38" spans="1:7" s="18" customFormat="1" ht="13.5" thickBot="1" x14ac:dyDescent="0.3">
      <c r="A38" s="35"/>
      <c r="B38" s="224"/>
      <c r="C38" s="36"/>
      <c r="D38" s="36"/>
      <c r="E38" s="37"/>
      <c r="F38" s="37"/>
      <c r="G38" s="38"/>
    </row>
    <row r="39" spans="1:7" s="18" customFormat="1" ht="13.5" x14ac:dyDescent="0.25">
      <c r="A39" s="39"/>
      <c r="B39" s="231"/>
      <c r="C39" s="23"/>
      <c r="D39" s="23"/>
      <c r="E39" s="37"/>
      <c r="F39" s="37"/>
      <c r="G39" s="38"/>
    </row>
    <row r="40" spans="1:7" s="18" customFormat="1" ht="12.75" x14ac:dyDescent="0.25">
      <c r="A40" s="13" t="s">
        <v>26</v>
      </c>
      <c r="B40" s="222"/>
      <c r="C40" s="23"/>
      <c r="D40" s="23"/>
      <c r="E40" s="37"/>
      <c r="F40" s="37"/>
      <c r="G40" s="38"/>
    </row>
    <row r="41" spans="1:7" s="18" customFormat="1" ht="12.75" x14ac:dyDescent="0.25">
      <c r="A41" s="20" t="s">
        <v>27</v>
      </c>
      <c r="B41" s="222">
        <v>11</v>
      </c>
      <c r="C41" s="21">
        <v>38235000</v>
      </c>
      <c r="D41" s="21">
        <v>34500000</v>
      </c>
      <c r="E41" s="37"/>
      <c r="F41" s="37"/>
      <c r="G41" s="38"/>
    </row>
    <row r="42" spans="1:7" s="18" customFormat="1" ht="12.75" x14ac:dyDescent="0.25">
      <c r="A42" s="20" t="s">
        <v>28</v>
      </c>
      <c r="B42" s="222"/>
      <c r="C42" s="21">
        <v>17829762</v>
      </c>
      <c r="D42" s="21">
        <v>17975800</v>
      </c>
      <c r="E42" s="37"/>
      <c r="F42" s="37"/>
      <c r="G42" s="38"/>
    </row>
    <row r="43" spans="1:7" s="18" customFormat="1" ht="12.75" x14ac:dyDescent="0.25">
      <c r="A43" s="27" t="s">
        <v>29</v>
      </c>
      <c r="B43" s="223"/>
      <c r="C43" s="21">
        <v>7175089</v>
      </c>
      <c r="D43" s="21">
        <v>3814837</v>
      </c>
      <c r="E43" s="37"/>
      <c r="F43" s="37"/>
      <c r="G43" s="38"/>
    </row>
    <row r="44" spans="1:7" s="18" customFormat="1" ht="12.75" x14ac:dyDescent="0.25">
      <c r="A44" s="27"/>
      <c r="B44" s="223"/>
      <c r="C44" s="23"/>
      <c r="D44" s="23"/>
      <c r="E44" s="37"/>
      <c r="F44" s="37"/>
      <c r="G44" s="38"/>
    </row>
    <row r="45" spans="1:7" s="18" customFormat="1" ht="12.75" x14ac:dyDescent="0.25">
      <c r="A45" s="43"/>
      <c r="B45" s="225"/>
      <c r="C45" s="29"/>
      <c r="D45" s="29"/>
      <c r="E45" s="37"/>
      <c r="F45" s="37"/>
      <c r="G45" s="38"/>
    </row>
    <row r="46" spans="1:7" s="42" customFormat="1" ht="15.75" x14ac:dyDescent="0.25">
      <c r="A46" s="30" t="s">
        <v>30</v>
      </c>
      <c r="B46" s="223"/>
      <c r="C46" s="31">
        <f>SUM(C41:C43)</f>
        <v>63239851</v>
      </c>
      <c r="D46" s="31">
        <f>SUM(D41:D43)</f>
        <v>56290637</v>
      </c>
      <c r="E46" s="32"/>
      <c r="F46" s="40"/>
      <c r="G46" s="41"/>
    </row>
    <row r="47" spans="1:7" s="18" customFormat="1" ht="13.5" thickBot="1" x14ac:dyDescent="0.3">
      <c r="A47" s="35"/>
      <c r="B47" s="224"/>
      <c r="C47" s="36"/>
      <c r="D47" s="36"/>
      <c r="E47" s="37"/>
      <c r="F47" s="37"/>
      <c r="G47" s="38"/>
    </row>
    <row r="48" spans="1:7" s="18" customFormat="1" ht="13.5" x14ac:dyDescent="0.25">
      <c r="A48" s="44"/>
      <c r="B48" s="232"/>
      <c r="C48" s="45"/>
      <c r="D48" s="45"/>
      <c r="E48" s="37"/>
      <c r="F48" s="37"/>
      <c r="G48" s="38"/>
    </row>
    <row r="49" spans="1:7" s="42" customFormat="1" ht="12.75" x14ac:dyDescent="0.25">
      <c r="A49" s="30" t="s">
        <v>31</v>
      </c>
      <c r="B49" s="223"/>
      <c r="C49" s="31">
        <f>C46+C37</f>
        <v>768743702</v>
      </c>
      <c r="D49" s="31">
        <f>D46+D37</f>
        <v>518562645</v>
      </c>
      <c r="G49" s="46"/>
    </row>
    <row r="50" spans="1:7" s="18" customFormat="1" ht="13.5" thickBot="1" x14ac:dyDescent="0.3">
      <c r="A50" s="35"/>
      <c r="B50" s="224"/>
      <c r="C50" s="36"/>
      <c r="D50" s="36"/>
      <c r="G50" s="19"/>
    </row>
    <row r="51" spans="1:7" s="18" customFormat="1" ht="12.75" x14ac:dyDescent="0.25">
      <c r="A51" s="30"/>
      <c r="B51" s="223"/>
      <c r="C51" s="47"/>
      <c r="D51" s="47"/>
      <c r="G51" s="19"/>
    </row>
    <row r="52" spans="1:7" s="18" customFormat="1" ht="15" x14ac:dyDescent="0.25">
      <c r="A52" s="220" t="s">
        <v>131</v>
      </c>
      <c r="B52" s="233">
        <v>12</v>
      </c>
      <c r="C52" s="221">
        <v>17277</v>
      </c>
      <c r="D52" s="221">
        <v>17181</v>
      </c>
      <c r="G52" s="19"/>
    </row>
    <row r="53" spans="1:7" s="18" customFormat="1" ht="30" x14ac:dyDescent="0.25">
      <c r="A53" s="220" t="s">
        <v>132</v>
      </c>
      <c r="B53" s="233">
        <v>12</v>
      </c>
      <c r="C53" s="221">
        <v>10000</v>
      </c>
      <c r="D53" s="221">
        <v>10000</v>
      </c>
      <c r="G53" s="19"/>
    </row>
    <row r="54" spans="1:7" s="18" customFormat="1" ht="12.75" x14ac:dyDescent="0.25">
      <c r="A54" s="30"/>
      <c r="B54" s="223"/>
      <c r="C54" s="47"/>
      <c r="D54" s="47"/>
      <c r="G54" s="19"/>
    </row>
    <row r="55" spans="1:7" x14ac:dyDescent="0.2">
      <c r="A55" s="48"/>
      <c r="B55" s="234"/>
      <c r="C55" s="3"/>
    </row>
    <row r="56" spans="1:7" s="52" customFormat="1" ht="30.75" customHeight="1" x14ac:dyDescent="0.25">
      <c r="A56" s="49" t="s">
        <v>32</v>
      </c>
      <c r="B56" s="226"/>
      <c r="C56" s="50" t="s">
        <v>32</v>
      </c>
      <c r="D56" s="50"/>
      <c r="E56" s="51"/>
      <c r="G56" s="53"/>
    </row>
    <row r="57" spans="1:7" s="52" customFormat="1" ht="15" x14ac:dyDescent="0.25">
      <c r="A57" s="55" t="s">
        <v>133</v>
      </c>
      <c r="B57" s="226"/>
      <c r="C57" s="55" t="s">
        <v>33</v>
      </c>
      <c r="D57" s="55"/>
      <c r="E57" s="55"/>
      <c r="G57" s="53"/>
    </row>
    <row r="58" spans="1:7" s="56" customFormat="1" ht="14.25" x14ac:dyDescent="0.2">
      <c r="A58" s="54" t="s">
        <v>34</v>
      </c>
      <c r="B58" s="226"/>
      <c r="C58" s="55" t="s">
        <v>35</v>
      </c>
      <c r="D58" s="55"/>
      <c r="E58" s="55"/>
      <c r="G58" s="57"/>
    </row>
    <row r="59" spans="1:7" s="56" customFormat="1" ht="14.25" x14ac:dyDescent="0.2">
      <c r="A59" s="58"/>
      <c r="B59" s="227"/>
      <c r="D59" s="59"/>
      <c r="G59" s="57"/>
    </row>
  </sheetData>
  <mergeCells count="2">
    <mergeCell ref="A8:D8"/>
    <mergeCell ref="A9:D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64"/>
  <sheetViews>
    <sheetView topLeftCell="A28" workbookViewId="0">
      <selection activeCell="A50" sqref="A50"/>
    </sheetView>
  </sheetViews>
  <sheetFormatPr defaultRowHeight="15" x14ac:dyDescent="0.2"/>
  <cols>
    <col min="1" max="1" width="51.42578125" style="121" customWidth="1"/>
    <col min="2" max="2" width="9.5703125" style="121" customWidth="1"/>
    <col min="3" max="3" width="21" style="61" customWidth="1"/>
    <col min="4" max="4" width="20.7109375" style="61" customWidth="1"/>
    <col min="5" max="5" width="13.42578125" style="62" bestFit="1" customWidth="1"/>
    <col min="6" max="6" width="13.7109375" style="62" bestFit="1" customWidth="1"/>
    <col min="7" max="16384" width="9.140625" style="62"/>
  </cols>
  <sheetData>
    <row r="5" spans="1:5" x14ac:dyDescent="0.2">
      <c r="A5" s="1"/>
      <c r="B5" s="1"/>
    </row>
    <row r="7" spans="1:5" s="63" customFormat="1" ht="34.5" customHeight="1" x14ac:dyDescent="0.25">
      <c r="A7" s="215" t="s">
        <v>36</v>
      </c>
      <c r="B7" s="215"/>
      <c r="C7" s="215"/>
      <c r="D7" s="215"/>
    </row>
    <row r="8" spans="1:5" s="63" customFormat="1" ht="15.75" x14ac:dyDescent="0.25">
      <c r="A8" s="64"/>
      <c r="B8" s="64"/>
      <c r="C8" s="64"/>
      <c r="D8" s="64"/>
    </row>
    <row r="9" spans="1:5" s="63" customFormat="1" ht="15.75" x14ac:dyDescent="0.25">
      <c r="A9" s="64"/>
      <c r="B9" s="64"/>
      <c r="C9" s="65"/>
      <c r="D9" s="65"/>
    </row>
    <row r="10" spans="1:5" s="63" customFormat="1" ht="14.25" customHeight="1" x14ac:dyDescent="0.25">
      <c r="A10" s="66"/>
      <c r="B10" s="66"/>
      <c r="C10" s="14" t="s">
        <v>3</v>
      </c>
      <c r="D10" s="14" t="s">
        <v>37</v>
      </c>
    </row>
    <row r="11" spans="1:5" s="63" customFormat="1" ht="28.5" x14ac:dyDescent="0.2">
      <c r="A11" s="16" t="s">
        <v>5</v>
      </c>
      <c r="B11" s="16"/>
      <c r="C11" s="17" t="s">
        <v>6</v>
      </c>
      <c r="D11" s="17" t="s">
        <v>6</v>
      </c>
    </row>
    <row r="12" spans="1:5" s="63" customFormat="1" ht="15.75" x14ac:dyDescent="0.25">
      <c r="A12" s="67" t="s">
        <v>38</v>
      </c>
      <c r="B12" s="67">
        <v>13</v>
      </c>
      <c r="C12" s="68">
        <v>44084487</v>
      </c>
      <c r="D12" s="68">
        <v>22526015</v>
      </c>
      <c r="E12" s="69"/>
    </row>
    <row r="13" spans="1:5" s="63" customFormat="1" ht="15.75" x14ac:dyDescent="0.25">
      <c r="A13" s="70" t="s">
        <v>39</v>
      </c>
      <c r="B13" s="70">
        <v>13</v>
      </c>
      <c r="C13" s="68">
        <f>-24230126+6883</f>
        <v>-24223243</v>
      </c>
      <c r="D13" s="68">
        <v>-12162385</v>
      </c>
      <c r="E13" s="69"/>
    </row>
    <row r="14" spans="1:5" s="63" customFormat="1" ht="9.75" customHeight="1" x14ac:dyDescent="0.25">
      <c r="A14" s="71"/>
      <c r="B14" s="71"/>
      <c r="C14" s="72"/>
      <c r="D14" s="72"/>
      <c r="E14" s="73"/>
    </row>
    <row r="15" spans="1:5" s="63" customFormat="1" ht="15.75" x14ac:dyDescent="0.25">
      <c r="A15" s="67"/>
      <c r="B15" s="67"/>
      <c r="C15" s="74"/>
      <c r="D15" s="74"/>
      <c r="E15" s="73"/>
    </row>
    <row r="16" spans="1:5" s="63" customFormat="1" ht="15.75" x14ac:dyDescent="0.25">
      <c r="A16" s="75" t="s">
        <v>40</v>
      </c>
      <c r="B16" s="75"/>
      <c r="C16" s="76">
        <f>SUM(C12:C13)</f>
        <v>19861244</v>
      </c>
      <c r="D16" s="76">
        <f>SUM(D12:D13)</f>
        <v>10363630</v>
      </c>
      <c r="E16" s="77"/>
    </row>
    <row r="17" spans="1:6" s="63" customFormat="1" ht="25.5" customHeight="1" x14ac:dyDescent="0.25">
      <c r="A17" s="78" t="s">
        <v>41</v>
      </c>
      <c r="B17" s="78">
        <v>7</v>
      </c>
      <c r="C17" s="68">
        <v>-6618767</v>
      </c>
      <c r="D17" s="68">
        <v>-4971936</v>
      </c>
      <c r="E17" s="79"/>
    </row>
    <row r="18" spans="1:6" s="63" customFormat="1" ht="6" customHeight="1" x14ac:dyDescent="0.25">
      <c r="A18" s="71"/>
      <c r="B18" s="71"/>
      <c r="C18" s="72"/>
      <c r="D18" s="72"/>
      <c r="E18" s="79"/>
    </row>
    <row r="19" spans="1:6" s="63" customFormat="1" ht="4.5" customHeight="1" x14ac:dyDescent="0.25">
      <c r="A19" s="67"/>
      <c r="B19" s="67"/>
      <c r="C19" s="74"/>
      <c r="D19" s="74"/>
      <c r="E19" s="79"/>
    </row>
    <row r="20" spans="1:6" s="63" customFormat="1" ht="25.5" x14ac:dyDescent="0.25">
      <c r="A20" s="80" t="s">
        <v>42</v>
      </c>
      <c r="B20" s="80"/>
      <c r="C20" s="76">
        <f>SUM(C16:C17)</f>
        <v>13242477</v>
      </c>
      <c r="D20" s="76">
        <f>SUM(D16:D17)</f>
        <v>5391694</v>
      </c>
      <c r="E20" s="79"/>
    </row>
    <row r="21" spans="1:6" s="63" customFormat="1" ht="15.75" x14ac:dyDescent="0.25">
      <c r="A21" s="81" t="s">
        <v>43</v>
      </c>
      <c r="B21" s="81"/>
      <c r="C21" s="68">
        <v>2210612</v>
      </c>
      <c r="D21" s="68">
        <v>1583322</v>
      </c>
      <c r="E21" s="79"/>
    </row>
    <row r="22" spans="1:6" s="63" customFormat="1" ht="15.75" x14ac:dyDescent="0.25">
      <c r="A22" s="81" t="s">
        <v>44</v>
      </c>
      <c r="B22" s="81"/>
      <c r="C22" s="68">
        <v>-173783</v>
      </c>
      <c r="D22" s="68">
        <v>-106981</v>
      </c>
      <c r="E22" s="79"/>
    </row>
    <row r="23" spans="1:6" s="63" customFormat="1" ht="15.75" x14ac:dyDescent="0.25">
      <c r="A23" s="81" t="s">
        <v>45</v>
      </c>
      <c r="B23" s="81"/>
      <c r="C23" s="68">
        <v>-16896606</v>
      </c>
      <c r="D23" s="68">
        <v>562093</v>
      </c>
      <c r="E23" s="79"/>
    </row>
    <row r="24" spans="1:6" s="63" customFormat="1" ht="51" x14ac:dyDescent="0.25">
      <c r="A24" s="20" t="s">
        <v>46</v>
      </c>
      <c r="B24" s="20"/>
      <c r="C24" s="68">
        <v>15587226</v>
      </c>
      <c r="D24" s="68">
        <v>88479</v>
      </c>
      <c r="E24" s="79"/>
    </row>
    <row r="25" spans="1:6" s="63" customFormat="1" ht="25.5" x14ac:dyDescent="0.25">
      <c r="A25" s="81" t="s">
        <v>47</v>
      </c>
      <c r="B25" s="81"/>
      <c r="C25" s="68">
        <v>10320</v>
      </c>
      <c r="D25" s="68">
        <v>6129</v>
      </c>
      <c r="E25" s="79"/>
      <c r="F25" s="82"/>
    </row>
    <row r="26" spans="1:6" s="63" customFormat="1" ht="15.75" x14ac:dyDescent="0.25">
      <c r="A26" s="81" t="s">
        <v>48</v>
      </c>
      <c r="B26" s="81"/>
      <c r="C26" s="68">
        <f>-352099-6883</f>
        <v>-358982</v>
      </c>
      <c r="D26" s="68">
        <v>251102</v>
      </c>
      <c r="E26" s="79"/>
      <c r="F26" s="82"/>
    </row>
    <row r="27" spans="1:6" s="84" customFormat="1" ht="15.75" x14ac:dyDescent="0.25">
      <c r="A27" s="80" t="s">
        <v>49</v>
      </c>
      <c r="B27" s="80"/>
      <c r="C27" s="76">
        <f>SUM(C20:C26)</f>
        <v>13621264</v>
      </c>
      <c r="D27" s="76">
        <f>SUM(D20:D26)</f>
        <v>7775838</v>
      </c>
      <c r="E27" s="83"/>
    </row>
    <row r="28" spans="1:6" s="63" customFormat="1" ht="15.75" x14ac:dyDescent="0.25">
      <c r="A28" s="81" t="s">
        <v>50</v>
      </c>
      <c r="B28" s="81">
        <v>14</v>
      </c>
      <c r="C28" s="68">
        <v>-9107593</v>
      </c>
      <c r="D28" s="68">
        <v>-5469252</v>
      </c>
      <c r="E28" s="69"/>
    </row>
    <row r="29" spans="1:6" s="63" customFormat="1" ht="25.5" x14ac:dyDescent="0.25">
      <c r="A29" s="81" t="s">
        <v>51</v>
      </c>
      <c r="B29" s="81"/>
      <c r="C29" s="68">
        <v>-23596</v>
      </c>
      <c r="D29" s="68">
        <v>-114552</v>
      </c>
      <c r="E29" s="79"/>
    </row>
    <row r="30" spans="1:6" s="84" customFormat="1" ht="15.75" x14ac:dyDescent="0.25">
      <c r="A30" s="80" t="s">
        <v>52</v>
      </c>
      <c r="B30" s="80"/>
      <c r="C30" s="76">
        <f>SUM(C27,C28,C29)</f>
        <v>4490075</v>
      </c>
      <c r="D30" s="76">
        <f>SUM(D27,D28,D29)</f>
        <v>2192034</v>
      </c>
      <c r="E30" s="83"/>
    </row>
    <row r="31" spans="1:6" s="63" customFormat="1" ht="15.75" x14ac:dyDescent="0.25">
      <c r="A31" s="81" t="s">
        <v>53</v>
      </c>
      <c r="B31" s="81"/>
      <c r="C31" s="68">
        <v>-706829</v>
      </c>
      <c r="D31" s="68">
        <v>-290421</v>
      </c>
      <c r="E31" s="79"/>
    </row>
    <row r="32" spans="1:6" s="63" customFormat="1" ht="6" customHeight="1" x14ac:dyDescent="0.25">
      <c r="A32" s="81"/>
      <c r="B32" s="81"/>
      <c r="C32" s="68"/>
      <c r="D32" s="68"/>
      <c r="E32" s="79"/>
    </row>
    <row r="33" spans="1:7" s="84" customFormat="1" ht="15.75" x14ac:dyDescent="0.25">
      <c r="A33" s="85" t="s">
        <v>54</v>
      </c>
      <c r="B33" s="85"/>
      <c r="C33" s="86">
        <f>SUM(C30,C31)</f>
        <v>3783246</v>
      </c>
      <c r="D33" s="86">
        <f>SUM(D30,D31)</f>
        <v>1901613</v>
      </c>
      <c r="E33" s="83"/>
    </row>
    <row r="34" spans="1:7" s="63" customFormat="1" ht="6" customHeight="1" x14ac:dyDescent="0.25">
      <c r="A34" s="71"/>
      <c r="B34" s="71"/>
      <c r="C34" s="72"/>
      <c r="D34" s="72"/>
      <c r="E34" s="79"/>
      <c r="F34" s="87"/>
    </row>
    <row r="35" spans="1:7" s="63" customFormat="1" ht="6" customHeight="1" x14ac:dyDescent="0.25">
      <c r="A35" s="67"/>
      <c r="B35" s="67"/>
      <c r="C35" s="88"/>
      <c r="D35" s="74"/>
      <c r="E35" s="79"/>
    </row>
    <row r="36" spans="1:7" s="91" customFormat="1" ht="15.75" x14ac:dyDescent="0.25">
      <c r="A36" s="89" t="s">
        <v>55</v>
      </c>
      <c r="B36" s="89"/>
      <c r="C36" s="88"/>
      <c r="D36" s="90"/>
    </row>
    <row r="37" spans="1:7" s="91" customFormat="1" ht="25.5" x14ac:dyDescent="0.25">
      <c r="A37" s="20" t="s">
        <v>56</v>
      </c>
      <c r="B37" s="20"/>
      <c r="C37" s="88"/>
      <c r="D37" s="90"/>
    </row>
    <row r="38" spans="1:7" s="91" customFormat="1" ht="16.5" customHeight="1" x14ac:dyDescent="0.25">
      <c r="A38" s="20" t="s">
        <v>57</v>
      </c>
      <c r="B38" s="20"/>
      <c r="C38" s="68">
        <v>-137099</v>
      </c>
      <c r="D38" s="68">
        <v>-26608</v>
      </c>
    </row>
    <row r="39" spans="1:7" s="91" customFormat="1" ht="25.5" x14ac:dyDescent="0.25">
      <c r="A39" s="20" t="s">
        <v>58</v>
      </c>
      <c r="B39" s="20"/>
      <c r="C39" s="68">
        <v>-8939</v>
      </c>
      <c r="D39" s="68">
        <v>-4539</v>
      </c>
    </row>
    <row r="40" spans="1:7" s="91" customFormat="1" ht="15.75" x14ac:dyDescent="0.25">
      <c r="A40" s="92" t="s">
        <v>59</v>
      </c>
      <c r="B40" s="92"/>
      <c r="C40" s="93">
        <f>SUM(C38:C39)</f>
        <v>-146038</v>
      </c>
      <c r="D40" s="93">
        <f>SUM(D38:D39)</f>
        <v>-31147</v>
      </c>
    </row>
    <row r="41" spans="1:7" s="91" customFormat="1" ht="1.5" customHeight="1" x14ac:dyDescent="0.25">
      <c r="A41" s="72"/>
      <c r="B41" s="72"/>
      <c r="C41" s="72"/>
      <c r="D41" s="72"/>
    </row>
    <row r="42" spans="1:7" s="91" customFormat="1" ht="6.75" customHeight="1" x14ac:dyDescent="0.25">
      <c r="A42" s="74"/>
      <c r="B42" s="74"/>
      <c r="C42" s="74"/>
      <c r="D42" s="74"/>
    </row>
    <row r="43" spans="1:7" s="91" customFormat="1" ht="15.75" x14ac:dyDescent="0.25">
      <c r="A43" s="89" t="s">
        <v>60</v>
      </c>
      <c r="B43" s="89"/>
      <c r="C43" s="94">
        <f>SUM(C33,C40)</f>
        <v>3637208</v>
      </c>
      <c r="D43" s="94">
        <f>SUM(D33,D40)</f>
        <v>1870466</v>
      </c>
    </row>
    <row r="44" spans="1:7" s="91" customFormat="1" ht="5.25" customHeight="1" thickBot="1" x14ac:dyDescent="0.3">
      <c r="A44" s="95"/>
      <c r="B44" s="95"/>
      <c r="C44" s="95"/>
      <c r="D44" s="95"/>
    </row>
    <row r="45" spans="1:7" s="98" customFormat="1" ht="25.5" x14ac:dyDescent="0.25">
      <c r="A45" s="80" t="s">
        <v>61</v>
      </c>
      <c r="B45" s="235">
        <v>12</v>
      </c>
      <c r="C45" s="236">
        <v>1106</v>
      </c>
      <c r="D45" s="236">
        <v>712</v>
      </c>
      <c r="E45" s="96"/>
      <c r="F45" s="97"/>
      <c r="G45" s="97"/>
    </row>
    <row r="46" spans="1:7" s="98" customFormat="1" ht="16.5" thickBot="1" x14ac:dyDescent="0.3">
      <c r="A46" s="237" t="s">
        <v>62</v>
      </c>
      <c r="B46" s="238">
        <v>12</v>
      </c>
      <c r="C46" s="239">
        <v>3237250</v>
      </c>
      <c r="D46" s="239">
        <v>2171000</v>
      </c>
      <c r="E46" s="99"/>
      <c r="F46" s="97"/>
      <c r="G46" s="97"/>
    </row>
    <row r="47" spans="1:7" s="98" customFormat="1" ht="15.75" x14ac:dyDescent="0.25">
      <c r="A47" s="100"/>
      <c r="B47" s="100"/>
      <c r="C47" s="61"/>
      <c r="D47" s="101"/>
      <c r="E47" s="101"/>
      <c r="F47" s="97"/>
      <c r="G47" s="97"/>
    </row>
    <row r="48" spans="1:7" s="102" customFormat="1" x14ac:dyDescent="0.2">
      <c r="C48" s="103"/>
      <c r="D48" s="61"/>
      <c r="F48" s="62"/>
      <c r="G48" s="62"/>
    </row>
    <row r="49" spans="1:7" s="107" customFormat="1" ht="15.75" x14ac:dyDescent="0.25">
      <c r="A49" s="104" t="s">
        <v>32</v>
      </c>
      <c r="B49" s="104"/>
      <c r="C49" s="105" t="s">
        <v>32</v>
      </c>
      <c r="D49" s="105"/>
      <c r="E49" s="106"/>
    </row>
    <row r="50" spans="1:7" s="107" customFormat="1" ht="15.75" x14ac:dyDescent="0.25">
      <c r="A50" s="168" t="s">
        <v>133</v>
      </c>
      <c r="B50" s="168"/>
      <c r="C50" s="216" t="s">
        <v>33</v>
      </c>
      <c r="D50" s="216"/>
      <c r="E50" s="216"/>
    </row>
    <row r="51" spans="1:7" s="110" customFormat="1" ht="15.75" x14ac:dyDescent="0.25">
      <c r="A51" s="108" t="s">
        <v>34</v>
      </c>
      <c r="B51" s="168"/>
      <c r="C51" s="109" t="s">
        <v>35</v>
      </c>
      <c r="D51" s="109"/>
      <c r="E51" s="109"/>
    </row>
    <row r="52" spans="1:7" s="110" customFormat="1" ht="15.75" x14ac:dyDescent="0.25">
      <c r="A52" s="108"/>
      <c r="B52" s="168"/>
      <c r="C52" s="111"/>
      <c r="D52" s="111"/>
    </row>
    <row r="54" spans="1:7" s="114" customFormat="1" x14ac:dyDescent="0.2">
      <c r="A54" s="112" t="s">
        <v>63</v>
      </c>
      <c r="B54" s="112"/>
      <c r="C54" s="113">
        <v>500000</v>
      </c>
      <c r="D54" s="113">
        <v>500000</v>
      </c>
    </row>
    <row r="55" spans="1:7" s="114" customFormat="1" x14ac:dyDescent="0.2">
      <c r="A55" s="115" t="s">
        <v>64</v>
      </c>
      <c r="B55" s="115"/>
      <c r="C55" s="116">
        <v>950000</v>
      </c>
      <c r="D55" s="116">
        <v>500000</v>
      </c>
    </row>
    <row r="56" spans="1:7" s="114" customFormat="1" x14ac:dyDescent="0.2">
      <c r="A56" s="115" t="s">
        <v>65</v>
      </c>
      <c r="B56" s="115"/>
      <c r="C56" s="116">
        <v>950000</v>
      </c>
      <c r="D56" s="116">
        <v>500000</v>
      </c>
    </row>
    <row r="57" spans="1:7" s="114" customFormat="1" x14ac:dyDescent="0.2">
      <c r="A57" s="115" t="s">
        <v>66</v>
      </c>
      <c r="B57" s="115"/>
      <c r="C57" s="116">
        <f>C56</f>
        <v>950000</v>
      </c>
      <c r="D57" s="116">
        <f>D56</f>
        <v>500000</v>
      </c>
    </row>
    <row r="58" spans="1:7" s="114" customFormat="1" x14ac:dyDescent="0.2">
      <c r="A58" s="117"/>
      <c r="B58" s="117"/>
      <c r="C58" s="116">
        <f>AVERAGE(C54,C56,C55,C57)</f>
        <v>837500</v>
      </c>
      <c r="D58" s="116">
        <f>AVERAGE(D54,D56,D55,D57)</f>
        <v>500000</v>
      </c>
    </row>
    <row r="59" spans="1:7" s="114" customFormat="1" x14ac:dyDescent="0.2">
      <c r="A59" s="115"/>
      <c r="B59" s="115"/>
      <c r="C59" s="118"/>
      <c r="D59" s="119"/>
    </row>
    <row r="60" spans="1:7" s="120" customFormat="1" x14ac:dyDescent="0.2">
      <c r="A60" s="115" t="s">
        <v>67</v>
      </c>
      <c r="B60" s="115"/>
      <c r="C60" s="113">
        <v>332290</v>
      </c>
      <c r="D60" s="119"/>
      <c r="F60" s="114"/>
      <c r="G60" s="114"/>
    </row>
    <row r="61" spans="1:7" s="120" customFormat="1" x14ac:dyDescent="0.2">
      <c r="A61" s="115" t="s">
        <v>64</v>
      </c>
      <c r="B61" s="115"/>
      <c r="C61" s="116">
        <f>C60</f>
        <v>332290</v>
      </c>
      <c r="D61" s="119"/>
      <c r="F61" s="114"/>
      <c r="G61" s="114"/>
    </row>
    <row r="62" spans="1:7" s="120" customFormat="1" x14ac:dyDescent="0.2">
      <c r="A62" s="115" t="s">
        <v>65</v>
      </c>
      <c r="B62" s="115"/>
      <c r="C62" s="116">
        <f>C61</f>
        <v>332290</v>
      </c>
      <c r="D62" s="119"/>
      <c r="F62" s="114"/>
      <c r="G62" s="114"/>
    </row>
    <row r="63" spans="1:7" s="120" customFormat="1" x14ac:dyDescent="0.2">
      <c r="A63" s="115" t="s">
        <v>68</v>
      </c>
      <c r="B63" s="115"/>
      <c r="C63" s="116">
        <f>C62</f>
        <v>332290</v>
      </c>
      <c r="D63" s="119"/>
      <c r="F63" s="114"/>
      <c r="G63" s="114"/>
    </row>
    <row r="64" spans="1:7" s="114" customFormat="1" x14ac:dyDescent="0.2">
      <c r="A64" s="115"/>
      <c r="B64" s="115"/>
      <c r="C64" s="116">
        <f>AVERAGE(C60,C62,C61,C63)</f>
        <v>332290</v>
      </c>
      <c r="D64" s="119"/>
    </row>
  </sheetData>
  <mergeCells count="2">
    <mergeCell ref="A7:D7"/>
    <mergeCell ref="C50:E5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6"/>
  <sheetViews>
    <sheetView topLeftCell="A59" workbookViewId="0">
      <selection activeCell="A72" sqref="A72"/>
    </sheetView>
  </sheetViews>
  <sheetFormatPr defaultRowHeight="12.75" x14ac:dyDescent="0.2"/>
  <cols>
    <col min="1" max="1" width="53.140625" style="170" customWidth="1"/>
    <col min="2" max="2" width="17.42578125" style="170" customWidth="1"/>
    <col min="3" max="3" width="17.7109375" style="170" customWidth="1"/>
    <col min="4" max="4" width="12.5703125" style="170" customWidth="1"/>
    <col min="5" max="16384" width="9.140625" style="170"/>
  </cols>
  <sheetData>
    <row r="6" spans="1:4" x14ac:dyDescent="0.2">
      <c r="A6" s="169" t="s">
        <v>69</v>
      </c>
      <c r="B6" s="169"/>
    </row>
    <row r="7" spans="1:4" x14ac:dyDescent="0.2">
      <c r="A7" s="217" t="s">
        <v>128</v>
      </c>
      <c r="B7" s="217"/>
      <c r="C7" s="217"/>
      <c r="D7" s="217"/>
    </row>
    <row r="8" spans="1:4" x14ac:dyDescent="0.2">
      <c r="A8" s="171"/>
      <c r="B8" s="171"/>
      <c r="C8" s="172"/>
      <c r="D8" s="172"/>
    </row>
    <row r="9" spans="1:4" x14ac:dyDescent="0.2">
      <c r="A9" s="173"/>
      <c r="B9" s="174"/>
    </row>
    <row r="10" spans="1:4" x14ac:dyDescent="0.2">
      <c r="A10" s="175"/>
      <c r="B10" s="176" t="s">
        <v>3</v>
      </c>
      <c r="C10" s="176" t="s">
        <v>37</v>
      </c>
    </row>
    <row r="11" spans="1:4" ht="25.5" x14ac:dyDescent="0.2">
      <c r="A11" s="177" t="s">
        <v>70</v>
      </c>
      <c r="B11" s="178" t="s">
        <v>6</v>
      </c>
      <c r="C11" s="178" t="s">
        <v>6</v>
      </c>
    </row>
    <row r="12" spans="1:4" ht="17.25" customHeight="1" x14ac:dyDescent="0.2">
      <c r="A12" s="179" t="s">
        <v>71</v>
      </c>
      <c r="B12" s="180"/>
    </row>
    <row r="13" spans="1:4" x14ac:dyDescent="0.2">
      <c r="A13" s="181" t="s">
        <v>72</v>
      </c>
      <c r="B13" s="182">
        <v>23020687</v>
      </c>
      <c r="C13" s="182">
        <v>15294809</v>
      </c>
    </row>
    <row r="14" spans="1:4" x14ac:dyDescent="0.2">
      <c r="A14" s="181" t="s">
        <v>73</v>
      </c>
      <c r="B14" s="182">
        <v>-18421304</v>
      </c>
      <c r="C14" s="182">
        <v>-10772261</v>
      </c>
    </row>
    <row r="15" spans="1:4" x14ac:dyDescent="0.2">
      <c r="A15" s="181" t="s">
        <v>74</v>
      </c>
      <c r="B15" s="182">
        <v>2186975</v>
      </c>
      <c r="C15" s="182">
        <v>1542674</v>
      </c>
    </row>
    <row r="16" spans="1:4" x14ac:dyDescent="0.2">
      <c r="A16" s="181" t="s">
        <v>75</v>
      </c>
      <c r="B16" s="182">
        <v>-170807</v>
      </c>
      <c r="C16" s="182">
        <v>-104680</v>
      </c>
    </row>
    <row r="17" spans="1:3" ht="15.75" customHeight="1" x14ac:dyDescent="0.2">
      <c r="A17" s="181" t="s">
        <v>76</v>
      </c>
      <c r="B17" s="182">
        <v>1304892</v>
      </c>
      <c r="C17" s="182">
        <v>525205</v>
      </c>
    </row>
    <row r="18" spans="1:3" ht="25.5" x14ac:dyDescent="0.2">
      <c r="A18" s="181" t="s">
        <v>77</v>
      </c>
      <c r="B18" s="182">
        <v>7335035</v>
      </c>
      <c r="C18" s="182">
        <v>88479</v>
      </c>
    </row>
    <row r="19" spans="1:3" ht="27.75" customHeight="1" x14ac:dyDescent="0.2">
      <c r="A19" s="181" t="s">
        <v>78</v>
      </c>
      <c r="B19" s="182">
        <v>10320</v>
      </c>
      <c r="C19" s="182">
        <v>6129</v>
      </c>
    </row>
    <row r="20" spans="1:3" x14ac:dyDescent="0.2">
      <c r="A20" s="181" t="s">
        <v>129</v>
      </c>
      <c r="B20" s="182">
        <v>-358982</v>
      </c>
      <c r="C20" s="182">
        <v>251102</v>
      </c>
    </row>
    <row r="21" spans="1:3" ht="25.5" x14ac:dyDescent="0.2">
      <c r="A21" s="183" t="s">
        <v>79</v>
      </c>
      <c r="B21" s="184">
        <v>-8218683</v>
      </c>
      <c r="C21" s="184">
        <v>-5226455</v>
      </c>
    </row>
    <row r="22" spans="1:3" ht="25.5" x14ac:dyDescent="0.2">
      <c r="A22" s="179" t="s">
        <v>80</v>
      </c>
      <c r="B22" s="185">
        <f>SUM(B13:B21)</f>
        <v>6688133</v>
      </c>
      <c r="C22" s="185">
        <f>SUM(C13:C21)</f>
        <v>1605002</v>
      </c>
    </row>
    <row r="23" spans="1:3" x14ac:dyDescent="0.2">
      <c r="A23" s="186"/>
      <c r="B23" s="187"/>
      <c r="C23" s="188"/>
    </row>
    <row r="24" spans="1:3" x14ac:dyDescent="0.2">
      <c r="A24" s="189" t="s">
        <v>81</v>
      </c>
      <c r="B24" s="190"/>
    </row>
    <row r="25" spans="1:3" x14ac:dyDescent="0.2">
      <c r="A25" s="181" t="s">
        <v>82</v>
      </c>
      <c r="B25" s="182">
        <v>5179663</v>
      </c>
      <c r="C25" s="182">
        <v>-392238</v>
      </c>
    </row>
    <row r="26" spans="1:3" x14ac:dyDescent="0.2">
      <c r="A26" s="181" t="s">
        <v>11</v>
      </c>
      <c r="B26" s="182">
        <v>-131690070</v>
      </c>
      <c r="C26" s="182">
        <v>-132458114</v>
      </c>
    </row>
    <row r="27" spans="1:3" hidden="1" x14ac:dyDescent="0.2">
      <c r="A27" s="181" t="s">
        <v>10</v>
      </c>
      <c r="B27" s="182">
        <v>0</v>
      </c>
      <c r="C27" s="182">
        <v>0</v>
      </c>
    </row>
    <row r="28" spans="1:3" x14ac:dyDescent="0.2">
      <c r="A28" s="181" t="s">
        <v>14</v>
      </c>
      <c r="B28" s="182">
        <v>511646</v>
      </c>
      <c r="C28" s="182">
        <v>116849</v>
      </c>
    </row>
    <row r="29" spans="1:3" x14ac:dyDescent="0.2">
      <c r="A29" s="189" t="s">
        <v>83</v>
      </c>
      <c r="B29" s="182"/>
      <c r="C29" s="182"/>
    </row>
    <row r="30" spans="1:3" x14ac:dyDescent="0.2">
      <c r="A30" s="191" t="s">
        <v>130</v>
      </c>
      <c r="B30" s="182">
        <v>25546084</v>
      </c>
      <c r="C30" s="182">
        <v>1000000</v>
      </c>
    </row>
    <row r="31" spans="1:3" x14ac:dyDescent="0.2">
      <c r="A31" s="181" t="s">
        <v>17</v>
      </c>
      <c r="B31" s="182">
        <v>64650344</v>
      </c>
      <c r="C31" s="182">
        <v>105643169</v>
      </c>
    </row>
    <row r="32" spans="1:3" x14ac:dyDescent="0.2">
      <c r="A32" s="181" t="s">
        <v>19</v>
      </c>
      <c r="B32" s="182">
        <v>12500000</v>
      </c>
      <c r="C32" s="182">
        <v>2000000</v>
      </c>
    </row>
    <row r="33" spans="1:3" x14ac:dyDescent="0.2">
      <c r="A33" s="181" t="s">
        <v>84</v>
      </c>
      <c r="B33" s="182">
        <v>4500001</v>
      </c>
      <c r="C33" s="182">
        <v>0</v>
      </c>
    </row>
    <row r="34" spans="1:3" x14ac:dyDescent="0.2">
      <c r="A34" s="181" t="s">
        <v>24</v>
      </c>
      <c r="B34" s="182">
        <v>-185990</v>
      </c>
      <c r="C34" s="182">
        <v>426665</v>
      </c>
    </row>
    <row r="35" spans="1:3" x14ac:dyDescent="0.2">
      <c r="A35" s="183"/>
      <c r="B35" s="192"/>
      <c r="C35" s="188"/>
    </row>
    <row r="36" spans="1:3" ht="29.25" customHeight="1" x14ac:dyDescent="0.2">
      <c r="A36" s="179" t="s">
        <v>85</v>
      </c>
      <c r="B36" s="193">
        <f>SUM(B22:B34)</f>
        <v>-12300189</v>
      </c>
      <c r="C36" s="193">
        <f>SUM(C22:C34)</f>
        <v>-22058667</v>
      </c>
    </row>
    <row r="37" spans="1:3" ht="13.5" thickBot="1" x14ac:dyDescent="0.25">
      <c r="A37" s="194"/>
      <c r="B37" s="195"/>
      <c r="C37" s="196"/>
    </row>
    <row r="38" spans="1:3" x14ac:dyDescent="0.2">
      <c r="A38" s="181"/>
      <c r="B38" s="197"/>
    </row>
    <row r="39" spans="1:3" x14ac:dyDescent="0.2">
      <c r="A39" s="181" t="s">
        <v>86</v>
      </c>
      <c r="B39" s="182">
        <v>-361035</v>
      </c>
      <c r="C39" s="182">
        <v>-122737</v>
      </c>
    </row>
    <row r="40" spans="1:3" ht="25.5" x14ac:dyDescent="0.2">
      <c r="A40" s="179" t="s">
        <v>87</v>
      </c>
      <c r="B40" s="198">
        <f>SUM(B36,B39)</f>
        <v>-12661224</v>
      </c>
      <c r="C40" s="198">
        <f>SUM(C36,C39)</f>
        <v>-22181404</v>
      </c>
    </row>
    <row r="41" spans="1:3" ht="13.5" thickBot="1" x14ac:dyDescent="0.25">
      <c r="A41" s="194"/>
      <c r="B41" s="195"/>
      <c r="C41" s="196"/>
    </row>
    <row r="42" spans="1:3" ht="18.75" customHeight="1" x14ac:dyDescent="0.2">
      <c r="A42" s="179" t="s">
        <v>88</v>
      </c>
      <c r="B42" s="197"/>
    </row>
    <row r="43" spans="1:3" ht="25.5" x14ac:dyDescent="0.2">
      <c r="A43" s="181" t="s">
        <v>89</v>
      </c>
      <c r="B43" s="199">
        <v>0</v>
      </c>
      <c r="C43" s="199">
        <v>-14049749</v>
      </c>
    </row>
    <row r="44" spans="1:3" ht="26.25" customHeight="1" x14ac:dyDescent="0.2">
      <c r="A44" s="200" t="s">
        <v>90</v>
      </c>
      <c r="B44" s="199">
        <v>4406846</v>
      </c>
      <c r="C44" s="199">
        <v>14800345</v>
      </c>
    </row>
    <row r="45" spans="1:3" x14ac:dyDescent="0.2">
      <c r="A45" s="181" t="s">
        <v>91</v>
      </c>
      <c r="B45" s="199">
        <v>-2562886</v>
      </c>
      <c r="C45" s="199">
        <v>-966490</v>
      </c>
    </row>
    <row r="46" spans="1:3" hidden="1" x14ac:dyDescent="0.2">
      <c r="A46" s="181" t="s">
        <v>92</v>
      </c>
      <c r="B46" s="199">
        <f>'[1]Движение для FS3'!C34</f>
        <v>0</v>
      </c>
    </row>
    <row r="47" spans="1:3" x14ac:dyDescent="0.2">
      <c r="A47" s="183"/>
      <c r="B47" s="192"/>
      <c r="C47" s="188"/>
    </row>
    <row r="48" spans="1:3" ht="25.5" x14ac:dyDescent="0.2">
      <c r="A48" s="201" t="s">
        <v>93</v>
      </c>
      <c r="B48" s="202">
        <f>SUM(B43:B46)</f>
        <v>1843960</v>
      </c>
      <c r="C48" s="202">
        <f>SUM(C43:C46)</f>
        <v>-215894</v>
      </c>
    </row>
    <row r="49" spans="1:4" ht="13.5" thickBot="1" x14ac:dyDescent="0.25">
      <c r="A49" s="194"/>
      <c r="B49" s="195"/>
      <c r="C49" s="196"/>
    </row>
    <row r="50" spans="1:4" x14ac:dyDescent="0.2">
      <c r="A50" s="181"/>
      <c r="B50" s="197"/>
    </row>
    <row r="51" spans="1:4" x14ac:dyDescent="0.2">
      <c r="A51" s="179" t="s">
        <v>94</v>
      </c>
      <c r="B51" s="197"/>
    </row>
    <row r="52" spans="1:4" x14ac:dyDescent="0.2">
      <c r="A52" s="181" t="s">
        <v>95</v>
      </c>
      <c r="B52" s="199">
        <v>3735000</v>
      </c>
      <c r="C52" s="199">
        <v>20000000</v>
      </c>
    </row>
    <row r="53" spans="1:4" x14ac:dyDescent="0.2">
      <c r="A53" s="191" t="s">
        <v>96</v>
      </c>
      <c r="B53" s="199">
        <v>-423000</v>
      </c>
      <c r="C53" s="199">
        <v>-306000</v>
      </c>
    </row>
    <row r="54" spans="1:4" x14ac:dyDescent="0.2">
      <c r="A54" s="191" t="s">
        <v>97</v>
      </c>
      <c r="B54" s="199">
        <v>0</v>
      </c>
      <c r="C54" s="199">
        <v>2583975</v>
      </c>
    </row>
    <row r="55" spans="1:4" x14ac:dyDescent="0.2">
      <c r="A55" s="203" t="s">
        <v>98</v>
      </c>
      <c r="B55" s="204">
        <v>786988</v>
      </c>
      <c r="C55" s="199" t="s">
        <v>99</v>
      </c>
    </row>
    <row r="56" spans="1:4" x14ac:dyDescent="0.2">
      <c r="A56" s="205"/>
      <c r="B56" s="192"/>
      <c r="C56" s="188"/>
    </row>
    <row r="57" spans="1:4" ht="25.5" x14ac:dyDescent="0.2">
      <c r="A57" s="201" t="s">
        <v>100</v>
      </c>
      <c r="B57" s="202">
        <f>SUM(B52:B55)</f>
        <v>4098988</v>
      </c>
      <c r="C57" s="202">
        <f>SUM(C52:C55)</f>
        <v>22277975</v>
      </c>
    </row>
    <row r="58" spans="1:4" ht="13.5" thickBot="1" x14ac:dyDescent="0.25">
      <c r="A58" s="194"/>
      <c r="B58" s="195"/>
      <c r="C58" s="196"/>
    </row>
    <row r="59" spans="1:4" x14ac:dyDescent="0.2">
      <c r="A59" s="181"/>
      <c r="B59" s="197"/>
    </row>
    <row r="60" spans="1:4" ht="25.5" x14ac:dyDescent="0.2">
      <c r="A60" s="201" t="s">
        <v>101</v>
      </c>
      <c r="B60" s="185">
        <v>27193515</v>
      </c>
      <c r="C60" s="185">
        <v>2294689</v>
      </c>
    </row>
    <row r="61" spans="1:4" ht="13.5" thickBot="1" x14ac:dyDescent="0.25">
      <c r="A61" s="194"/>
      <c r="B61" s="195"/>
      <c r="C61" s="196"/>
    </row>
    <row r="62" spans="1:4" x14ac:dyDescent="0.2">
      <c r="A62" s="179"/>
      <c r="B62" s="197"/>
    </row>
    <row r="63" spans="1:4" x14ac:dyDescent="0.2">
      <c r="A63" s="179" t="s">
        <v>102</v>
      </c>
      <c r="B63" s="198">
        <f>SUM(B40,B48,B57,B60)</f>
        <v>20475239</v>
      </c>
      <c r="C63" s="198">
        <f>SUM(C40,C48,C57,C60)</f>
        <v>2175366</v>
      </c>
      <c r="D63" s="206"/>
    </row>
    <row r="64" spans="1:4" x14ac:dyDescent="0.2">
      <c r="A64" s="181" t="s">
        <v>103</v>
      </c>
      <c r="B64" s="21">
        <v>61996186</v>
      </c>
      <c r="C64" s="21">
        <v>29973311</v>
      </c>
    </row>
    <row r="65" spans="1:4" ht="13.5" thickBot="1" x14ac:dyDescent="0.25">
      <c r="A65" s="194"/>
      <c r="B65" s="195"/>
      <c r="C65" s="196"/>
    </row>
    <row r="66" spans="1:4" x14ac:dyDescent="0.2">
      <c r="A66" s="179"/>
      <c r="B66" s="197"/>
    </row>
    <row r="67" spans="1:4" x14ac:dyDescent="0.2">
      <c r="A67" s="201" t="s">
        <v>104</v>
      </c>
      <c r="B67" s="202">
        <f>SUM(B63:B64)</f>
        <v>82471425</v>
      </c>
      <c r="C67" s="202">
        <f>SUM(C63:C64)</f>
        <v>32148677</v>
      </c>
      <c r="D67" s="206"/>
    </row>
    <row r="68" spans="1:4" ht="13.5" thickBot="1" x14ac:dyDescent="0.25">
      <c r="A68" s="194"/>
      <c r="B68" s="207"/>
      <c r="C68" s="196"/>
    </row>
    <row r="69" spans="1:4" x14ac:dyDescent="0.2">
      <c r="A69" s="180"/>
      <c r="B69" s="21"/>
    </row>
    <row r="70" spans="1:4" x14ac:dyDescent="0.2">
      <c r="A70" s="180"/>
      <c r="B70" s="19"/>
      <c r="C70" s="208"/>
    </row>
    <row r="71" spans="1:4" x14ac:dyDescent="0.2">
      <c r="A71" s="209" t="s">
        <v>32</v>
      </c>
      <c r="B71" s="50" t="s">
        <v>32</v>
      </c>
      <c r="C71" s="50"/>
      <c r="D71" s="51"/>
    </row>
    <row r="72" spans="1:4" x14ac:dyDescent="0.2">
      <c r="A72" s="210" t="s">
        <v>133</v>
      </c>
      <c r="B72" s="55" t="s">
        <v>33</v>
      </c>
      <c r="C72" s="55"/>
      <c r="D72" s="55"/>
    </row>
    <row r="73" spans="1:4" x14ac:dyDescent="0.2">
      <c r="A73" s="170" t="s">
        <v>105</v>
      </c>
      <c r="B73" s="218" t="s">
        <v>35</v>
      </c>
      <c r="C73" s="218"/>
      <c r="D73" s="218"/>
    </row>
    <row r="74" spans="1:4" x14ac:dyDescent="0.2">
      <c r="D74" s="211"/>
    </row>
    <row r="75" spans="1:4" x14ac:dyDescent="0.2">
      <c r="D75" s="171"/>
    </row>
    <row r="76" spans="1:4" x14ac:dyDescent="0.2">
      <c r="D76" s="171"/>
    </row>
  </sheetData>
  <mergeCells count="2">
    <mergeCell ref="A7:D7"/>
    <mergeCell ref="B73:D7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7"/>
  <sheetViews>
    <sheetView tabSelected="1" workbookViewId="0">
      <selection activeCell="C49" sqref="C49"/>
    </sheetView>
  </sheetViews>
  <sheetFormatPr defaultColWidth="19.5703125" defaultRowHeight="12.75" x14ac:dyDescent="0.2"/>
  <cols>
    <col min="1" max="1" width="55.28515625" style="122" customWidth="1"/>
    <col min="2" max="2" width="13.42578125" style="122" customWidth="1"/>
    <col min="3" max="3" width="14.85546875" style="122" customWidth="1"/>
    <col min="4" max="4" width="13.42578125" style="122" customWidth="1"/>
    <col min="5" max="5" width="15.85546875" style="122" customWidth="1"/>
    <col min="6" max="6" width="13.42578125" style="122" customWidth="1"/>
    <col min="7" max="7" width="14.42578125" style="122" customWidth="1"/>
    <col min="8" max="8" width="13.85546875" style="122" customWidth="1"/>
    <col min="9" max="251" width="11.42578125" style="122" customWidth="1"/>
    <col min="252" max="252" width="3.7109375" style="122" customWidth="1"/>
    <col min="253" max="253" width="92.140625" style="122" customWidth="1"/>
    <col min="254" max="16384" width="19.5703125" style="122"/>
  </cols>
  <sheetData>
    <row r="2" spans="1:7" x14ac:dyDescent="0.2">
      <c r="A2" s="219"/>
      <c r="B2" s="219"/>
      <c r="C2" s="219"/>
    </row>
    <row r="3" spans="1:7" x14ac:dyDescent="0.2">
      <c r="A3" s="123"/>
      <c r="B3" s="123"/>
      <c r="C3" s="123"/>
    </row>
    <row r="4" spans="1:7" x14ac:dyDescent="0.2">
      <c r="A4" s="50"/>
    </row>
    <row r="5" spans="1:7" x14ac:dyDescent="0.2">
      <c r="A5" s="50"/>
    </row>
    <row r="6" spans="1:7" s="125" customFormat="1" x14ac:dyDescent="0.2">
      <c r="A6" s="124" t="s">
        <v>106</v>
      </c>
      <c r="B6" s="124"/>
      <c r="C6" s="124"/>
      <c r="D6" s="124"/>
      <c r="E6" s="124"/>
      <c r="F6" s="124"/>
      <c r="G6" s="124"/>
    </row>
    <row r="7" spans="1:7" s="125" customFormat="1" x14ac:dyDescent="0.2">
      <c r="A7" s="126"/>
      <c r="B7" s="124"/>
      <c r="C7" s="124"/>
      <c r="D7" s="124"/>
      <c r="E7" s="124"/>
      <c r="F7" s="124"/>
      <c r="G7" s="124"/>
    </row>
    <row r="8" spans="1:7" s="125" customFormat="1" ht="13.5" thickBot="1" x14ac:dyDescent="0.25">
      <c r="A8" s="124"/>
      <c r="B8" s="124"/>
      <c r="C8" s="124"/>
      <c r="D8" s="124"/>
      <c r="E8" s="124"/>
      <c r="F8" s="124"/>
      <c r="G8" s="124"/>
    </row>
    <row r="9" spans="1:7" s="130" customFormat="1" ht="13.5" hidden="1" thickBot="1" x14ac:dyDescent="0.3">
      <c r="A9" s="127"/>
      <c r="B9" s="128" t="s">
        <v>107</v>
      </c>
      <c r="C9" s="128" t="s">
        <v>108</v>
      </c>
      <c r="D9" s="128" t="s">
        <v>109</v>
      </c>
      <c r="E9" s="128" t="s">
        <v>110</v>
      </c>
      <c r="F9" s="128" t="s">
        <v>111</v>
      </c>
      <c r="G9" s="129"/>
    </row>
    <row r="10" spans="1:7" ht="40.5" customHeight="1" thickBot="1" x14ac:dyDescent="0.25">
      <c r="A10" s="131" t="s">
        <v>112</v>
      </c>
      <c r="B10" s="132" t="s">
        <v>27</v>
      </c>
      <c r="C10" s="132" t="s">
        <v>113</v>
      </c>
      <c r="D10" s="132" t="s">
        <v>114</v>
      </c>
      <c r="E10" s="132" t="s">
        <v>115</v>
      </c>
      <c r="F10" s="132" t="s">
        <v>29</v>
      </c>
      <c r="G10" s="132" t="s">
        <v>30</v>
      </c>
    </row>
    <row r="11" spans="1:7" s="130" customFormat="1" ht="12.75" customHeight="1" thickBot="1" x14ac:dyDescent="0.3">
      <c r="A11" s="133" t="s">
        <v>116</v>
      </c>
      <c r="B11" s="134">
        <v>14500000</v>
      </c>
      <c r="C11" s="134">
        <v>162306</v>
      </c>
      <c r="D11" s="134">
        <v>258178</v>
      </c>
      <c r="E11" s="135">
        <v>-163203</v>
      </c>
      <c r="F11" s="134">
        <v>1593692</v>
      </c>
      <c r="G11" s="136">
        <f>SUM(B11:F11)</f>
        <v>16350973</v>
      </c>
    </row>
    <row r="12" spans="1:7" s="130" customFormat="1" ht="12.75" customHeight="1" x14ac:dyDescent="0.25">
      <c r="A12" s="127" t="s">
        <v>54</v>
      </c>
      <c r="B12" s="128">
        <v>0</v>
      </c>
      <c r="C12" s="128">
        <v>0</v>
      </c>
      <c r="D12" s="128">
        <v>0</v>
      </c>
      <c r="E12" s="128">
        <v>0</v>
      </c>
      <c r="F12" s="137">
        <v>1901613</v>
      </c>
      <c r="G12" s="138">
        <f>F12</f>
        <v>1901613</v>
      </c>
    </row>
    <row r="13" spans="1:7" s="143" customFormat="1" ht="12.75" customHeight="1" x14ac:dyDescent="0.25">
      <c r="A13" s="139" t="s">
        <v>55</v>
      </c>
      <c r="B13" s="140"/>
      <c r="C13" s="140"/>
      <c r="D13" s="141"/>
      <c r="E13" s="142"/>
      <c r="F13" s="142"/>
      <c r="G13" s="138"/>
    </row>
    <row r="14" spans="1:7" s="130" customFormat="1" ht="12.75" customHeight="1" x14ac:dyDescent="0.25">
      <c r="A14" s="127" t="s">
        <v>117</v>
      </c>
      <c r="B14" s="128"/>
      <c r="C14" s="128"/>
      <c r="D14" s="129"/>
      <c r="E14" s="138"/>
      <c r="F14" s="138"/>
      <c r="G14" s="138"/>
    </row>
    <row r="15" spans="1:7" s="130" customFormat="1" ht="12.75" customHeight="1" x14ac:dyDescent="0.25">
      <c r="A15" s="127" t="s">
        <v>118</v>
      </c>
      <c r="B15" s="128">
        <v>0</v>
      </c>
      <c r="C15" s="128">
        <v>0</v>
      </c>
      <c r="D15" s="128">
        <v>0</v>
      </c>
      <c r="E15" s="144">
        <v>-26608</v>
      </c>
      <c r="F15" s="128">
        <v>0</v>
      </c>
      <c r="G15" s="145">
        <f>E15</f>
        <v>-26608</v>
      </c>
    </row>
    <row r="16" spans="1:7" s="130" customFormat="1" ht="25.5" x14ac:dyDescent="0.25">
      <c r="A16" s="127" t="s">
        <v>119</v>
      </c>
      <c r="B16" s="128">
        <v>0</v>
      </c>
      <c r="C16" s="128">
        <v>0</v>
      </c>
      <c r="D16" s="128">
        <v>0</v>
      </c>
      <c r="E16" s="144">
        <v>-4539</v>
      </c>
      <c r="F16" s="128">
        <v>0</v>
      </c>
      <c r="G16" s="144">
        <f>E16</f>
        <v>-4539</v>
      </c>
    </row>
    <row r="17" spans="1:8" s="130" customFormat="1" ht="25.5" hidden="1" x14ac:dyDescent="0.25">
      <c r="A17" s="127" t="s">
        <v>120</v>
      </c>
      <c r="B17" s="128">
        <v>0</v>
      </c>
      <c r="C17" s="128">
        <v>0</v>
      </c>
      <c r="D17" s="128">
        <v>0</v>
      </c>
      <c r="E17" s="128">
        <v>0</v>
      </c>
      <c r="F17" s="128">
        <v>0</v>
      </c>
      <c r="G17" s="144">
        <f>E17</f>
        <v>0</v>
      </c>
      <c r="H17" s="130" t="s">
        <v>121</v>
      </c>
    </row>
    <row r="18" spans="1:8" s="143" customFormat="1" ht="12.75" customHeight="1" thickBot="1" x14ac:dyDescent="0.3">
      <c r="A18" s="146" t="s">
        <v>122</v>
      </c>
      <c r="B18" s="147">
        <v>0</v>
      </c>
      <c r="C18" s="147">
        <v>0</v>
      </c>
      <c r="D18" s="147">
        <v>0</v>
      </c>
      <c r="E18" s="148">
        <f>SUM(E12:E17)</f>
        <v>-31147</v>
      </c>
      <c r="F18" s="148">
        <f>SUM(F12:F17)</f>
        <v>1901613</v>
      </c>
      <c r="G18" s="149">
        <f>SUM(G12:G17)</f>
        <v>1870466</v>
      </c>
    </row>
    <row r="19" spans="1:8" s="130" customFormat="1" ht="12.75" hidden="1" customHeight="1" x14ac:dyDescent="0.25">
      <c r="A19" s="127"/>
      <c r="B19" s="128"/>
      <c r="C19" s="128"/>
      <c r="D19" s="129"/>
      <c r="E19" s="129"/>
      <c r="F19" s="128"/>
      <c r="G19" s="129"/>
    </row>
    <row r="20" spans="1:8" s="143" customFormat="1" ht="12.75" customHeight="1" x14ac:dyDescent="0.25">
      <c r="A20" s="127" t="s">
        <v>95</v>
      </c>
      <c r="B20" s="137">
        <v>20000000</v>
      </c>
      <c r="C20" s="128">
        <v>0</v>
      </c>
      <c r="D20" s="128">
        <v>0</v>
      </c>
      <c r="E20" s="128">
        <v>0</v>
      </c>
      <c r="F20" s="128">
        <v>0</v>
      </c>
      <c r="G20" s="150">
        <f>B20</f>
        <v>20000000</v>
      </c>
    </row>
    <row r="21" spans="1:8" s="143" customFormat="1" ht="12.75" hidden="1" customHeight="1" x14ac:dyDescent="0.25">
      <c r="A21" s="127" t="s">
        <v>123</v>
      </c>
      <c r="B21" s="128">
        <v>0</v>
      </c>
      <c r="C21" s="128">
        <v>0</v>
      </c>
      <c r="D21" s="128">
        <v>0</v>
      </c>
      <c r="E21" s="128">
        <v>0</v>
      </c>
      <c r="F21" s="128">
        <v>0</v>
      </c>
      <c r="G21" s="151">
        <f t="shared" ref="G21:G22" si="0">B21</f>
        <v>0</v>
      </c>
      <c r="H21" s="130" t="s">
        <v>121</v>
      </c>
    </row>
    <row r="22" spans="1:8" s="143" customFormat="1" ht="12.75" hidden="1" customHeight="1" x14ac:dyDescent="0.25">
      <c r="A22" s="127" t="s">
        <v>124</v>
      </c>
      <c r="B22" s="128">
        <v>0</v>
      </c>
      <c r="C22" s="128">
        <v>0</v>
      </c>
      <c r="D22" s="128">
        <v>0</v>
      </c>
      <c r="E22" s="128">
        <v>0</v>
      </c>
      <c r="F22" s="128">
        <v>0</v>
      </c>
      <c r="G22" s="151">
        <f t="shared" si="0"/>
        <v>0</v>
      </c>
      <c r="H22" s="130" t="s">
        <v>121</v>
      </c>
    </row>
    <row r="23" spans="1:8" s="143" customFormat="1" ht="12.75" customHeight="1" thickBot="1" x14ac:dyDescent="0.3">
      <c r="A23" s="152" t="s">
        <v>96</v>
      </c>
      <c r="B23" s="147">
        <v>0</v>
      </c>
      <c r="C23" s="147">
        <v>0</v>
      </c>
      <c r="D23" s="147">
        <v>0</v>
      </c>
      <c r="E23" s="147">
        <v>0</v>
      </c>
      <c r="F23" s="153">
        <v>-305995</v>
      </c>
      <c r="G23" s="148">
        <f>SUM(B23:F23)</f>
        <v>-305995</v>
      </c>
    </row>
    <row r="24" spans="1:8" s="143" customFormat="1" ht="12.75" customHeight="1" x14ac:dyDescent="0.25">
      <c r="A24" s="139" t="s">
        <v>125</v>
      </c>
      <c r="B24" s="154">
        <f>SUM(B11,B20)</f>
        <v>34500000</v>
      </c>
      <c r="C24" s="154">
        <f>SUM(C11,C21)</f>
        <v>162306</v>
      </c>
      <c r="D24" s="142">
        <f>SUM(D11,D18,)</f>
        <v>258178</v>
      </c>
      <c r="E24" s="150">
        <f>SUM(E11,E18,)</f>
        <v>-194350</v>
      </c>
      <c r="F24" s="142">
        <f>SUM(F11,F18,F21:F23)</f>
        <v>3189310</v>
      </c>
      <c r="G24" s="142">
        <f>SUM(B24:F24)</f>
        <v>37915444</v>
      </c>
    </row>
    <row r="25" spans="1:8" s="143" customFormat="1" ht="12.75" customHeight="1" x14ac:dyDescent="0.25">
      <c r="A25" s="139"/>
      <c r="B25" s="154"/>
      <c r="C25" s="154"/>
      <c r="D25" s="142"/>
      <c r="E25" s="142"/>
      <c r="F25" s="142"/>
      <c r="G25" s="142"/>
    </row>
    <row r="26" spans="1:8" s="143" customFormat="1" ht="12.75" customHeight="1" thickBot="1" x14ac:dyDescent="0.3">
      <c r="A26" s="139"/>
      <c r="B26" s="154"/>
      <c r="C26" s="154"/>
      <c r="D26" s="142"/>
      <c r="E26" s="142"/>
      <c r="F26" s="142"/>
      <c r="G26" s="142"/>
    </row>
    <row r="27" spans="1:8" ht="40.5" customHeight="1" thickBot="1" x14ac:dyDescent="0.25">
      <c r="A27" s="131" t="s">
        <v>112</v>
      </c>
      <c r="B27" s="132" t="s">
        <v>27</v>
      </c>
      <c r="C27" s="132" t="s">
        <v>113</v>
      </c>
      <c r="D27" s="132" t="s">
        <v>114</v>
      </c>
      <c r="E27" s="132" t="s">
        <v>115</v>
      </c>
      <c r="F27" s="132" t="s">
        <v>29</v>
      </c>
      <c r="G27" s="132" t="s">
        <v>30</v>
      </c>
    </row>
    <row r="28" spans="1:8" s="130" customFormat="1" ht="12.75" customHeight="1" thickBot="1" x14ac:dyDescent="0.3">
      <c r="A28" s="133" t="s">
        <v>126</v>
      </c>
      <c r="B28" s="134">
        <v>34500000</v>
      </c>
      <c r="C28" s="134">
        <v>162306</v>
      </c>
      <c r="D28" s="134">
        <v>18489634</v>
      </c>
      <c r="E28" s="155">
        <v>-676140</v>
      </c>
      <c r="F28" s="156">
        <v>3814837</v>
      </c>
      <c r="G28" s="136">
        <f>SUM(B28:F28)</f>
        <v>56290637</v>
      </c>
    </row>
    <row r="29" spans="1:8" s="130" customFormat="1" ht="12.75" customHeight="1" x14ac:dyDescent="0.25">
      <c r="A29" s="127" t="s">
        <v>54</v>
      </c>
      <c r="B29" s="128">
        <v>0</v>
      </c>
      <c r="C29" s="128">
        <v>0</v>
      </c>
      <c r="D29" s="128">
        <v>0</v>
      </c>
      <c r="E29" s="128">
        <v>0</v>
      </c>
      <c r="F29" s="137">
        <v>3783246</v>
      </c>
      <c r="G29" s="138">
        <f>F29</f>
        <v>3783246</v>
      </c>
    </row>
    <row r="30" spans="1:8" s="143" customFormat="1" ht="12.75" customHeight="1" x14ac:dyDescent="0.25">
      <c r="A30" s="139" t="s">
        <v>55</v>
      </c>
      <c r="B30" s="140"/>
      <c r="C30" s="140"/>
      <c r="D30" s="141"/>
      <c r="E30" s="142"/>
      <c r="F30" s="142"/>
      <c r="G30" s="138"/>
    </row>
    <row r="31" spans="1:8" s="130" customFormat="1" ht="12.75" customHeight="1" x14ac:dyDescent="0.25">
      <c r="A31" s="127" t="s">
        <v>117</v>
      </c>
      <c r="B31" s="128"/>
      <c r="C31" s="128"/>
      <c r="D31" s="129"/>
      <c r="E31" s="138"/>
      <c r="F31" s="138"/>
      <c r="G31" s="138"/>
    </row>
    <row r="32" spans="1:8" s="130" customFormat="1" ht="12.75" customHeight="1" x14ac:dyDescent="0.25">
      <c r="A32" s="127" t="s">
        <v>118</v>
      </c>
      <c r="B32" s="128">
        <v>0</v>
      </c>
      <c r="C32" s="128">
        <v>0</v>
      </c>
      <c r="D32" s="128">
        <v>0</v>
      </c>
      <c r="E32" s="144">
        <v>-137099</v>
      </c>
      <c r="F32" s="128">
        <v>0</v>
      </c>
      <c r="G32" s="145">
        <f>E32</f>
        <v>-137099</v>
      </c>
    </row>
    <row r="33" spans="1:8" s="130" customFormat="1" ht="25.5" x14ac:dyDescent="0.25">
      <c r="A33" s="127" t="s">
        <v>119</v>
      </c>
      <c r="B33" s="128">
        <v>0</v>
      </c>
      <c r="C33" s="128">
        <v>0</v>
      </c>
      <c r="D33" s="128">
        <v>0</v>
      </c>
      <c r="E33" s="144">
        <v>-8939</v>
      </c>
      <c r="F33" s="128">
        <v>0</v>
      </c>
      <c r="G33" s="144">
        <f>E33</f>
        <v>-8939</v>
      </c>
    </row>
    <row r="34" spans="1:8" s="130" customFormat="1" ht="12.75" hidden="1" customHeight="1" x14ac:dyDescent="0.25">
      <c r="A34" s="127" t="s">
        <v>120</v>
      </c>
      <c r="B34" s="128">
        <v>0</v>
      </c>
      <c r="C34" s="128">
        <v>0</v>
      </c>
      <c r="D34" s="128">
        <v>0</v>
      </c>
      <c r="E34" s="144">
        <v>0</v>
      </c>
      <c r="F34" s="128">
        <v>0</v>
      </c>
      <c r="G34" s="144">
        <f>E34</f>
        <v>0</v>
      </c>
      <c r="H34" s="130" t="s">
        <v>121</v>
      </c>
    </row>
    <row r="35" spans="1:8" s="143" customFormat="1" ht="12.75" customHeight="1" thickBot="1" x14ac:dyDescent="0.3">
      <c r="A35" s="146" t="s">
        <v>122</v>
      </c>
      <c r="B35" s="147">
        <v>0</v>
      </c>
      <c r="C35" s="147">
        <v>0</v>
      </c>
      <c r="D35" s="147">
        <v>0</v>
      </c>
      <c r="E35" s="155">
        <f>SUM(E29:E34)</f>
        <v>-146038</v>
      </c>
      <c r="F35" s="155">
        <f>SUM(F29:F34)</f>
        <v>3783246</v>
      </c>
      <c r="G35" s="149">
        <f>SUM(G29:G34)</f>
        <v>3637208</v>
      </c>
    </row>
    <row r="36" spans="1:8" s="130" customFormat="1" ht="12.75" hidden="1" customHeight="1" x14ac:dyDescent="0.25">
      <c r="A36" s="127"/>
      <c r="B36" s="128"/>
      <c r="C36" s="128"/>
      <c r="D36" s="129"/>
      <c r="E36" s="129"/>
      <c r="F36" s="128"/>
      <c r="G36" s="129"/>
    </row>
    <row r="37" spans="1:8" s="143" customFormat="1" ht="12.75" customHeight="1" x14ac:dyDescent="0.25">
      <c r="A37" s="127" t="s">
        <v>95</v>
      </c>
      <c r="B37" s="137">
        <v>3735000</v>
      </c>
      <c r="C37" s="128">
        <v>0</v>
      </c>
      <c r="D37" s="128">
        <v>0</v>
      </c>
      <c r="E37" s="128">
        <v>0</v>
      </c>
      <c r="F37" s="128">
        <v>0</v>
      </c>
      <c r="G37" s="151">
        <f>B37</f>
        <v>3735000</v>
      </c>
    </row>
    <row r="38" spans="1:8" s="143" customFormat="1" ht="12.75" hidden="1" customHeight="1" x14ac:dyDescent="0.25">
      <c r="A38" s="127" t="s">
        <v>123</v>
      </c>
      <c r="B38" s="128">
        <v>0</v>
      </c>
      <c r="C38" s="128">
        <v>0</v>
      </c>
      <c r="D38" s="128">
        <v>0</v>
      </c>
      <c r="E38" s="128">
        <v>0</v>
      </c>
      <c r="F38" s="128">
        <v>0</v>
      </c>
      <c r="G38" s="151">
        <f t="shared" ref="G38:G39" si="1">B38</f>
        <v>0</v>
      </c>
      <c r="H38" s="130" t="s">
        <v>121</v>
      </c>
    </row>
    <row r="39" spans="1:8" s="143" customFormat="1" ht="12.75" hidden="1" customHeight="1" x14ac:dyDescent="0.25">
      <c r="A39" s="127" t="s">
        <v>124</v>
      </c>
      <c r="B39" s="128">
        <v>0</v>
      </c>
      <c r="C39" s="128">
        <v>0</v>
      </c>
      <c r="D39" s="128">
        <v>0</v>
      </c>
      <c r="E39" s="128">
        <v>0</v>
      </c>
      <c r="F39" s="128">
        <v>0</v>
      </c>
      <c r="G39" s="151">
        <f t="shared" si="1"/>
        <v>0</v>
      </c>
      <c r="H39" s="130" t="s">
        <v>121</v>
      </c>
    </row>
    <row r="40" spans="1:8" s="143" customFormat="1" ht="12.75" customHeight="1" thickBot="1" x14ac:dyDescent="0.3">
      <c r="A40" s="152" t="s">
        <v>96</v>
      </c>
      <c r="B40" s="147">
        <v>0</v>
      </c>
      <c r="C40" s="147">
        <v>0</v>
      </c>
      <c r="D40" s="147">
        <v>0</v>
      </c>
      <c r="E40" s="147">
        <v>0</v>
      </c>
      <c r="F40" s="153">
        <v>-422994</v>
      </c>
      <c r="G40" s="148">
        <f>SUM(B40:F40)</f>
        <v>-422994</v>
      </c>
    </row>
    <row r="41" spans="1:8" s="143" customFormat="1" ht="12.75" customHeight="1" x14ac:dyDescent="0.25">
      <c r="A41" s="139" t="s">
        <v>127</v>
      </c>
      <c r="B41" s="154">
        <f>SUM(B28,B37)</f>
        <v>38235000</v>
      </c>
      <c r="C41" s="154">
        <f>SUM(C28,C38)</f>
        <v>162306</v>
      </c>
      <c r="D41" s="142">
        <f>SUM(D28,D35,)</f>
        <v>18489634</v>
      </c>
      <c r="E41" s="150">
        <f>SUM(E28,E35,)</f>
        <v>-822178</v>
      </c>
      <c r="F41" s="142">
        <f>SUM(F28,F35,F38:F40)</f>
        <v>7175089</v>
      </c>
      <c r="G41" s="142">
        <f>SUM(B41:F41)</f>
        <v>63239851</v>
      </c>
    </row>
    <row r="42" spans="1:8" ht="15.75" x14ac:dyDescent="0.25">
      <c r="E42" s="157"/>
      <c r="G42" s="158"/>
    </row>
    <row r="43" spans="1:8" ht="15.75" x14ac:dyDescent="0.25">
      <c r="E43" s="157"/>
      <c r="G43" s="158"/>
    </row>
    <row r="44" spans="1:8" s="50" customFormat="1" x14ac:dyDescent="0.2">
      <c r="A44" s="159" t="s">
        <v>32</v>
      </c>
      <c r="B44" s="50" t="s">
        <v>32</v>
      </c>
      <c r="D44" s="51"/>
      <c r="E44" s="51"/>
      <c r="F44" s="160"/>
    </row>
    <row r="45" spans="1:8" s="50" customFormat="1" x14ac:dyDescent="0.2">
      <c r="A45" s="210" t="s">
        <v>133</v>
      </c>
      <c r="B45" s="218" t="s">
        <v>33</v>
      </c>
      <c r="C45" s="218"/>
      <c r="D45" s="218"/>
    </row>
    <row r="46" spans="1:8" x14ac:dyDescent="0.2">
      <c r="A46" s="161" t="s">
        <v>105</v>
      </c>
      <c r="B46" s="218" t="s">
        <v>35</v>
      </c>
      <c r="C46" s="218"/>
      <c r="D46" s="218"/>
    </row>
    <row r="47" spans="1:8" x14ac:dyDescent="0.2">
      <c r="A47" s="50"/>
      <c r="E47" s="162"/>
      <c r="F47" s="162"/>
      <c r="G47" s="162"/>
    </row>
    <row r="48" spans="1:8" x14ac:dyDescent="0.2">
      <c r="A48" s="163"/>
    </row>
    <row r="49" spans="1:7" x14ac:dyDescent="0.2">
      <c r="A49" s="164"/>
      <c r="B49" s="165"/>
      <c r="C49" s="165"/>
      <c r="D49" s="166"/>
      <c r="E49" s="166"/>
      <c r="F49" s="166"/>
      <c r="G49" s="166"/>
    </row>
    <row r="52" spans="1:7" x14ac:dyDescent="0.2">
      <c r="A52" s="167"/>
    </row>
    <row r="53" spans="1:7" x14ac:dyDescent="0.2">
      <c r="A53" s="167"/>
    </row>
    <row r="54" spans="1:7" x14ac:dyDescent="0.2">
      <c r="A54" s="167"/>
    </row>
    <row r="55" spans="1:7" x14ac:dyDescent="0.2">
      <c r="A55" s="167"/>
    </row>
    <row r="56" spans="1:7" x14ac:dyDescent="0.2">
      <c r="A56" s="167"/>
    </row>
    <row r="57" spans="1:7" x14ac:dyDescent="0.2">
      <c r="A57" s="167"/>
    </row>
    <row r="58" spans="1:7" x14ac:dyDescent="0.2">
      <c r="A58" s="167"/>
    </row>
    <row r="59" spans="1:7" x14ac:dyDescent="0.2">
      <c r="A59" s="167"/>
    </row>
    <row r="60" spans="1:7" x14ac:dyDescent="0.2">
      <c r="A60" s="167"/>
    </row>
    <row r="61" spans="1:7" x14ac:dyDescent="0.2">
      <c r="A61" s="167"/>
    </row>
    <row r="62" spans="1:7" x14ac:dyDescent="0.2">
      <c r="A62" s="167"/>
    </row>
    <row r="76" spans="1:3" s="50" customFormat="1" x14ac:dyDescent="0.2">
      <c r="A76" s="122"/>
      <c r="B76" s="122"/>
      <c r="C76" s="122"/>
    </row>
    <row r="77" spans="1:3" s="50" customFormat="1" x14ac:dyDescent="0.2">
      <c r="A77" s="122"/>
      <c r="B77" s="122"/>
      <c r="C77" s="122"/>
    </row>
  </sheetData>
  <mergeCells count="3">
    <mergeCell ref="A2:C2"/>
    <mergeCell ref="B45:D45"/>
    <mergeCell ref="B46:D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Куралай Исагалиева</dc:creator>
  <cp:lastModifiedBy>Куралай Исагалиева</cp:lastModifiedBy>
  <dcterms:created xsi:type="dcterms:W3CDTF">2015-10-19T12:00:15Z</dcterms:created>
  <dcterms:modified xsi:type="dcterms:W3CDTF">2015-11-13T05:53:10Z</dcterms:modified>
</cp:coreProperties>
</file>