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75" windowHeight="11130" activeTab="3"/>
  </bookViews>
  <sheets>
    <sheet name="FS1_rus" sheetId="1" r:id="rId1"/>
    <sheet name="FS2_rus" sheetId="2" r:id="rId2"/>
    <sheet name="ф4" sheetId="8" r:id="rId3"/>
    <sheet name="ф3" sheetId="9" r:id="rId4"/>
  </sheets>
  <externalReferences>
    <externalReference r:id="rId5"/>
  </externalReferences>
  <definedNames>
    <definedName name="_xlnm.Print_Area" localSheetId="0">FS1_rus!$A$1:$C$57</definedName>
    <definedName name="_xlnm.Print_Area" localSheetId="1">FS2_rus!$A$1:$C$58</definedName>
  </definedNames>
  <calcPr calcId="145621"/>
</workbook>
</file>

<file path=xl/calcChain.xml><?xml version="1.0" encoding="utf-8"?>
<calcChain xmlns="http://schemas.openxmlformats.org/spreadsheetml/2006/main">
  <c r="B65" i="9" l="1"/>
  <c r="B59" i="9"/>
  <c r="B58" i="9"/>
  <c r="B57" i="9"/>
  <c r="B56" i="9"/>
  <c r="B62" i="9" s="1"/>
  <c r="D52" i="9"/>
  <c r="B49" i="9"/>
  <c r="B48" i="9"/>
  <c r="B47" i="9"/>
  <c r="B46" i="9"/>
  <c r="B52" i="9" s="1"/>
  <c r="B41" i="9"/>
  <c r="D38" i="9"/>
  <c r="D42" i="9" s="1"/>
  <c r="D68" i="9" s="1"/>
  <c r="D72" i="9" s="1"/>
  <c r="B35" i="9"/>
  <c r="B34" i="9"/>
  <c r="B33" i="9"/>
  <c r="B32" i="9"/>
  <c r="B30" i="9"/>
  <c r="B29" i="9"/>
  <c r="B28" i="9"/>
  <c r="B27" i="9"/>
  <c r="D23" i="9"/>
  <c r="B20" i="9"/>
  <c r="B19" i="9"/>
  <c r="B18" i="9"/>
  <c r="B17" i="9"/>
  <c r="B16" i="9"/>
  <c r="B15" i="9"/>
  <c r="B14" i="9"/>
  <c r="B13" i="9"/>
  <c r="B23" i="9" s="1"/>
  <c r="B38" i="9" s="1"/>
  <c r="B42" i="9" s="1"/>
  <c r="B68" i="9" l="1"/>
  <c r="B72" i="9" s="1"/>
  <c r="G40" i="8" l="1"/>
  <c r="F40" i="8"/>
  <c r="E40" i="8"/>
  <c r="D40" i="8"/>
  <c r="C40" i="8"/>
  <c r="H40" i="8" s="1"/>
  <c r="G23" i="8"/>
  <c r="E23" i="8"/>
  <c r="D23" i="8"/>
  <c r="C23" i="8"/>
  <c r="G17" i="8"/>
  <c r="F17" i="8"/>
  <c r="F23" i="8" s="1"/>
  <c r="H16" i="8"/>
  <c r="H15" i="8"/>
  <c r="H14" i="8"/>
  <c r="H11" i="8"/>
  <c r="H17" i="8" s="1"/>
  <c r="H9" i="8"/>
  <c r="H23" i="8" s="1"/>
  <c r="C31" i="2" l="1"/>
  <c r="C14" i="1" l="1"/>
  <c r="B14" i="1"/>
  <c r="C65" i="2" l="1"/>
  <c r="C66" i="2" s="1"/>
  <c r="B49" i="2" s="1"/>
  <c r="B69" i="2"/>
  <c r="B70" i="2" s="1"/>
  <c r="B65" i="2"/>
  <c r="B66" i="2" s="1"/>
  <c r="B71" i="2" l="1"/>
  <c r="B72" i="2" s="1"/>
  <c r="B17" i="1" l="1"/>
  <c r="C41" i="2" l="1"/>
  <c r="B41" i="2"/>
  <c r="C15" i="2"/>
  <c r="C19" i="2" s="1"/>
  <c r="C25" i="2" s="1"/>
  <c r="C28" i="2" s="1"/>
  <c r="B15" i="2"/>
  <c r="B19" i="2" s="1"/>
  <c r="B25" i="2" s="1"/>
  <c r="B28" i="2" s="1"/>
  <c r="B31" i="2" s="1"/>
  <c r="C40" i="1"/>
  <c r="B40" i="1"/>
  <c r="C31" i="1"/>
  <c r="C17" i="1"/>
  <c r="C44" i="2" l="1"/>
  <c r="B44" i="2"/>
  <c r="C46" i="2"/>
  <c r="B46" i="2"/>
  <c r="C43" i="1"/>
  <c r="B31" i="1"/>
  <c r="B43" i="1" s="1"/>
</calcChain>
</file>

<file path=xl/sharedStrings.xml><?xml version="1.0" encoding="utf-8"?>
<sst xmlns="http://schemas.openxmlformats.org/spreadsheetml/2006/main" count="237" uniqueCount="134">
  <si>
    <t xml:space="preserve">(в тысячах тенге) 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</si>
  <si>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</si>
  <si>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</si>
  <si>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</si>
  <si>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</si>
  <si>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Дебиторская задолженность по сделкам обратного РЕПО</t>
  </si>
  <si>
    <t>Прочие активы</t>
  </si>
  <si>
    <t>Итого активов</t>
  </si>
  <si>
    <t>Обязательства</t>
  </si>
  <si>
    <t>Средства клиентов</t>
  </si>
  <si>
    <t>Отложенное налоговое обязательство</t>
  </si>
  <si>
    <t>Текущий подоходный налог к уплате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</si>
  <si>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</si>
  <si>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</si>
  <si>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</si>
  <si>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</si>
  <si>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</si>
  <si>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Итого собственных средств</t>
  </si>
  <si>
    <t>Итого обязательств и собственных средств</t>
  </si>
  <si>
    <t>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</si>
  <si>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</si>
  <si>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</si>
  <si>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</si>
  <si>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</si>
  <si>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</si>
  <si>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</si>
  <si>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</si>
  <si>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</si>
  <si>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</si>
  <si>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</si>
  <si>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доход/(расход) за период</t>
  </si>
  <si>
    <t>Итого совокупный доход за период</t>
  </si>
  <si>
    <t>________________________</t>
  </si>
  <si>
    <t>Даулетбекова А.А.</t>
  </si>
  <si>
    <t>Главный бухгалтер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</si>
  <si>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</si>
  <si>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</si>
  <si>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01.02.</t>
  </si>
  <si>
    <t>01.03.</t>
  </si>
  <si>
    <t>на 01.01.2012</t>
  </si>
  <si>
    <t>на 01.04.2012</t>
  </si>
  <si>
    <t>На 01.01.2011</t>
  </si>
  <si>
    <t>На 01.04.2011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</si>
  <si>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</si>
  <si>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</si>
  <si>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Резерв под обесценение активов, по которым начисляются проценты</t>
  </si>
  <si>
    <t>Чистые процентные доходы после создания резерва под обесценение активов, по которым начисляются проценты</t>
  </si>
  <si>
    <t>Финансовые активы, имеющиеся в наличии для продажи</t>
  </si>
  <si>
    <t>Основные средства и нематериальные активы</t>
  </si>
  <si>
    <t>Чистые доходы от операций с иностранной валютой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</si>
  <si>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</si>
  <si>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</si>
  <si>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</si>
  <si>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Резерв под обесценение прочих активов</t>
  </si>
  <si>
    <t>Прочий совокупный доход</t>
  </si>
  <si>
    <t>Резерв по переоценки активов, имеющихся в наличии для продажи:</t>
  </si>
  <si>
    <t>Выпущенные в обращение долговые ценные бумаги</t>
  </si>
  <si>
    <t>Субординированный долг</t>
  </si>
  <si>
    <t>Жакубаева М.К.</t>
  </si>
  <si>
    <t>Председатель Правления</t>
  </si>
  <si>
    <t>Кредиторская задолженность по сделкам РЕПО</t>
  </si>
  <si>
    <t>___________________________</t>
  </si>
  <si>
    <t>в тысячах тенге</t>
  </si>
  <si>
    <t>Обязательный резервный фонд</t>
  </si>
  <si>
    <t>Резерв переоценки ОС</t>
  </si>
  <si>
    <t>Резерв переоценки ценных бумаг</t>
  </si>
  <si>
    <t>Итого капитала</t>
  </si>
  <si>
    <t>Активы, имеющиеся в наличии для продажи:</t>
  </si>
  <si>
    <t>Доходы за вычетом расходов от переоценки по справедливой стоимости</t>
  </si>
  <si>
    <t>Чистое изменение справедливой стоимости, перенесенное в состав прибыли или убытка</t>
  </si>
  <si>
    <t xml:space="preserve">Изменение в отсроченном налоге </t>
  </si>
  <si>
    <t>Итого совокупный доход</t>
  </si>
  <si>
    <t>Выпуск акций</t>
  </si>
  <si>
    <t>Формирование обязательного резервного фонда</t>
  </si>
  <si>
    <t>Реализованный резерв по переоценке</t>
  </si>
  <si>
    <t>Выплата дивидендов</t>
  </si>
  <si>
    <t xml:space="preserve"> </t>
  </si>
  <si>
    <t>_________________________</t>
  </si>
  <si>
    <t xml:space="preserve">М.К. Жакубаева </t>
  </si>
  <si>
    <t xml:space="preserve">А.А. Даулетбекова </t>
  </si>
  <si>
    <t>АО "Вank RBK"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</si>
  <si>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</si>
  <si>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</si>
  <si>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</si>
  <si>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</si>
  <si>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</si>
  <si>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доходы, полученные по операциям с иностранной валютой</t>
  </si>
  <si>
    <t>Чистые доходы, полученные по операций с финансовми активами, имеющимися в наличии для продажи</t>
  </si>
  <si>
    <t>Прочие операционные доходы</t>
  </si>
  <si>
    <t xml:space="preserve">Уплаченные административные и прочие операционные расходы 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</si>
  <si>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</si>
  <si>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 операционных активов</t>
  </si>
  <si>
    <t>Средствам в других банках</t>
  </si>
  <si>
    <t>Дебиторская задолженность по сделкам обратное РЕПО</t>
  </si>
  <si>
    <t>(Увеличение)/уменьшение  операционных обязательств</t>
  </si>
  <si>
    <t>Средства банков</t>
  </si>
  <si>
    <t>-</t>
  </si>
  <si>
    <t>Чистые поступление / (расходование) денежных средств от/(в) операционной деятельности до уплаты подоходного налога</t>
  </si>
  <si>
    <t>Подоходный налог уплаченный</t>
  </si>
  <si>
    <t xml:space="preserve">Чистые поступление/(расходование) денежных средств от/(в) операционной деятельности </t>
  </si>
  <si>
    <t>Денежные потоки от инвестиционной деятельности</t>
  </si>
  <si>
    <t>Приобретение инвестиционных ценных бумаг, имеющихся в наличии для продажи</t>
  </si>
  <si>
    <t>Выручка от реализации и погашения инвестиционных ценных бумаг, имеющихся в наличии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</si>
  <si>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</si>
  <si>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</si>
  <si>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Чистое поступление денежных средств в инвестиционной деятельности</t>
  </si>
  <si>
    <t>Денежные потоки от финансовой деятельности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</si>
  <si>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</si>
  <si>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</si>
  <si>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</si>
  <si>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</si>
  <si>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</si>
  <si>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Долговые ценные бумаги выпущенные</t>
  </si>
  <si>
    <t>Субординированные долги</t>
  </si>
  <si>
    <t>Прочие резервы/фонды</t>
  </si>
  <si>
    <t>31 марта   2014г.</t>
  </si>
  <si>
    <t>(не аудировано)</t>
  </si>
  <si>
    <t>31 декабря  2013г.</t>
  </si>
  <si>
    <t>(аудировано)</t>
  </si>
  <si>
    <t>31 марта   2013г.</t>
  </si>
  <si>
    <t>31 марта  2014г.</t>
  </si>
  <si>
    <t>Изменения в отсроченном налоге, относящийся к компонентам прочего совокупного дохода</t>
  </si>
  <si>
    <t xml:space="preserve">Промежуточный сокращенный отчет о прибыли и убытке и прочей совокупной прибыли за период, закончившийся 31 марта 2014 года (не аудировано) </t>
  </si>
  <si>
    <t xml:space="preserve">Промежуточный сокращенный отчет о финансовом положении по состоянию 
на 31 марта 2014 г (не аудировано) </t>
  </si>
  <si>
    <t>Базовая и разводненная прибыль на акцию для прибыли, принадлежащей акционерам Банка (в тенге за акцию)</t>
  </si>
  <si>
    <t>Промежуточный сокращенный отчет об изменениях в составе собственных средств за период, закончившийся 31 марта 2014 года (не аудировано)</t>
  </si>
  <si>
    <t>Остаток на 31 декабря 2012 года  (аудировано)</t>
  </si>
  <si>
    <t>Остаток на 31 марта 2013 года  (не аудировано)</t>
  </si>
  <si>
    <t>Остаток на 31 декабря 2013 года  (аудировано)</t>
  </si>
  <si>
    <t>Остаток на 31 марта 2014 года   (не аудировано)</t>
  </si>
  <si>
    <t xml:space="preserve">Отчет о движении денежных средств за период, закончившийся за  31 марта 2014 года </t>
  </si>
  <si>
    <t>(в тысячах  тенге)</t>
  </si>
  <si>
    <t>31 марта 2014г.                  (не аудировано)</t>
  </si>
  <si>
    <t>31 марта 2013г.                    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</si>
</sst>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i/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6" fillId="0" borderId="0" applyFont="0" applyFill="0" applyBorder="0" applyAlignment="0" applyProtection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36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1" applyFont="1" applyFill="1"/>
    <xf numFmtId="0" fontId="6" fillId="0" borderId="0" xfId="1" applyFont="1" applyAlignment="1">
      <alignment wrapText="1"/>
    </xf>
    <xf numFmtId="0" fontId="6" fillId="0" borderId="0" xfId="1" applyFont="1"/>
    <xf numFmtId="0" fontId="6" fillId="0" borderId="0" xfId="3" applyFont="1"/>
    <xf numFmtId="0" fontId="2" fillId="0" borderId="0" xfId="0" applyFont="1" applyFill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2" fillId="0" borderId="0" xfId="0" applyFont="1" applyBorder="1"/>
    <xf numFmtId="0" fontId="12" fillId="0" borderId="0" xfId="0" applyFont="1" applyBorder="1" applyAlignment="1">
      <alignment horizontal="justify"/>
    </xf>
    <xf numFmtId="0" fontId="11" fillId="0" borderId="0" xfId="0" applyFont="1" applyBorder="1"/>
    <xf numFmtId="0" fontId="11" fillId="0" borderId="0" xfId="0" applyFont="1" applyBorder="1" applyAlignment="1">
      <alignment horizontal="justify"/>
    </xf>
    <xf numFmtId="0" fontId="13" fillId="0" borderId="0" xfId="1" applyFont="1" applyFill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1" applyFont="1" applyFill="1" applyAlignment="1">
      <alignment vertical="top" wrapText="1"/>
    </xf>
    <xf numFmtId="164" fontId="15" fillId="0" borderId="0" xfId="2" applyNumberFormat="1" applyFont="1" applyFill="1" applyBorder="1" applyAlignment="1">
      <alignment vertical="top"/>
    </xf>
    <xf numFmtId="0" fontId="15" fillId="0" borderId="0" xfId="1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15" fillId="0" borderId="2" xfId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/>
    </xf>
    <xf numFmtId="0" fontId="13" fillId="0" borderId="0" xfId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/>
    </xf>
    <xf numFmtId="0" fontId="13" fillId="0" borderId="3" xfId="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/>
    </xf>
    <xf numFmtId="0" fontId="17" fillId="0" borderId="0" xfId="1" applyFont="1" applyFill="1" applyAlignment="1">
      <alignment vertical="top" wrapText="1"/>
    </xf>
    <xf numFmtId="0" fontId="16" fillId="0" borderId="0" xfId="0" applyFont="1" applyAlignment="1">
      <alignment vertical="top"/>
    </xf>
    <xf numFmtId="0" fontId="13" fillId="0" borderId="2" xfId="1" applyFont="1" applyFill="1" applyBorder="1" applyAlignment="1">
      <alignment vertical="top" wrapText="1"/>
    </xf>
    <xf numFmtId="0" fontId="17" fillId="0" borderId="4" xfId="1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/>
    </xf>
    <xf numFmtId="0" fontId="15" fillId="0" borderId="0" xfId="3" applyFont="1" applyAlignment="1">
      <alignment vertical="top"/>
    </xf>
    <xf numFmtId="0" fontId="15" fillId="0" borderId="0" xfId="1" applyFont="1"/>
    <xf numFmtId="0" fontId="15" fillId="0" borderId="0" xfId="3" applyFont="1"/>
    <xf numFmtId="0" fontId="13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5" fillId="0" borderId="0" xfId="1" applyFont="1" applyBorder="1" applyAlignment="1">
      <alignment vertical="top"/>
    </xf>
    <xf numFmtId="0" fontId="15" fillId="0" borderId="1" xfId="1" applyFont="1" applyBorder="1" applyAlignment="1">
      <alignment vertical="top"/>
    </xf>
    <xf numFmtId="164" fontId="15" fillId="0" borderId="0" xfId="4" applyNumberFormat="1" applyFont="1" applyFill="1" applyAlignment="1">
      <alignment vertical="top"/>
    </xf>
    <xf numFmtId="0" fontId="13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5" fillId="0" borderId="1" xfId="1" applyFont="1" applyFill="1" applyBorder="1" applyAlignment="1">
      <alignment vertical="top"/>
    </xf>
    <xf numFmtId="0" fontId="15" fillId="0" borderId="0" xfId="1" applyFont="1" applyFill="1" applyAlignment="1">
      <alignment vertical="top"/>
    </xf>
    <xf numFmtId="164" fontId="13" fillId="0" borderId="0" xfId="4" applyNumberFormat="1" applyFont="1" applyFill="1" applyAlignment="1">
      <alignment vertical="top"/>
    </xf>
    <xf numFmtId="0" fontId="15" fillId="0" borderId="0" xfId="3" applyFont="1" applyFill="1" applyAlignment="1">
      <alignment vertical="top"/>
    </xf>
    <xf numFmtId="0" fontId="15" fillId="0" borderId="0" xfId="1" applyFont="1" applyFill="1" applyBorder="1" applyAlignment="1">
      <alignment vertical="top"/>
    </xf>
    <xf numFmtId="0" fontId="15" fillId="0" borderId="2" xfId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0" fontId="15" fillId="0" borderId="0" xfId="1" applyFont="1" applyBorder="1"/>
    <xf numFmtId="0" fontId="15" fillId="0" borderId="1" xfId="1" applyFont="1" applyBorder="1" applyAlignment="1">
      <alignment vertical="top" wrapText="1"/>
    </xf>
    <xf numFmtId="0" fontId="15" fillId="0" borderId="3" xfId="1" applyFont="1" applyBorder="1" applyAlignment="1">
      <alignment vertical="top" wrapText="1"/>
    </xf>
    <xf numFmtId="165" fontId="18" fillId="0" borderId="0" xfId="7" applyNumberFormat="1" applyFont="1" applyFill="1"/>
    <xf numFmtId="0" fontId="15" fillId="0" borderId="0" xfId="1" applyFont="1" applyFill="1" applyBorder="1"/>
    <xf numFmtId="0" fontId="15" fillId="0" borderId="0" xfId="1" applyFont="1" applyFill="1"/>
    <xf numFmtId="164" fontId="15" fillId="0" borderId="0" xfId="4" applyNumberFormat="1" applyFont="1" applyFill="1"/>
    <xf numFmtId="14" fontId="20" fillId="0" borderId="0" xfId="1" applyNumberFormat="1" applyFont="1" applyAlignment="1">
      <alignment horizontal="left" wrapText="1"/>
    </xf>
    <xf numFmtId="0" fontId="20" fillId="0" borderId="0" xfId="3" applyFont="1"/>
    <xf numFmtId="0" fontId="20" fillId="0" borderId="0" xfId="1" applyFont="1" applyAlignment="1">
      <alignment wrapText="1"/>
    </xf>
    <xf numFmtId="14" fontId="20" fillId="0" borderId="0" xfId="1" applyNumberFormat="1" applyFont="1" applyAlignment="1">
      <alignment wrapText="1"/>
    </xf>
    <xf numFmtId="0" fontId="20" fillId="0" borderId="0" xfId="1" applyFont="1"/>
    <xf numFmtId="0" fontId="14" fillId="0" borderId="0" xfId="1" applyFont="1" applyFill="1"/>
    <xf numFmtId="0" fontId="14" fillId="0" borderId="0" xfId="0" applyFont="1"/>
    <xf numFmtId="165" fontId="14" fillId="0" borderId="0" xfId="7" applyNumberFormat="1" applyFont="1" applyFill="1"/>
    <xf numFmtId="165" fontId="15" fillId="0" borderId="0" xfId="7" applyNumberFormat="1" applyFont="1" applyAlignment="1">
      <alignment vertical="top"/>
    </xf>
    <xf numFmtId="165" fontId="13" fillId="0" borderId="0" xfId="7" applyNumberFormat="1" applyFont="1" applyAlignment="1">
      <alignment vertical="top"/>
    </xf>
    <xf numFmtId="0" fontId="13" fillId="0" borderId="0" xfId="3" applyFont="1" applyAlignment="1">
      <alignment vertical="top"/>
    </xf>
    <xf numFmtId="0" fontId="15" fillId="0" borderId="3" xfId="1" applyFont="1" applyFill="1" applyBorder="1" applyAlignment="1">
      <alignment vertical="top"/>
    </xf>
    <xf numFmtId="0" fontId="12" fillId="0" borderId="0" xfId="0" applyFont="1" applyFill="1" applyBorder="1"/>
    <xf numFmtId="0" fontId="14" fillId="0" borderId="0" xfId="0" applyFont="1" applyAlignment="1">
      <alignment vertical="top" wrapText="1"/>
    </xf>
    <xf numFmtId="0" fontId="11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/>
    </xf>
    <xf numFmtId="0" fontId="13" fillId="0" borderId="2" xfId="1" applyFont="1" applyBorder="1" applyAlignment="1">
      <alignment vertical="top" wrapText="1"/>
    </xf>
    <xf numFmtId="3" fontId="0" fillId="0" borderId="0" xfId="0" applyNumberFormat="1" applyBorder="1" applyAlignment="1">
      <alignment horizontal="right"/>
    </xf>
    <xf numFmtId="3" fontId="14" fillId="0" borderId="0" xfId="0" applyNumberFormat="1" applyFont="1" applyBorder="1" applyAlignment="1">
      <alignment vertical="top"/>
    </xf>
    <xf numFmtId="165" fontId="14" fillId="0" borderId="0" xfId="7" applyNumberFormat="1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3" fillId="0" borderId="0" xfId="3" applyNumberFormat="1" applyFont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center" vertical="top"/>
    </xf>
    <xf numFmtId="164" fontId="15" fillId="0" borderId="0" xfId="4" applyNumberFormat="1" applyFont="1" applyFill="1" applyAlignment="1">
      <alignment horizontal="center" vertical="top"/>
    </xf>
    <xf numFmtId="0" fontId="15" fillId="0" borderId="1" xfId="1" applyFont="1" applyFill="1" applyBorder="1" applyAlignment="1">
      <alignment horizontal="center" vertical="top"/>
    </xf>
    <xf numFmtId="164" fontId="13" fillId="0" borderId="0" xfId="4" applyNumberFormat="1" applyFont="1" applyFill="1" applyAlignment="1">
      <alignment horizontal="center" vertical="top"/>
    </xf>
    <xf numFmtId="10" fontId="15" fillId="0" borderId="0" xfId="3" applyNumberFormat="1" applyFont="1" applyFill="1" applyAlignment="1">
      <alignment horizontal="center" vertical="top"/>
    </xf>
    <xf numFmtId="0" fontId="15" fillId="0" borderId="0" xfId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top"/>
    </xf>
    <xf numFmtId="165" fontId="18" fillId="0" borderId="0" xfId="7" applyNumberFormat="1" applyFont="1" applyFill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9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4" fontId="19" fillId="0" borderId="0" xfId="4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0" fillId="0" borderId="0" xfId="7" applyNumberFormat="1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164" fontId="16" fillId="0" borderId="0" xfId="0" applyNumberFormat="1" applyFont="1" applyAlignment="1">
      <alignment vertical="top"/>
    </xf>
    <xf numFmtId="164" fontId="15" fillId="0" borderId="0" xfId="4" applyNumberFormat="1" applyFont="1" applyFill="1" applyBorder="1" applyAlignment="1">
      <alignment horizontal="center" vertical="top"/>
    </xf>
    <xf numFmtId="164" fontId="13" fillId="0" borderId="2" xfId="4" applyNumberFormat="1" applyFont="1" applyFill="1" applyBorder="1" applyAlignment="1">
      <alignment horizontal="center" vertical="top"/>
    </xf>
    <xf numFmtId="164" fontId="14" fillId="0" borderId="0" xfId="4" applyNumberFormat="1" applyFont="1" applyFill="1" applyAlignment="1">
      <alignment horizontal="center" vertical="top"/>
    </xf>
    <xf numFmtId="164" fontId="13" fillId="0" borderId="0" xfId="1" applyNumberFormat="1" applyFont="1" applyFill="1" applyBorder="1" applyAlignment="1">
      <alignment horizontal="center" vertical="top"/>
    </xf>
    <xf numFmtId="164" fontId="13" fillId="0" borderId="0" xfId="1" applyNumberFormat="1" applyFont="1" applyFill="1" applyAlignment="1">
      <alignment horizontal="center" vertical="top"/>
    </xf>
    <xf numFmtId="0" fontId="15" fillId="0" borderId="0" xfId="6" applyFont="1" applyFill="1" applyBorder="1"/>
    <xf numFmtId="0" fontId="13" fillId="0" borderId="0" xfId="6" applyFont="1" applyFill="1" applyBorder="1"/>
    <xf numFmtId="0" fontId="13" fillId="0" borderId="0" xfId="6" applyFont="1" applyFill="1" applyAlignment="1"/>
    <xf numFmtId="0" fontId="15" fillId="0" borderId="0" xfId="6" applyFont="1" applyFill="1"/>
    <xf numFmtId="0" fontId="13" fillId="0" borderId="0" xfId="6" applyNumberFormat="1" applyFont="1" applyFill="1" applyAlignment="1"/>
    <xf numFmtId="0" fontId="17" fillId="0" borderId="5" xfId="1" applyFont="1" applyFill="1" applyBorder="1" applyAlignment="1">
      <alignment horizontal="left" vertical="top" wrapText="1"/>
    </xf>
    <xf numFmtId="49" fontId="13" fillId="0" borderId="5" xfId="1" applyNumberFormat="1" applyFont="1" applyFill="1" applyBorder="1" applyAlignment="1">
      <alignment horizontal="center" vertical="top" wrapText="1"/>
    </xf>
    <xf numFmtId="0" fontId="15" fillId="0" borderId="0" xfId="6" applyFont="1" applyFill="1" applyBorder="1" applyAlignment="1">
      <alignment vertical="top"/>
    </xf>
    <xf numFmtId="0" fontId="13" fillId="0" borderId="5" xfId="6" applyFont="1" applyFill="1" applyBorder="1" applyAlignment="1" applyProtection="1">
      <alignment vertical="top" wrapText="1"/>
      <protection locked="0"/>
    </xf>
    <xf numFmtId="166" fontId="15" fillId="0" borderId="5" xfId="8" applyNumberFormat="1" applyFont="1" applyFill="1" applyBorder="1" applyAlignment="1" applyProtection="1">
      <alignment horizontal="center" vertical="top"/>
      <protection locked="0"/>
    </xf>
    <xf numFmtId="166" fontId="13" fillId="0" borderId="5" xfId="8" applyNumberFormat="1" applyFont="1" applyFill="1" applyBorder="1" applyAlignment="1">
      <alignment horizontal="right" vertical="top"/>
    </xf>
    <xf numFmtId="0" fontId="13" fillId="0" borderId="0" xfId="6" applyFont="1" applyFill="1" applyBorder="1" applyAlignment="1" applyProtection="1">
      <alignment vertical="top" wrapText="1"/>
      <protection locked="0"/>
    </xf>
    <xf numFmtId="165" fontId="15" fillId="0" borderId="0" xfId="8" applyNumberFormat="1" applyFont="1" applyFill="1" applyBorder="1" applyAlignment="1" applyProtection="1">
      <alignment horizontal="right" vertical="top"/>
      <protection locked="0"/>
    </xf>
    <xf numFmtId="165" fontId="15" fillId="0" borderId="0" xfId="8" applyNumberFormat="1" applyFont="1" applyFill="1" applyBorder="1" applyAlignment="1">
      <alignment horizontal="center" vertical="top"/>
    </xf>
    <xf numFmtId="0" fontId="15" fillId="0" borderId="0" xfId="6" applyFont="1" applyFill="1" applyBorder="1" applyAlignment="1" applyProtection="1">
      <alignment vertical="top" wrapText="1"/>
      <protection locked="0"/>
    </xf>
    <xf numFmtId="165" fontId="15" fillId="0" borderId="0" xfId="8" applyNumberFormat="1" applyFont="1" applyFill="1" applyBorder="1" applyAlignment="1" applyProtection="1">
      <alignment horizontal="center" vertical="top"/>
      <protection locked="0"/>
    </xf>
    <xf numFmtId="166" fontId="15" fillId="0" borderId="0" xfId="8" applyNumberFormat="1" applyFont="1" applyFill="1" applyBorder="1" applyAlignment="1" applyProtection="1">
      <alignment vertical="top"/>
      <protection locked="0"/>
    </xf>
    <xf numFmtId="166" fontId="15" fillId="0" borderId="0" xfId="8" applyNumberFormat="1" applyFont="1" applyFill="1" applyBorder="1" applyAlignment="1">
      <alignment horizontal="right" vertical="top"/>
    </xf>
    <xf numFmtId="164" fontId="15" fillId="0" borderId="0" xfId="8" applyNumberFormat="1" applyFont="1" applyFill="1" applyAlignment="1">
      <alignment horizontal="center" vertical="top"/>
    </xf>
    <xf numFmtId="0" fontId="13" fillId="0" borderId="3" xfId="6" applyFont="1" applyFill="1" applyBorder="1" applyAlignment="1" applyProtection="1">
      <alignment vertical="top" wrapText="1"/>
      <protection locked="0"/>
    </xf>
    <xf numFmtId="165" fontId="15" fillId="0" borderId="3" xfId="8" applyNumberFormat="1" applyFont="1" applyFill="1" applyBorder="1" applyAlignment="1" applyProtection="1">
      <alignment horizontal="right" vertical="top"/>
      <protection locked="0"/>
    </xf>
    <xf numFmtId="164" fontId="15" fillId="0" borderId="3" xfId="8" applyNumberFormat="1" applyFont="1" applyFill="1" applyBorder="1" applyAlignment="1">
      <alignment horizontal="left" vertical="top"/>
    </xf>
    <xf numFmtId="166" fontId="13" fillId="0" borderId="3" xfId="8" applyNumberFormat="1" applyFont="1" applyFill="1" applyBorder="1" applyAlignment="1">
      <alignment horizontal="right" vertical="top"/>
    </xf>
    <xf numFmtId="0" fontId="15" fillId="0" borderId="3" xfId="6" applyFont="1" applyFill="1" applyBorder="1" applyAlignment="1" applyProtection="1">
      <alignment vertical="top" wrapText="1"/>
      <protection locked="0"/>
    </xf>
    <xf numFmtId="165" fontId="13" fillId="0" borderId="0" xfId="7" applyNumberFormat="1" applyFont="1" applyFill="1" applyBorder="1" applyAlignment="1" applyProtection="1">
      <alignment horizontal="right" vertical="top"/>
      <protection locked="0"/>
    </xf>
    <xf numFmtId="0" fontId="13" fillId="0" borderId="0" xfId="1" applyFont="1" applyFill="1" applyBorder="1"/>
    <xf numFmtId="0" fontId="17" fillId="0" borderId="3" xfId="1" applyFont="1" applyFill="1" applyBorder="1" applyAlignment="1">
      <alignment horizontal="left" vertical="top" wrapText="1"/>
    </xf>
    <xf numFmtId="49" fontId="13" fillId="0" borderId="3" xfId="1" applyNumberFormat="1" applyFont="1" applyFill="1" applyBorder="1" applyAlignment="1">
      <alignment horizontal="center" vertical="top" wrapText="1"/>
    </xf>
    <xf numFmtId="166" fontId="13" fillId="0" borderId="3" xfId="8" applyNumberFormat="1" applyFont="1" applyFill="1" applyBorder="1" applyAlignment="1" applyProtection="1">
      <alignment horizontal="right" vertical="top"/>
      <protection locked="0"/>
    </xf>
    <xf numFmtId="164" fontId="13" fillId="0" borderId="5" xfId="8" applyNumberFormat="1" applyFont="1" applyFill="1" applyBorder="1" applyAlignment="1">
      <alignment horizontal="left" vertical="top"/>
    </xf>
    <xf numFmtId="0" fontId="13" fillId="0" borderId="0" xfId="6" applyFont="1" applyFill="1" applyBorder="1" applyAlignment="1">
      <alignment vertical="top"/>
    </xf>
    <xf numFmtId="164" fontId="15" fillId="0" borderId="0" xfId="8" applyNumberFormat="1" applyFont="1" applyFill="1" applyBorder="1" applyAlignment="1">
      <alignment horizontal="left" vertical="top"/>
    </xf>
    <xf numFmtId="165" fontId="15" fillId="0" borderId="3" xfId="8" applyNumberFormat="1" applyFont="1" applyFill="1" applyBorder="1" applyAlignment="1" applyProtection="1">
      <alignment horizontal="center" vertical="top"/>
      <protection locked="0"/>
    </xf>
    <xf numFmtId="165" fontId="15" fillId="0" borderId="0" xfId="8" applyNumberFormat="1" applyFont="1" applyFill="1" applyBorder="1" applyAlignment="1" applyProtection="1">
      <alignment vertical="top"/>
      <protection locked="0"/>
    </xf>
    <xf numFmtId="165" fontId="15" fillId="0" borderId="0" xfId="8" applyNumberFormat="1" applyFont="1" applyFill="1" applyBorder="1" applyAlignment="1">
      <alignment horizontal="right" vertical="top"/>
    </xf>
    <xf numFmtId="165" fontId="13" fillId="0" borderId="0" xfId="8" applyNumberFormat="1" applyFont="1" applyFill="1" applyBorder="1" applyAlignment="1">
      <alignment horizontal="right" vertical="top"/>
    </xf>
    <xf numFmtId="165" fontId="13" fillId="0" borderId="0" xfId="8" applyNumberFormat="1" applyFont="1" applyFill="1" applyBorder="1" applyAlignment="1">
      <alignment horizontal="center" vertical="top"/>
    </xf>
    <xf numFmtId="165" fontId="13" fillId="0" borderId="3" xfId="8" applyNumberFormat="1" applyFont="1" applyFill="1" applyBorder="1" applyAlignment="1">
      <alignment horizontal="center" vertical="top"/>
    </xf>
    <xf numFmtId="166" fontId="13" fillId="0" borderId="0" xfId="8" applyNumberFormat="1" applyFont="1" applyFill="1" applyBorder="1" applyAlignment="1" applyProtection="1">
      <alignment horizontal="right" vertical="top"/>
      <protection locked="0"/>
    </xf>
    <xf numFmtId="166" fontId="13" fillId="0" borderId="0" xfId="8" applyNumberFormat="1" applyFont="1" applyFill="1" applyBorder="1" applyAlignment="1">
      <alignment horizontal="right" vertical="top"/>
    </xf>
    <xf numFmtId="164" fontId="13" fillId="0" borderId="0" xfId="8" applyNumberFormat="1" applyFont="1" applyFill="1" applyBorder="1" applyAlignment="1">
      <alignment horizontal="left" vertical="top"/>
    </xf>
    <xf numFmtId="0" fontId="15" fillId="0" borderId="0" xfId="6" applyFont="1" applyFill="1" applyBorder="1" applyAlignment="1">
      <alignment horizontal="center"/>
    </xf>
    <xf numFmtId="165" fontId="15" fillId="0" borderId="0" xfId="8" applyNumberFormat="1" applyFont="1" applyFill="1" applyBorder="1"/>
    <xf numFmtId="43" fontId="15" fillId="0" borderId="0" xfId="8" applyFont="1" applyFill="1" applyBorder="1"/>
    <xf numFmtId="0" fontId="15" fillId="0" borderId="0" xfId="9" applyFont="1" applyFill="1" applyBorder="1" applyAlignment="1">
      <alignment horizontal="justify"/>
    </xf>
    <xf numFmtId="0" fontId="15" fillId="0" borderId="0" xfId="9" applyFont="1" applyFill="1" applyBorder="1"/>
    <xf numFmtId="3" fontId="13" fillId="0" borderId="0" xfId="6" applyNumberFormat="1" applyFont="1" applyFill="1" applyBorder="1"/>
    <xf numFmtId="0" fontId="13" fillId="0" borderId="0" xfId="9" applyFont="1" applyFill="1" applyBorder="1" applyAlignment="1"/>
    <xf numFmtId="0" fontId="15" fillId="0" borderId="0" xfId="6" applyFont="1" applyFill="1" applyBorder="1" applyAlignment="1">
      <alignment horizontal="left"/>
    </xf>
    <xf numFmtId="0" fontId="13" fillId="0" borderId="0" xfId="6" applyFont="1" applyFill="1" applyBorder="1" applyAlignment="1">
      <alignment horizontal="justify"/>
    </xf>
    <xf numFmtId="0" fontId="15" fillId="0" borderId="0" xfId="6" applyFont="1" applyFill="1" applyBorder="1" applyAlignment="1" applyProtection="1">
      <alignment wrapText="1"/>
      <protection locked="0"/>
    </xf>
    <xf numFmtId="165" fontId="15" fillId="0" borderId="0" xfId="8" applyNumberFormat="1" applyFont="1" applyFill="1" applyBorder="1" applyAlignment="1" applyProtection="1">
      <alignment horizontal="center"/>
      <protection locked="0"/>
    </xf>
    <xf numFmtId="0" fontId="15" fillId="0" borderId="0" xfId="3" applyFont="1" applyFill="1" applyAlignment="1">
      <alignment wrapText="1"/>
    </xf>
    <xf numFmtId="0" fontId="11" fillId="0" borderId="0" xfId="1" applyFont="1"/>
    <xf numFmtId="0" fontId="8" fillId="0" borderId="0" xfId="0" applyFont="1" applyBorder="1" applyAlignment="1">
      <alignment horizontal="right"/>
    </xf>
    <xf numFmtId="0" fontId="11" fillId="0" borderId="0" xfId="5" applyFont="1" applyAlignment="1">
      <alignment vertical="top" wrapText="1"/>
    </xf>
    <xf numFmtId="0" fontId="11" fillId="0" borderId="0" xfId="5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12" fillId="0" borderId="0" xfId="5" applyFont="1" applyAlignment="1">
      <alignment vertical="top" wrapText="1"/>
    </xf>
    <xf numFmtId="164" fontId="12" fillId="0" borderId="0" xfId="4" applyNumberFormat="1" applyFont="1" applyFill="1" applyAlignment="1">
      <alignment horizontal="center" vertical="top"/>
    </xf>
    <xf numFmtId="0" fontId="12" fillId="0" borderId="0" xfId="5" applyFont="1" applyFill="1" applyAlignment="1">
      <alignment vertical="top" wrapText="1"/>
    </xf>
    <xf numFmtId="0" fontId="12" fillId="0" borderId="1" xfId="5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Border="1"/>
    <xf numFmtId="0" fontId="12" fillId="0" borderId="1" xfId="5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164" fontId="11" fillId="0" borderId="0" xfId="4" applyNumberFormat="1" applyFont="1" applyFill="1" applyAlignment="1">
      <alignment horizontal="center" vertical="top"/>
    </xf>
    <xf numFmtId="0" fontId="11" fillId="0" borderId="1" xfId="5" applyFont="1" applyBorder="1" applyAlignment="1">
      <alignment vertical="top" wrapText="1"/>
    </xf>
    <xf numFmtId="0" fontId="11" fillId="0" borderId="1" xfId="5" applyFont="1" applyFill="1" applyBorder="1" applyAlignment="1">
      <alignment vertical="top" wrapText="1"/>
    </xf>
    <xf numFmtId="0" fontId="10" fillId="0" borderId="0" xfId="5" applyFont="1" applyAlignment="1">
      <alignment vertical="top" wrapText="1"/>
    </xf>
    <xf numFmtId="0" fontId="10" fillId="0" borderId="0" xfId="5" applyFont="1" applyFill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11" fillId="0" borderId="0" xfId="4" applyNumberFormat="1" applyFont="1" applyAlignment="1">
      <alignment horizontal="center" vertical="top"/>
    </xf>
    <xf numFmtId="0" fontId="11" fillId="0" borderId="3" xfId="5" applyFont="1" applyBorder="1" applyAlignment="1">
      <alignment vertical="top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/>
    <xf numFmtId="0" fontId="11" fillId="0" borderId="3" xfId="5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164" fontId="8" fillId="0" borderId="0" xfId="0" applyNumberFormat="1" applyFont="1" applyFill="1" applyAlignment="1">
      <alignment horizontal="center" vertical="top"/>
    </xf>
    <xf numFmtId="164" fontId="12" fillId="0" borderId="0" xfId="4" applyNumberFormat="1" applyFont="1" applyAlignment="1">
      <alignment horizontal="center" vertical="top"/>
    </xf>
    <xf numFmtId="0" fontId="9" fillId="0" borderId="0" xfId="5" applyFont="1" applyAlignment="1">
      <alignment vertical="top" wrapText="1"/>
    </xf>
    <xf numFmtId="0" fontId="9" fillId="0" borderId="0" xfId="5" applyFont="1" applyFill="1" applyAlignment="1">
      <alignment vertical="top" wrapText="1"/>
    </xf>
    <xf numFmtId="0" fontId="11" fillId="0" borderId="0" xfId="5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top"/>
    </xf>
    <xf numFmtId="0" fontId="11" fillId="0" borderId="0" xfId="5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center" vertical="top"/>
    </xf>
    <xf numFmtId="0" fontId="12" fillId="0" borderId="0" xfId="5" applyFont="1" applyBorder="1" applyAlignment="1">
      <alignment vertical="top" wrapText="1"/>
    </xf>
    <xf numFmtId="164" fontId="12" fillId="0" borderId="0" xfId="4" applyNumberFormat="1" applyFont="1" applyBorder="1" applyAlignment="1">
      <alignment horizontal="center" vertical="top"/>
    </xf>
    <xf numFmtId="0" fontId="12" fillId="0" borderId="0" xfId="5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Fill="1" applyBorder="1" applyAlignment="1">
      <alignment vertical="top"/>
    </xf>
    <xf numFmtId="164" fontId="9" fillId="0" borderId="0" xfId="0" applyNumberFormat="1" applyFont="1" applyFill="1" applyAlignment="1">
      <alignment horizontal="center" vertical="top"/>
    </xf>
    <xf numFmtId="0" fontId="9" fillId="0" borderId="3" xfId="0" applyFont="1" applyBorder="1" applyAlignment="1">
      <alignment vertical="top"/>
    </xf>
    <xf numFmtId="165" fontId="9" fillId="0" borderId="0" xfId="7" applyNumberFormat="1" applyFont="1" applyFill="1" applyAlignment="1">
      <alignment vertical="top"/>
    </xf>
    <xf numFmtId="164" fontId="9" fillId="0" borderId="0" xfId="0" applyNumberFormat="1" applyFont="1" applyAlignment="1">
      <alignment vertical="top"/>
    </xf>
    <xf numFmtId="165" fontId="9" fillId="0" borderId="0" xfId="7" applyNumberFormat="1" applyFont="1" applyAlignment="1">
      <alignment vertical="top"/>
    </xf>
    <xf numFmtId="0" fontId="12" fillId="0" borderId="0" xfId="9" applyFont="1" applyBorder="1" applyAlignment="1">
      <alignment horizontal="justify"/>
    </xf>
    <xf numFmtId="0" fontId="11" fillId="0" borderId="0" xfId="6" applyFont="1" applyFill="1" applyBorder="1"/>
    <xf numFmtId="0" fontId="12" fillId="0" borderId="0" xfId="9" applyFont="1" applyFill="1" applyBorder="1"/>
    <xf numFmtId="0" fontId="11" fillId="0" borderId="0" xfId="9" applyFont="1" applyBorder="1" applyAlignment="1"/>
    <xf numFmtId="0" fontId="8" fillId="0" borderId="0" xfId="0" applyFont="1" applyAlignment="1">
      <alignment horizontal="left" vertical="top" wrapText="1"/>
    </xf>
    <xf numFmtId="0" fontId="13" fillId="0" borderId="0" xfId="6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0" xfId="0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165" fontId="14" fillId="0" borderId="0" xfId="7" applyNumberFormat="1" applyFont="1" applyFill="1" applyBorder="1" applyAlignment="1">
      <alignment vertical="top"/>
    </xf>
    <xf numFmtId="0" fontId="14" fillId="0" borderId="0" xfId="0" applyFont="1" applyBorder="1" applyAlignment="1">
      <alignment wrapText="1"/>
    </xf>
    <xf numFmtId="0" fontId="10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7" fillId="0" borderId="0" xfId="1" applyFont="1" applyFill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13" fillId="0" borderId="0" xfId="6" applyFont="1" applyFill="1" applyBorder="1" applyAlignment="1">
      <alignment horizontal="left"/>
    </xf>
    <xf numFmtId="0" fontId="13" fillId="0" borderId="0" xfId="9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9" applyFont="1" applyFill="1" applyBorder="1" applyAlignment="1">
      <alignment horizontal="left"/>
    </xf>
    <xf numFmtId="164" fontId="13" fillId="0" borderId="0" xfId="8" applyNumberFormat="1" applyFont="1" applyFill="1" applyAlignment="1">
      <alignment horizontal="center" vertical="top"/>
    </xf>
    <xf numFmtId="0" fontId="10" fillId="0" borderId="6" xfId="5" applyFont="1" applyFill="1" applyBorder="1" applyAlignment="1">
      <alignment horizontal="justify" wrapText="1"/>
    </xf>
    <xf numFmtId="0" fontId="8" fillId="0" borderId="6" xfId="0" applyFont="1" applyBorder="1" applyAlignment="1">
      <alignment horizontal="right" wrapText="1"/>
    </xf>
  </cellXfs>
  <cellStyles count="10">
    <cellStyle name="Обычный" xfId="0" builtinId="0"/>
    <cellStyle name="Обычный 2" xfId="3"/>
    <cellStyle name="Обычный 21" xfId="9"/>
    <cellStyle name="Обычный 3" xfId="6"/>
    <cellStyle name="Обычный_Alfa Bank_ FS_2008_rus_1" xfId="1"/>
    <cellStyle name="Стиль 1" xfId="5"/>
    <cellStyle name="Финансовый" xfId="7" builtinId="3"/>
    <cellStyle name="Финансовый 2" xfId="2"/>
    <cellStyle name="Финансовый 2 4" xfId="8"/>
    <cellStyle name="Финансовый_Alfa Bank_ FS_2008_rus_1" xfId="4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409575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1"/>
          <a:ext cx="3943349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4</xdr:row>
      <xdr:rowOff>15875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7667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1</xdr:col>
      <xdr:colOff>2841625</xdr:colOff>
      <xdr:row>4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14300"/>
          <a:ext cx="2765425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114301</xdr:rowOff>
    </xdr:from>
    <xdr:to>
      <xdr:col>1</xdr:col>
      <xdr:colOff>3976687</xdr:colOff>
      <xdr:row>3</xdr:row>
      <xdr:rowOff>95251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1"/>
          <a:ext cx="3900487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3648074</xdr:colOff>
      <xdr:row>3</xdr:row>
      <xdr:rowOff>82837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648074" cy="46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3900055</xdr:colOff>
      <xdr:row>3</xdr:row>
      <xdr:rowOff>82837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900055" cy="46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72;%203/&#1060;&#1086;&#1088;&#1084;&#1099;_1_2_3_4%20&#1079;&#1072;%2031.03.2014%20&#1092;3%20&#1045;&#1083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FS1"/>
      <sheetName val="FS2"/>
      <sheetName val="Движение для FS3"/>
      <sheetName val="FS3"/>
      <sheetName val="FS4"/>
      <sheetName val="XLR_NoRangeSheet"/>
    </sheetNames>
    <sheetDataSet>
      <sheetData sheetId="0"/>
      <sheetData sheetId="1"/>
      <sheetData sheetId="2"/>
      <sheetData sheetId="3">
        <row r="3">
          <cell r="C3">
            <v>2294120</v>
          </cell>
        </row>
        <row r="8">
          <cell r="C8">
            <v>5447595</v>
          </cell>
        </row>
        <row r="9">
          <cell r="C9">
            <v>-2420533</v>
          </cell>
        </row>
        <row r="10">
          <cell r="C10">
            <v>418451</v>
          </cell>
        </row>
        <row r="11">
          <cell r="C11">
            <v>-31349</v>
          </cell>
        </row>
        <row r="12">
          <cell r="C12">
            <v>230096</v>
          </cell>
        </row>
        <row r="13">
          <cell r="C13">
            <v>10595</v>
          </cell>
        </row>
        <row r="14">
          <cell r="C14">
            <v>90748</v>
          </cell>
        </row>
        <row r="15">
          <cell r="C15">
            <v>63445</v>
          </cell>
        </row>
        <row r="16">
          <cell r="C16">
            <v>-1474041</v>
          </cell>
        </row>
        <row r="17">
          <cell r="C17">
            <v>-86871</v>
          </cell>
        </row>
        <row r="21">
          <cell r="C21">
            <v>-451089</v>
          </cell>
        </row>
        <row r="22">
          <cell r="C22">
            <v>-14278325</v>
          </cell>
        </row>
        <row r="23">
          <cell r="C23">
            <v>0</v>
          </cell>
        </row>
        <row r="24">
          <cell r="C24">
            <v>119166</v>
          </cell>
        </row>
        <row r="25">
          <cell r="C25">
            <v>-159764</v>
          </cell>
        </row>
        <row r="26">
          <cell r="C26">
            <v>0</v>
          </cell>
        </row>
        <row r="27">
          <cell r="C27">
            <v>17668286</v>
          </cell>
        </row>
        <row r="28">
          <cell r="C28">
            <v>0</v>
          </cell>
        </row>
        <row r="29">
          <cell r="C29">
            <v>287261</v>
          </cell>
        </row>
        <row r="30">
          <cell r="C30">
            <v>-8812260</v>
          </cell>
        </row>
        <row r="31">
          <cell r="C31">
            <v>-92538</v>
          </cell>
        </row>
        <row r="32">
          <cell r="C32">
            <v>-11127</v>
          </cell>
        </row>
        <row r="33">
          <cell r="C33">
            <v>0</v>
          </cell>
        </row>
        <row r="34">
          <cell r="C34">
            <v>2971977</v>
          </cell>
        </row>
        <row r="35">
          <cell r="C35">
            <v>0</v>
          </cell>
        </row>
        <row r="36">
          <cell r="C36">
            <v>6000000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2577555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57"/>
  <sheetViews>
    <sheetView topLeftCell="A33" zoomScale="120" zoomScaleNormal="120" workbookViewId="0">
      <selection activeCell="A61" sqref="A61"/>
    </sheetView>
  </sheetViews>
  <sheetFormatPr defaultRowHeight="12" x14ac:dyDescent="0.2"/>
  <cols>
    <col min="1" max="1" width="53" style="2" customWidth="1"/>
    <col min="2" max="2" width="17.85546875" style="7" customWidth="1"/>
    <col min="3" max="3" width="18.7109375" style="7" customWidth="1"/>
    <col min="4" max="4" width="12.5703125" style="1" customWidth="1"/>
    <col min="5" max="5" width="9.5703125" style="1" bestFit="1" customWidth="1"/>
    <col min="6" max="16384" width="9.140625" style="1"/>
  </cols>
  <sheetData>
    <row r="2" spans="1:12" ht="56.25" customHeight="1" x14ac:dyDescent="0.2"/>
    <row r="3" spans="1:12" s="8" customFormat="1" ht="33" customHeight="1" x14ac:dyDescent="0.25">
      <c r="A3" s="224" t="s">
        <v>123</v>
      </c>
      <c r="B3" s="225"/>
      <c r="C3" s="225"/>
    </row>
    <row r="4" spans="1:12" s="8" customFormat="1" ht="8.25" customHeight="1" x14ac:dyDescent="0.25">
      <c r="A4" s="9"/>
      <c r="B4" s="71"/>
      <c r="C4" s="71"/>
    </row>
    <row r="5" spans="1:12" s="10" customFormat="1" ht="15" x14ac:dyDescent="0.25">
      <c r="A5" s="222" t="s">
        <v>0</v>
      </c>
      <c r="B5" s="72" t="s">
        <v>115</v>
      </c>
      <c r="C5" s="72" t="s">
        <v>117</v>
      </c>
    </row>
    <row r="6" spans="1:12" s="10" customFormat="1" ht="13.5" customHeight="1" x14ac:dyDescent="0.25">
      <c r="A6" s="223"/>
      <c r="B6" s="73" t="s">
        <v>116</v>
      </c>
      <c r="C6" s="73" t="s">
        <v>118</v>
      </c>
    </row>
    <row r="7" spans="1:12" s="16" customFormat="1" ht="12.75" x14ac:dyDescent="0.25">
      <c r="A7" s="15" t="s">
        <v>1</v>
      </c>
      <c r="B7" s="20"/>
      <c r="C7" s="20"/>
    </row>
    <row r="8" spans="1:12" s="16" customFormat="1" ht="12.75" x14ac:dyDescent="0.25">
      <c r="A8" s="17" t="s">
        <v>2</v>
      </c>
      <c r="B8" s="18">
        <v>40334709</v>
      </c>
      <c r="C8" s="18">
        <v>29973311</v>
      </c>
      <c r="D8" s="20"/>
      <c r="E8" s="20"/>
      <c r="F8" s="20"/>
      <c r="G8" s="20"/>
      <c r="H8" s="20"/>
      <c r="I8" s="20"/>
      <c r="J8" s="20"/>
    </row>
    <row r="9" spans="1:12" s="16" customFormat="1" ht="12.75" x14ac:dyDescent="0.25">
      <c r="A9" s="17" t="s">
        <v>3</v>
      </c>
      <c r="B9" s="18">
        <v>1085033</v>
      </c>
      <c r="C9" s="18">
        <v>470298</v>
      </c>
    </row>
    <row r="10" spans="1:12" s="16" customFormat="1" ht="12.75" hidden="1" x14ac:dyDescent="0.25">
      <c r="A10" s="17" t="s">
        <v>5</v>
      </c>
      <c r="B10" s="18">
        <v>0</v>
      </c>
      <c r="C10" s="18">
        <v>0</v>
      </c>
    </row>
    <row r="11" spans="1:12" s="16" customFormat="1" ht="12.75" x14ac:dyDescent="0.25">
      <c r="A11" s="17" t="s">
        <v>4</v>
      </c>
      <c r="B11" s="18">
        <v>160171591</v>
      </c>
      <c r="C11" s="18">
        <v>143246719</v>
      </c>
    </row>
    <row r="12" spans="1:12" s="16" customFormat="1" ht="12.75" x14ac:dyDescent="0.25">
      <c r="A12" s="17" t="s">
        <v>47</v>
      </c>
      <c r="B12" s="18">
        <v>53503039</v>
      </c>
      <c r="C12" s="18">
        <v>46110289</v>
      </c>
      <c r="D12" s="69"/>
      <c r="E12" s="69"/>
      <c r="F12" s="69"/>
      <c r="G12" s="69"/>
      <c r="H12" s="69"/>
      <c r="I12" s="69"/>
      <c r="J12" s="69"/>
      <c r="K12" s="69"/>
      <c r="L12" s="69"/>
    </row>
    <row r="13" spans="1:12" s="16" customFormat="1" ht="12.75" x14ac:dyDescent="0.25">
      <c r="A13" s="17" t="s">
        <v>48</v>
      </c>
      <c r="B13" s="18">
        <v>2323922</v>
      </c>
      <c r="C13" s="18">
        <v>2269292</v>
      </c>
    </row>
    <row r="14" spans="1:12" s="16" customFormat="1" ht="12.95" customHeight="1" x14ac:dyDescent="0.25">
      <c r="A14" s="17" t="s">
        <v>6</v>
      </c>
      <c r="B14" s="18">
        <f>778493+165933</f>
        <v>944426</v>
      </c>
      <c r="C14" s="18">
        <f>702983+587</f>
        <v>703570</v>
      </c>
    </row>
    <row r="15" spans="1:12" s="16" customFormat="1" ht="12.75" x14ac:dyDescent="0.25">
      <c r="A15" s="19"/>
      <c r="B15" s="20"/>
      <c r="C15" s="20"/>
    </row>
    <row r="16" spans="1:12" s="16" customFormat="1" ht="12.75" x14ac:dyDescent="0.25">
      <c r="A16" s="21"/>
      <c r="B16" s="22"/>
      <c r="C16" s="22"/>
    </row>
    <row r="17" spans="1:5" s="16" customFormat="1" ht="15" x14ac:dyDescent="0.25">
      <c r="A17" s="23" t="s">
        <v>7</v>
      </c>
      <c r="B17" s="24">
        <f>SUM(B8:B14)</f>
        <v>258362720</v>
      </c>
      <c r="C17" s="24">
        <f>SUM(C8:C14)</f>
        <v>222773479</v>
      </c>
      <c r="D17" s="75"/>
      <c r="E17" s="76"/>
    </row>
    <row r="18" spans="1:5" s="16" customFormat="1" ht="13.5" thickBot="1" x14ac:dyDescent="0.3">
      <c r="A18" s="25"/>
      <c r="B18" s="26"/>
      <c r="C18" s="26"/>
    </row>
    <row r="19" spans="1:5" s="16" customFormat="1" ht="12.75" x14ac:dyDescent="0.25">
      <c r="A19" s="27"/>
      <c r="B19" s="20"/>
      <c r="C19" s="20"/>
    </row>
    <row r="20" spans="1:5" s="16" customFormat="1" ht="12.75" x14ac:dyDescent="0.25">
      <c r="A20" s="15" t="s">
        <v>8</v>
      </c>
      <c r="B20" s="18"/>
      <c r="C20" s="18"/>
    </row>
    <row r="21" spans="1:5" s="16" customFormat="1" ht="12.75" x14ac:dyDescent="0.25">
      <c r="A21" s="17" t="s">
        <v>9</v>
      </c>
      <c r="B21" s="18">
        <v>220039754</v>
      </c>
      <c r="C21" s="18">
        <v>193921414</v>
      </c>
    </row>
    <row r="22" spans="1:5" s="16" customFormat="1" ht="12.75" x14ac:dyDescent="0.25">
      <c r="A22" s="17" t="s">
        <v>95</v>
      </c>
      <c r="B22" s="18">
        <v>40</v>
      </c>
      <c r="C22" s="18">
        <v>40</v>
      </c>
    </row>
    <row r="23" spans="1:5" s="16" customFormat="1" ht="12.75" hidden="1" x14ac:dyDescent="0.25">
      <c r="A23" s="17" t="s">
        <v>60</v>
      </c>
      <c r="B23" s="18">
        <v>0</v>
      </c>
      <c r="C23" s="18">
        <v>0</v>
      </c>
    </row>
    <row r="24" spans="1:5" s="16" customFormat="1" ht="12.75" x14ac:dyDescent="0.25">
      <c r="A24" s="17" t="s">
        <v>112</v>
      </c>
      <c r="B24" s="18">
        <v>9816228</v>
      </c>
      <c r="C24" s="18">
        <v>7055362</v>
      </c>
    </row>
    <row r="25" spans="1:5" s="16" customFormat="1" ht="12.75" x14ac:dyDescent="0.25">
      <c r="A25" s="17" t="s">
        <v>113</v>
      </c>
      <c r="B25" s="18">
        <v>5154282</v>
      </c>
      <c r="C25" s="18">
        <v>5036377</v>
      </c>
    </row>
    <row r="26" spans="1:5" s="16" customFormat="1" ht="12.75" hidden="1" x14ac:dyDescent="0.25">
      <c r="A26" s="17" t="s">
        <v>11</v>
      </c>
      <c r="B26" s="18">
        <v>0</v>
      </c>
      <c r="C26" s="18">
        <v>0</v>
      </c>
    </row>
    <row r="27" spans="1:5" s="16" customFormat="1" ht="12.75" x14ac:dyDescent="0.25">
      <c r="A27" s="17" t="s">
        <v>10</v>
      </c>
      <c r="B27" s="18">
        <v>92714</v>
      </c>
      <c r="C27" s="18">
        <v>92714</v>
      </c>
    </row>
    <row r="28" spans="1:5" s="16" customFormat="1" ht="12.75" x14ac:dyDescent="0.25">
      <c r="A28" s="17" t="s">
        <v>12</v>
      </c>
      <c r="B28" s="18">
        <v>675428</v>
      </c>
      <c r="C28" s="18">
        <v>316599</v>
      </c>
      <c r="D28" s="77"/>
      <c r="E28" s="78"/>
    </row>
    <row r="29" spans="1:5" s="16" customFormat="1" ht="12.75" x14ac:dyDescent="0.25">
      <c r="A29" s="19"/>
      <c r="B29" s="20"/>
      <c r="C29" s="20"/>
    </row>
    <row r="30" spans="1:5" s="16" customFormat="1" ht="12.75" x14ac:dyDescent="0.25">
      <c r="A30" s="21"/>
      <c r="B30" s="22"/>
      <c r="C30" s="22"/>
    </row>
    <row r="31" spans="1:5" s="28" customFormat="1" ht="12.75" x14ac:dyDescent="0.25">
      <c r="A31" s="23" t="s">
        <v>13</v>
      </c>
      <c r="B31" s="24">
        <f>SUM(B21:B28)</f>
        <v>235778446</v>
      </c>
      <c r="C31" s="24">
        <f>SUM(C21:C28)</f>
        <v>206422506</v>
      </c>
    </row>
    <row r="32" spans="1:5" s="16" customFormat="1" ht="13.5" thickBot="1" x14ac:dyDescent="0.3">
      <c r="A32" s="25"/>
      <c r="B32" s="26"/>
      <c r="C32" s="26"/>
    </row>
    <row r="33" spans="1:4" s="16" customFormat="1" ht="12.75" x14ac:dyDescent="0.25">
      <c r="A33" s="27"/>
      <c r="B33" s="20"/>
      <c r="C33" s="20"/>
    </row>
    <row r="34" spans="1:4" s="16" customFormat="1" ht="12.75" x14ac:dyDescent="0.25">
      <c r="A34" s="15" t="s">
        <v>14</v>
      </c>
      <c r="B34" s="20"/>
      <c r="C34" s="20"/>
    </row>
    <row r="35" spans="1:4" s="16" customFormat="1" ht="12.75" x14ac:dyDescent="0.25">
      <c r="A35" s="17" t="s">
        <v>15</v>
      </c>
      <c r="B35" s="18">
        <v>20500000</v>
      </c>
      <c r="C35" s="18">
        <v>14500000</v>
      </c>
    </row>
    <row r="36" spans="1:4" s="16" customFormat="1" ht="12.75" x14ac:dyDescent="0.25">
      <c r="A36" s="17" t="s">
        <v>114</v>
      </c>
      <c r="B36" s="18">
        <v>73102</v>
      </c>
      <c r="C36" s="18">
        <v>257281</v>
      </c>
    </row>
    <row r="37" spans="1:4" s="16" customFormat="1" ht="12.75" x14ac:dyDescent="0.25">
      <c r="A37" s="19" t="s">
        <v>16</v>
      </c>
      <c r="B37" s="18">
        <v>2011172</v>
      </c>
      <c r="C37" s="18">
        <v>1593692</v>
      </c>
    </row>
    <row r="38" spans="1:4" s="16" customFormat="1" ht="12.75" x14ac:dyDescent="0.25">
      <c r="A38" s="19"/>
      <c r="B38" s="20"/>
      <c r="C38" s="20"/>
    </row>
    <row r="39" spans="1:4" s="16" customFormat="1" ht="12.75" x14ac:dyDescent="0.25">
      <c r="A39" s="29"/>
      <c r="B39" s="22"/>
      <c r="C39" s="22"/>
    </row>
    <row r="40" spans="1:4" s="28" customFormat="1" ht="12.75" x14ac:dyDescent="0.25">
      <c r="A40" s="23" t="s">
        <v>17</v>
      </c>
      <c r="B40" s="24">
        <f>SUM(B35:B37)</f>
        <v>22584274</v>
      </c>
      <c r="C40" s="24">
        <f>SUM(C35:C37)</f>
        <v>16350973</v>
      </c>
    </row>
    <row r="41" spans="1:4" s="16" customFormat="1" ht="13.5" thickBot="1" x14ac:dyDescent="0.3">
      <c r="A41" s="25"/>
      <c r="B41" s="26"/>
      <c r="C41" s="26"/>
    </row>
    <row r="42" spans="1:4" s="16" customFormat="1" ht="12.75" x14ac:dyDescent="0.25">
      <c r="A42" s="30"/>
      <c r="B42" s="31"/>
      <c r="C42" s="31"/>
    </row>
    <row r="43" spans="1:4" s="28" customFormat="1" ht="12.75" x14ac:dyDescent="0.25">
      <c r="A43" s="23" t="s">
        <v>18</v>
      </c>
      <c r="B43" s="24">
        <f>B40+B31</f>
        <v>258362720</v>
      </c>
      <c r="C43" s="24">
        <f>C40+C31</f>
        <v>222773479</v>
      </c>
      <c r="D43" s="107"/>
    </row>
    <row r="44" spans="1:4" s="16" customFormat="1" ht="13.5" thickBot="1" x14ac:dyDescent="0.3">
      <c r="A44" s="25"/>
      <c r="B44" s="26"/>
      <c r="C44" s="26"/>
    </row>
    <row r="45" spans="1:4" ht="4.5" hidden="1" customHeight="1" x14ac:dyDescent="0.2">
      <c r="A45" s="3"/>
    </row>
    <row r="46" spans="1:4" s="62" customFormat="1" ht="12.75" hidden="1" x14ac:dyDescent="0.2">
      <c r="A46" s="61" t="s">
        <v>43</v>
      </c>
      <c r="B46" s="63">
        <v>10872</v>
      </c>
      <c r="C46" s="63">
        <v>10844</v>
      </c>
    </row>
    <row r="47" spans="1:4" s="62" customFormat="1" ht="12.75" hidden="1" x14ac:dyDescent="0.2">
      <c r="A47" s="61" t="s">
        <v>44</v>
      </c>
      <c r="B47" s="63">
        <v>10000</v>
      </c>
      <c r="C47" s="63">
        <v>0</v>
      </c>
    </row>
    <row r="48" spans="1:4" s="62" customFormat="1" ht="4.5" hidden="1" customHeight="1" thickBot="1" x14ac:dyDescent="0.25">
      <c r="A48" s="25"/>
      <c r="B48" s="26"/>
      <c r="C48" s="26"/>
    </row>
    <row r="49" spans="1:3" s="62" customFormat="1" ht="12.75" x14ac:dyDescent="0.2">
      <c r="A49" s="23"/>
      <c r="B49" s="218"/>
      <c r="C49" s="218"/>
    </row>
    <row r="50" spans="1:3" s="62" customFormat="1" ht="15" x14ac:dyDescent="0.2">
      <c r="A50" s="219" t="s">
        <v>43</v>
      </c>
      <c r="B50" s="220">
        <v>11134</v>
      </c>
      <c r="C50" s="220">
        <v>11584</v>
      </c>
    </row>
    <row r="51" spans="1:3" s="62" customFormat="1" ht="15" x14ac:dyDescent="0.2">
      <c r="A51" s="219" t="s">
        <v>44</v>
      </c>
      <c r="B51" s="220">
        <v>10000</v>
      </c>
      <c r="C51" s="220">
        <v>10000</v>
      </c>
    </row>
    <row r="52" spans="1:3" s="62" customFormat="1" ht="12.75" x14ac:dyDescent="0.2">
      <c r="A52" s="23"/>
      <c r="B52" s="218"/>
      <c r="C52" s="218"/>
    </row>
    <row r="53" spans="1:3" s="62" customFormat="1" ht="12.75" x14ac:dyDescent="0.2">
      <c r="A53" s="23"/>
      <c r="B53" s="218"/>
      <c r="C53" s="218"/>
    </row>
    <row r="54" spans="1:3" s="11" customFormat="1" ht="15" x14ac:dyDescent="0.25">
      <c r="A54" s="11" t="s">
        <v>32</v>
      </c>
      <c r="B54" s="68" t="s">
        <v>61</v>
      </c>
      <c r="C54" s="68"/>
    </row>
    <row r="55" spans="1:3" s="11" customFormat="1" ht="15" x14ac:dyDescent="0.25">
      <c r="A55" s="12"/>
      <c r="B55" s="68"/>
      <c r="C55" s="68"/>
    </row>
    <row r="56" spans="1:3" s="13" customFormat="1" ht="14.25" x14ac:dyDescent="0.2">
      <c r="A56" s="13" t="s">
        <v>58</v>
      </c>
      <c r="B56" s="70" t="s">
        <v>33</v>
      </c>
      <c r="C56" s="70"/>
    </row>
    <row r="57" spans="1:3" s="13" customFormat="1" ht="14.25" x14ac:dyDescent="0.2">
      <c r="A57" s="14" t="s">
        <v>59</v>
      </c>
      <c r="B57" s="70" t="s">
        <v>34</v>
      </c>
      <c r="C57" s="70"/>
    </row>
  </sheetData>
  <mergeCells count="2">
    <mergeCell ref="A5:A6"/>
    <mergeCell ref="A3:C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F72"/>
  <sheetViews>
    <sheetView topLeftCell="A28" zoomScale="120" zoomScaleNormal="120" workbookViewId="0">
      <selection activeCell="E54" sqref="E54"/>
    </sheetView>
  </sheetViews>
  <sheetFormatPr defaultRowHeight="12.75" x14ac:dyDescent="0.2"/>
  <cols>
    <col min="1" max="1" width="48.28515625" style="4" customWidth="1"/>
    <col min="2" max="3" width="19.28515625" style="99" customWidth="1"/>
    <col min="4" max="4" width="11.28515625" style="6" bestFit="1" customWidth="1"/>
    <col min="5" max="16384" width="9.140625" style="6"/>
  </cols>
  <sheetData>
    <row r="6" spans="1:4" s="32" customFormat="1" ht="30" customHeight="1" x14ac:dyDescent="0.25">
      <c r="A6" s="226" t="s">
        <v>122</v>
      </c>
      <c r="B6" s="226"/>
      <c r="C6" s="226"/>
    </row>
    <row r="7" spans="1:4" s="32" customFormat="1" ht="16.5" customHeight="1" x14ac:dyDescent="0.25">
      <c r="A7" s="215"/>
      <c r="B7" s="215"/>
      <c r="C7" s="215"/>
    </row>
    <row r="8" spans="1:4" s="32" customFormat="1" x14ac:dyDescent="0.25">
      <c r="A8" s="227" t="s">
        <v>0</v>
      </c>
      <c r="B8" s="80" t="s">
        <v>120</v>
      </c>
      <c r="C8" s="80" t="s">
        <v>119</v>
      </c>
    </row>
    <row r="9" spans="1:4" s="32" customFormat="1" x14ac:dyDescent="0.25">
      <c r="A9" s="228"/>
      <c r="B9" s="81" t="s">
        <v>116</v>
      </c>
      <c r="C9" s="81" t="s">
        <v>116</v>
      </c>
    </row>
    <row r="10" spans="1:4" s="32" customFormat="1" x14ac:dyDescent="0.25">
      <c r="A10" s="35"/>
      <c r="B10" s="82"/>
      <c r="C10" s="82"/>
    </row>
    <row r="11" spans="1:4" s="32" customFormat="1" x14ac:dyDescent="0.25">
      <c r="A11" s="36" t="s">
        <v>19</v>
      </c>
      <c r="B11" s="83">
        <v>5885949</v>
      </c>
      <c r="C11" s="83">
        <v>2536098</v>
      </c>
      <c r="D11" s="39"/>
    </row>
    <row r="12" spans="1:4" s="32" customFormat="1" x14ac:dyDescent="0.25">
      <c r="A12" s="37" t="s">
        <v>20</v>
      </c>
      <c r="B12" s="108">
        <v>-3241368</v>
      </c>
      <c r="C12" s="108">
        <v>-1030799</v>
      </c>
      <c r="D12" s="39"/>
    </row>
    <row r="13" spans="1:4" s="32" customFormat="1" x14ac:dyDescent="0.25">
      <c r="A13" s="38"/>
      <c r="B13" s="84"/>
      <c r="C13" s="84"/>
      <c r="D13" s="46"/>
    </row>
    <row r="14" spans="1:4" s="32" customFormat="1" x14ac:dyDescent="0.25">
      <c r="A14" s="36"/>
      <c r="B14" s="82"/>
      <c r="C14" s="82"/>
      <c r="D14" s="46"/>
    </row>
    <row r="15" spans="1:4" s="32" customFormat="1" x14ac:dyDescent="0.25">
      <c r="A15" s="35" t="s">
        <v>21</v>
      </c>
      <c r="B15" s="85">
        <f>SUM(B11:B12)</f>
        <v>2644581</v>
      </c>
      <c r="C15" s="85">
        <f>SUM(C11:C12)</f>
        <v>1505299</v>
      </c>
      <c r="D15" s="44"/>
    </row>
    <row r="16" spans="1:4" s="32" customFormat="1" ht="25.5" x14ac:dyDescent="0.25">
      <c r="A16" s="41" t="s">
        <v>45</v>
      </c>
      <c r="B16" s="83">
        <v>-1269852</v>
      </c>
      <c r="C16" s="83">
        <v>-532887</v>
      </c>
      <c r="D16" s="64"/>
    </row>
    <row r="17" spans="1:5" s="32" customFormat="1" x14ac:dyDescent="0.25">
      <c r="A17" s="38"/>
      <c r="B17" s="84"/>
      <c r="C17" s="84"/>
      <c r="D17" s="64"/>
    </row>
    <row r="18" spans="1:5" s="32" customFormat="1" x14ac:dyDescent="0.25">
      <c r="A18" s="36"/>
      <c r="B18" s="82"/>
      <c r="C18" s="82"/>
      <c r="D18" s="64"/>
    </row>
    <row r="19" spans="1:5" s="32" customFormat="1" ht="30.75" customHeight="1" x14ac:dyDescent="0.25">
      <c r="A19" s="40" t="s">
        <v>46</v>
      </c>
      <c r="B19" s="85">
        <f>SUM(B15:B16)</f>
        <v>1374729</v>
      </c>
      <c r="C19" s="85">
        <f>SUM(C15:C16)</f>
        <v>972412</v>
      </c>
      <c r="D19" s="64"/>
    </row>
    <row r="20" spans="1:5" s="32" customFormat="1" x14ac:dyDescent="0.25">
      <c r="A20" s="41" t="s">
        <v>22</v>
      </c>
      <c r="B20" s="83">
        <v>441072</v>
      </c>
      <c r="C20" s="83">
        <v>263778</v>
      </c>
      <c r="D20" s="64"/>
    </row>
    <row r="21" spans="1:5" s="32" customFormat="1" x14ac:dyDescent="0.25">
      <c r="A21" s="41" t="s">
        <v>23</v>
      </c>
      <c r="B21" s="83">
        <v>-34243</v>
      </c>
      <c r="C21" s="83">
        <v>-9972</v>
      </c>
      <c r="D21" s="64"/>
    </row>
    <row r="22" spans="1:5" s="32" customFormat="1" x14ac:dyDescent="0.25">
      <c r="A22" s="41" t="s">
        <v>49</v>
      </c>
      <c r="B22" s="83">
        <v>264334</v>
      </c>
      <c r="C22" s="83">
        <v>70350</v>
      </c>
      <c r="D22" s="64"/>
    </row>
    <row r="23" spans="1:5" s="32" customFormat="1" ht="25.5" x14ac:dyDescent="0.25">
      <c r="A23" s="41" t="s">
        <v>50</v>
      </c>
      <c r="B23" s="83">
        <v>10595</v>
      </c>
      <c r="C23" s="83">
        <v>265</v>
      </c>
      <c r="D23" s="64"/>
    </row>
    <row r="24" spans="1:5" s="32" customFormat="1" x14ac:dyDescent="0.25">
      <c r="A24" s="41" t="s">
        <v>51</v>
      </c>
      <c r="B24" s="83">
        <v>90748</v>
      </c>
      <c r="C24" s="83">
        <v>52796</v>
      </c>
      <c r="D24" s="64"/>
    </row>
    <row r="25" spans="1:5" s="66" customFormat="1" x14ac:dyDescent="0.25">
      <c r="A25" s="40" t="s">
        <v>52</v>
      </c>
      <c r="B25" s="85">
        <f>SUM(B19:B24)</f>
        <v>2147235</v>
      </c>
      <c r="C25" s="85">
        <f>SUM(C19:C24)</f>
        <v>1349629</v>
      </c>
      <c r="D25" s="65"/>
    </row>
    <row r="26" spans="1:5" s="32" customFormat="1" x14ac:dyDescent="0.25">
      <c r="A26" s="41" t="s">
        <v>24</v>
      </c>
      <c r="B26" s="83">
        <v>-1637959</v>
      </c>
      <c r="C26" s="83">
        <v>-956024</v>
      </c>
      <c r="D26" s="39"/>
    </row>
    <row r="27" spans="1:5" s="32" customFormat="1" x14ac:dyDescent="0.25">
      <c r="A27" s="41" t="s">
        <v>53</v>
      </c>
      <c r="B27" s="83">
        <v>-4925</v>
      </c>
      <c r="C27" s="83">
        <v>-7698</v>
      </c>
      <c r="D27" s="64"/>
    </row>
    <row r="28" spans="1:5" s="66" customFormat="1" ht="14.25" customHeight="1" x14ac:dyDescent="0.25">
      <c r="A28" s="40" t="s">
        <v>25</v>
      </c>
      <c r="B28" s="85">
        <f>SUM(B25,B26,B27)</f>
        <v>504351</v>
      </c>
      <c r="C28" s="85">
        <f>SUM(C25,C26,C27)</f>
        <v>385907</v>
      </c>
      <c r="D28" s="65"/>
      <c r="E28" s="79"/>
    </row>
    <row r="29" spans="1:5" s="32" customFormat="1" x14ac:dyDescent="0.25">
      <c r="A29" s="41" t="s">
        <v>26</v>
      </c>
      <c r="B29" s="83">
        <v>-86871</v>
      </c>
      <c r="C29" s="83">
        <v>-84930</v>
      </c>
      <c r="D29" s="64"/>
    </row>
    <row r="30" spans="1:5" s="32" customFormat="1" x14ac:dyDescent="0.25">
      <c r="A30" s="41"/>
      <c r="B30" s="83"/>
      <c r="C30" s="83"/>
      <c r="D30" s="64"/>
    </row>
    <row r="31" spans="1:5" s="66" customFormat="1" x14ac:dyDescent="0.25">
      <c r="A31" s="74" t="s">
        <v>27</v>
      </c>
      <c r="B31" s="109">
        <f>SUM(B28,B29)</f>
        <v>417480</v>
      </c>
      <c r="C31" s="109">
        <f>SUM(C28,C29)</f>
        <v>300977</v>
      </c>
      <c r="D31" s="65"/>
    </row>
    <row r="32" spans="1:5" s="32" customFormat="1" x14ac:dyDescent="0.25">
      <c r="A32" s="38"/>
      <c r="B32" s="84"/>
      <c r="C32" s="84"/>
      <c r="D32" s="64"/>
    </row>
    <row r="33" spans="1:6" s="32" customFormat="1" x14ac:dyDescent="0.25">
      <c r="A33" s="36"/>
      <c r="B33" s="82"/>
      <c r="C33" s="82"/>
      <c r="D33" s="64"/>
    </row>
    <row r="34" spans="1:6" s="45" customFormat="1" x14ac:dyDescent="0.25">
      <c r="A34" s="48" t="s">
        <v>54</v>
      </c>
      <c r="B34" s="86"/>
      <c r="C34" s="86"/>
    </row>
    <row r="35" spans="1:6" s="45" customFormat="1" ht="25.5" x14ac:dyDescent="0.25">
      <c r="A35" s="17" t="s">
        <v>55</v>
      </c>
      <c r="B35" s="86"/>
      <c r="C35" s="86"/>
    </row>
    <row r="36" spans="1:6" s="45" customFormat="1" ht="16.5" customHeight="1" x14ac:dyDescent="0.25">
      <c r="A36" s="17" t="s">
        <v>28</v>
      </c>
      <c r="B36" s="110">
        <v>-173584</v>
      </c>
      <c r="C36" s="83">
        <v>-98471</v>
      </c>
    </row>
    <row r="37" spans="1:6" s="45" customFormat="1" ht="25.5" x14ac:dyDescent="0.25">
      <c r="A37" s="17" t="s">
        <v>29</v>
      </c>
      <c r="B37" s="110">
        <v>-10595</v>
      </c>
      <c r="C37" s="83">
        <v>-265</v>
      </c>
    </row>
    <row r="38" spans="1:6" s="45" customFormat="1" ht="25.5" x14ac:dyDescent="0.25">
      <c r="A38" s="17" t="s">
        <v>121</v>
      </c>
      <c r="B38" s="110">
        <v>0</v>
      </c>
      <c r="C38" s="83">
        <v>13836</v>
      </c>
    </row>
    <row r="39" spans="1:6" s="45" customFormat="1" ht="6" customHeight="1" x14ac:dyDescent="0.25">
      <c r="A39" s="46"/>
      <c r="B39" s="87"/>
      <c r="C39" s="87"/>
    </row>
    <row r="40" spans="1:6" s="45" customFormat="1" ht="8.25" customHeight="1" x14ac:dyDescent="0.25">
      <c r="A40" s="47"/>
      <c r="B40" s="88"/>
      <c r="C40" s="88"/>
    </row>
    <row r="41" spans="1:6" s="45" customFormat="1" x14ac:dyDescent="0.25">
      <c r="A41" s="46" t="s">
        <v>30</v>
      </c>
      <c r="B41" s="111">
        <f>SUM(B36:B38)</f>
        <v>-184179</v>
      </c>
      <c r="C41" s="111">
        <f>SUM(C36:C38)</f>
        <v>-84900</v>
      </c>
    </row>
    <row r="42" spans="1:6" s="45" customFormat="1" ht="7.5" customHeight="1" x14ac:dyDescent="0.25">
      <c r="A42" s="42"/>
      <c r="B42" s="84"/>
      <c r="C42" s="84"/>
    </row>
    <row r="43" spans="1:6" s="45" customFormat="1" ht="9.75" customHeight="1" x14ac:dyDescent="0.25">
      <c r="A43" s="43"/>
      <c r="B43" s="82"/>
      <c r="C43" s="82"/>
    </row>
    <row r="44" spans="1:6" s="45" customFormat="1" x14ac:dyDescent="0.25">
      <c r="A44" s="48" t="s">
        <v>31</v>
      </c>
      <c r="B44" s="112">
        <f>SUM(B31,B41)</f>
        <v>233301</v>
      </c>
      <c r="C44" s="112">
        <f>SUM(C31,C41)</f>
        <v>216077</v>
      </c>
    </row>
    <row r="45" spans="1:6" s="45" customFormat="1" ht="5.25" customHeight="1" thickBot="1" x14ac:dyDescent="0.3">
      <c r="A45" s="67"/>
      <c r="B45" s="89"/>
      <c r="C45" s="89"/>
    </row>
    <row r="46" spans="1:6" s="33" customFormat="1" ht="27" hidden="1" customHeight="1" x14ac:dyDescent="0.2">
      <c r="A46" s="40" t="s">
        <v>35</v>
      </c>
      <c r="B46" s="90" t="e">
        <f>#REF!/B49*1000</f>
        <v>#REF!</v>
      </c>
      <c r="C46" s="90" t="e">
        <f>#REF!/C49*1000</f>
        <v>#REF!</v>
      </c>
      <c r="D46" s="52"/>
      <c r="E46" s="34"/>
      <c r="F46" s="34"/>
    </row>
    <row r="47" spans="1:6" s="33" customFormat="1" ht="6" hidden="1" customHeight="1" x14ac:dyDescent="0.2">
      <c r="A47" s="50"/>
      <c r="B47" s="91"/>
      <c r="C47" s="92"/>
      <c r="D47" s="53"/>
      <c r="E47" s="34"/>
      <c r="F47" s="34"/>
    </row>
    <row r="48" spans="1:6" s="33" customFormat="1" ht="8.25" hidden="1" customHeight="1" x14ac:dyDescent="0.2">
      <c r="A48" s="36"/>
      <c r="B48" s="93"/>
      <c r="C48" s="94"/>
      <c r="D48" s="54"/>
      <c r="E48" s="34"/>
      <c r="F48" s="34"/>
    </row>
    <row r="49" spans="1:6" s="33" customFormat="1" hidden="1" x14ac:dyDescent="0.2">
      <c r="A49" s="40" t="s">
        <v>36</v>
      </c>
      <c r="B49" s="95">
        <f>C66</f>
        <v>500000</v>
      </c>
      <c r="C49" s="96">
        <v>332290</v>
      </c>
      <c r="D49" s="55"/>
      <c r="E49" s="34"/>
      <c r="F49" s="34"/>
    </row>
    <row r="50" spans="1:6" s="33" customFormat="1" ht="4.5" hidden="1" customHeight="1" thickBot="1" x14ac:dyDescent="0.25">
      <c r="A50" s="51"/>
      <c r="B50" s="97"/>
      <c r="C50" s="97"/>
      <c r="D50" s="49"/>
      <c r="E50" s="34"/>
      <c r="F50" s="34"/>
    </row>
    <row r="51" spans="1:6" s="5" customFormat="1" x14ac:dyDescent="0.2">
      <c r="B51" s="98"/>
      <c r="C51" s="99"/>
      <c r="E51" s="6"/>
      <c r="F51" s="6"/>
    </row>
    <row r="52" spans="1:6" s="5" customFormat="1" ht="25.5" x14ac:dyDescent="0.2">
      <c r="A52" s="19" t="s">
        <v>124</v>
      </c>
      <c r="B52" s="83">
        <v>41</v>
      </c>
      <c r="C52" s="83">
        <v>0</v>
      </c>
      <c r="E52" s="6"/>
      <c r="F52" s="6"/>
    </row>
    <row r="53" spans="1:6" s="5" customFormat="1" x14ac:dyDescent="0.2">
      <c r="A53" s="221" t="s">
        <v>36</v>
      </c>
      <c r="B53" s="83">
        <v>1177500</v>
      </c>
      <c r="C53" s="83">
        <v>1000000</v>
      </c>
      <c r="E53" s="6"/>
      <c r="F53" s="6"/>
    </row>
    <row r="54" spans="1:6" s="5" customFormat="1" x14ac:dyDescent="0.2">
      <c r="A54" s="46"/>
      <c r="B54" s="98"/>
      <c r="C54" s="99"/>
      <c r="E54" s="6"/>
      <c r="F54" s="6"/>
    </row>
    <row r="55" spans="1:6" s="11" customFormat="1" ht="15" x14ac:dyDescent="0.25">
      <c r="A55" s="11" t="s">
        <v>32</v>
      </c>
      <c r="B55" s="100" t="s">
        <v>32</v>
      </c>
      <c r="C55" s="100"/>
    </row>
    <row r="56" spans="1:6" s="11" customFormat="1" ht="15" x14ac:dyDescent="0.25">
      <c r="A56" s="12"/>
      <c r="B56" s="100"/>
      <c r="C56" s="100"/>
    </row>
    <row r="57" spans="1:6" s="13" customFormat="1" ht="14.25" x14ac:dyDescent="0.2">
      <c r="A57" s="13" t="s">
        <v>58</v>
      </c>
      <c r="B57" s="101" t="s">
        <v>33</v>
      </c>
      <c r="C57" s="101"/>
    </row>
    <row r="58" spans="1:6" s="13" customFormat="1" ht="14.25" x14ac:dyDescent="0.2">
      <c r="A58" s="14" t="s">
        <v>59</v>
      </c>
      <c r="B58" s="101" t="s">
        <v>34</v>
      </c>
      <c r="C58" s="101"/>
    </row>
    <row r="59" spans="1:6" s="1" customFormat="1" ht="12" x14ac:dyDescent="0.2">
      <c r="A59" s="2"/>
      <c r="B59" s="102"/>
      <c r="C59" s="102"/>
    </row>
    <row r="62" spans="1:6" s="57" customFormat="1" x14ac:dyDescent="0.2">
      <c r="A62" s="56" t="s">
        <v>39</v>
      </c>
      <c r="B62" s="103">
        <v>500000</v>
      </c>
      <c r="C62" s="103">
        <v>500000</v>
      </c>
    </row>
    <row r="63" spans="1:6" s="57" customFormat="1" x14ac:dyDescent="0.2">
      <c r="A63" s="58" t="s">
        <v>37</v>
      </c>
      <c r="B63" s="104">
        <v>950000</v>
      </c>
      <c r="C63" s="104">
        <v>500000</v>
      </c>
    </row>
    <row r="64" spans="1:6" s="57" customFormat="1" x14ac:dyDescent="0.2">
      <c r="A64" s="58" t="s">
        <v>38</v>
      </c>
      <c r="B64" s="104">
        <v>950000</v>
      </c>
      <c r="C64" s="104">
        <v>500000</v>
      </c>
    </row>
    <row r="65" spans="1:6" s="57" customFormat="1" x14ac:dyDescent="0.2">
      <c r="A65" s="58" t="s">
        <v>40</v>
      </c>
      <c r="B65" s="104">
        <f t="shared" ref="B65:C65" si="0">B64</f>
        <v>950000</v>
      </c>
      <c r="C65" s="104">
        <f t="shared" si="0"/>
        <v>500000</v>
      </c>
    </row>
    <row r="66" spans="1:6" s="57" customFormat="1" x14ac:dyDescent="0.2">
      <c r="A66" s="59"/>
      <c r="B66" s="104">
        <f>AVERAGE(B62,B64,B63,B65)</f>
        <v>837500</v>
      </c>
      <c r="C66" s="104">
        <f>AVERAGE(C62,C64,C63,C65)</f>
        <v>500000</v>
      </c>
    </row>
    <row r="67" spans="1:6" s="57" customFormat="1" x14ac:dyDescent="0.2">
      <c r="A67" s="58"/>
      <c r="B67" s="105"/>
      <c r="C67" s="106"/>
    </row>
    <row r="68" spans="1:6" s="60" customFormat="1" x14ac:dyDescent="0.2">
      <c r="A68" s="58" t="s">
        <v>41</v>
      </c>
      <c r="B68" s="103">
        <v>332290</v>
      </c>
      <c r="C68" s="106"/>
      <c r="E68" s="57"/>
      <c r="F68" s="57"/>
    </row>
    <row r="69" spans="1:6" s="60" customFormat="1" x14ac:dyDescent="0.2">
      <c r="A69" s="58" t="s">
        <v>37</v>
      </c>
      <c r="B69" s="104">
        <f t="shared" ref="B69:B71" si="1">B68</f>
        <v>332290</v>
      </c>
      <c r="C69" s="106"/>
      <c r="E69" s="57"/>
      <c r="F69" s="57"/>
    </row>
    <row r="70" spans="1:6" s="60" customFormat="1" x14ac:dyDescent="0.2">
      <c r="A70" s="58" t="s">
        <v>38</v>
      </c>
      <c r="B70" s="104">
        <f t="shared" si="1"/>
        <v>332290</v>
      </c>
      <c r="C70" s="106"/>
      <c r="E70" s="57"/>
      <c r="F70" s="57"/>
    </row>
    <row r="71" spans="1:6" s="60" customFormat="1" x14ac:dyDescent="0.2">
      <c r="A71" s="58" t="s">
        <v>42</v>
      </c>
      <c r="B71" s="104">
        <f t="shared" si="1"/>
        <v>332290</v>
      </c>
      <c r="C71" s="106"/>
      <c r="E71" s="57"/>
      <c r="F71" s="57"/>
    </row>
    <row r="72" spans="1:6" s="57" customFormat="1" x14ac:dyDescent="0.2">
      <c r="A72" s="58"/>
      <c r="B72" s="104">
        <f>AVERAGE(B68,B70,B69,B71)</f>
        <v>332290</v>
      </c>
      <c r="C72" s="106"/>
    </row>
  </sheetData>
  <mergeCells count="2">
    <mergeCell ref="A6:C6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6"/>
  <sheetViews>
    <sheetView zoomScaleNormal="100" workbookViewId="0">
      <selection sqref="A1:XFD1048576"/>
    </sheetView>
  </sheetViews>
  <sheetFormatPr defaultColWidth="19.5703125" defaultRowHeight="12.75" x14ac:dyDescent="0.2"/>
  <cols>
    <col min="1" max="1" width="3.7109375" style="113" customWidth="1"/>
    <col min="2" max="2" width="59.85546875" style="113" customWidth="1"/>
    <col min="3" max="3" width="13.42578125" style="113" customWidth="1"/>
    <col min="4" max="4" width="17.140625" style="113" customWidth="1"/>
    <col min="5" max="5" width="14.28515625" style="113" customWidth="1"/>
    <col min="6" max="6" width="15.140625" style="113" customWidth="1"/>
    <col min="7" max="7" width="14.28515625" style="113" customWidth="1"/>
    <col min="8" max="8" width="12.85546875" style="113" customWidth="1"/>
    <col min="9" max="9" width="6" style="113" customWidth="1"/>
    <col min="10" max="252" width="11.42578125" style="113" customWidth="1"/>
    <col min="253" max="253" width="3.7109375" style="113" customWidth="1"/>
    <col min="254" max="254" width="92.140625" style="113" customWidth="1"/>
    <col min="255" max="16384" width="19.5703125" style="113"/>
  </cols>
  <sheetData>
    <row r="2" spans="2:8" x14ac:dyDescent="0.2">
      <c r="B2" s="229"/>
      <c r="C2" s="229"/>
      <c r="D2" s="229"/>
    </row>
    <row r="3" spans="2:8" x14ac:dyDescent="0.2">
      <c r="B3" s="216"/>
      <c r="C3" s="216"/>
      <c r="D3" s="216"/>
    </row>
    <row r="4" spans="2:8" x14ac:dyDescent="0.2">
      <c r="B4" s="114"/>
    </row>
    <row r="5" spans="2:8" x14ac:dyDescent="0.2">
      <c r="B5" s="114"/>
    </row>
    <row r="6" spans="2:8" s="116" customFormat="1" x14ac:dyDescent="0.2">
      <c r="B6" s="115" t="s">
        <v>125</v>
      </c>
      <c r="C6" s="115"/>
      <c r="D6" s="115"/>
      <c r="E6" s="115"/>
      <c r="F6" s="115"/>
      <c r="G6" s="115"/>
      <c r="H6" s="115"/>
    </row>
    <row r="7" spans="2:8" s="116" customFormat="1" ht="13.5" thickBot="1" x14ac:dyDescent="0.25">
      <c r="B7" s="117"/>
      <c r="C7" s="115"/>
      <c r="D7" s="115"/>
      <c r="E7" s="115"/>
      <c r="F7" s="115"/>
      <c r="G7" s="115"/>
      <c r="H7" s="115"/>
    </row>
    <row r="8" spans="2:8" s="120" customFormat="1" ht="39" thickBot="1" x14ac:dyDescent="0.3">
      <c r="B8" s="118" t="s">
        <v>62</v>
      </c>
      <c r="C8" s="119" t="s">
        <v>15</v>
      </c>
      <c r="D8" s="119" t="s">
        <v>63</v>
      </c>
      <c r="E8" s="119" t="s">
        <v>64</v>
      </c>
      <c r="F8" s="119" t="s">
        <v>65</v>
      </c>
      <c r="G8" s="119" t="s">
        <v>16</v>
      </c>
      <c r="H8" s="119" t="s">
        <v>66</v>
      </c>
    </row>
    <row r="9" spans="2:8" s="120" customFormat="1" ht="13.5" thickBot="1" x14ac:dyDescent="0.3">
      <c r="B9" s="121" t="s">
        <v>126</v>
      </c>
      <c r="C9" s="122">
        <v>14500000</v>
      </c>
      <c r="D9" s="122">
        <v>121719</v>
      </c>
      <c r="E9" s="122">
        <v>263810</v>
      </c>
      <c r="F9" s="122">
        <v>30664</v>
      </c>
      <c r="G9" s="122">
        <v>467608</v>
      </c>
      <c r="H9" s="123">
        <f>SUM(C9:G9)</f>
        <v>15383801</v>
      </c>
    </row>
    <row r="10" spans="2:8" s="120" customFormat="1" x14ac:dyDescent="0.25">
      <c r="B10" s="124" t="s">
        <v>31</v>
      </c>
      <c r="C10" s="125"/>
      <c r="D10" s="125"/>
      <c r="E10" s="125"/>
      <c r="F10" s="126"/>
      <c r="G10" s="126"/>
      <c r="H10" s="126"/>
    </row>
    <row r="11" spans="2:8" s="120" customFormat="1" x14ac:dyDescent="0.25">
      <c r="B11" s="127" t="s">
        <v>27</v>
      </c>
      <c r="C11" s="125">
        <v>0</v>
      </c>
      <c r="D11" s="125">
        <v>0</v>
      </c>
      <c r="E11" s="125">
        <v>0</v>
      </c>
      <c r="F11" s="128">
        <v>0</v>
      </c>
      <c r="G11" s="129">
        <v>300977</v>
      </c>
      <c r="H11" s="130">
        <f>SUM(C11:G11)</f>
        <v>300977</v>
      </c>
    </row>
    <row r="12" spans="2:8" s="120" customFormat="1" x14ac:dyDescent="0.25">
      <c r="B12" s="124" t="s">
        <v>54</v>
      </c>
      <c r="C12" s="125">
        <v>0</v>
      </c>
      <c r="D12" s="125">
        <v>0</v>
      </c>
      <c r="E12" s="125">
        <v>0</v>
      </c>
      <c r="F12" s="128">
        <v>0</v>
      </c>
      <c r="G12" s="128">
        <v>0</v>
      </c>
      <c r="H12" s="131">
        <v>0</v>
      </c>
    </row>
    <row r="13" spans="2:8" s="120" customFormat="1" x14ac:dyDescent="0.25">
      <c r="B13" s="127" t="s">
        <v>67</v>
      </c>
      <c r="C13" s="125">
        <v>0</v>
      </c>
      <c r="D13" s="125">
        <v>0</v>
      </c>
      <c r="E13" s="125">
        <v>0</v>
      </c>
      <c r="F13" s="128">
        <v>0</v>
      </c>
      <c r="G13" s="128">
        <v>0</v>
      </c>
      <c r="H13" s="131">
        <v>0</v>
      </c>
    </row>
    <row r="14" spans="2:8" s="120" customFormat="1" ht="25.5" x14ac:dyDescent="0.25">
      <c r="B14" s="127" t="s">
        <v>68</v>
      </c>
      <c r="C14" s="125">
        <v>0</v>
      </c>
      <c r="D14" s="125">
        <v>0</v>
      </c>
      <c r="E14" s="125">
        <v>0</v>
      </c>
      <c r="F14" s="131">
        <v>-98471</v>
      </c>
      <c r="G14" s="128">
        <v>0</v>
      </c>
      <c r="H14" s="131">
        <f t="shared" ref="H14:H16" si="0">SUM(C14:G14)</f>
        <v>-98471</v>
      </c>
    </row>
    <row r="15" spans="2:8" s="120" customFormat="1" ht="25.5" x14ac:dyDescent="0.25">
      <c r="B15" s="127" t="s">
        <v>69</v>
      </c>
      <c r="C15" s="125">
        <v>0</v>
      </c>
      <c r="D15" s="125">
        <v>0</v>
      </c>
      <c r="E15" s="125">
        <v>0</v>
      </c>
      <c r="F15" s="131">
        <v>-265</v>
      </c>
      <c r="G15" s="128">
        <v>0</v>
      </c>
      <c r="H15" s="131">
        <f t="shared" si="0"/>
        <v>-265</v>
      </c>
    </row>
    <row r="16" spans="2:8" s="120" customFormat="1" x14ac:dyDescent="0.25">
      <c r="B16" s="127" t="s">
        <v>70</v>
      </c>
      <c r="C16" s="125">
        <v>0</v>
      </c>
      <c r="D16" s="125">
        <v>0</v>
      </c>
      <c r="E16" s="125">
        <v>0</v>
      </c>
      <c r="F16" s="131">
        <v>13836</v>
      </c>
      <c r="G16" s="128">
        <v>0</v>
      </c>
      <c r="H16" s="130">
        <f t="shared" si="0"/>
        <v>13836</v>
      </c>
    </row>
    <row r="17" spans="1:8" s="120" customFormat="1" ht="13.5" thickBot="1" x14ac:dyDescent="0.3">
      <c r="B17" s="132" t="s">
        <v>71</v>
      </c>
      <c r="C17" s="133">
        <v>0</v>
      </c>
      <c r="D17" s="133">
        <v>0</v>
      </c>
      <c r="E17" s="133">
        <v>0</v>
      </c>
      <c r="F17" s="134">
        <f>SUM(F10:F16)</f>
        <v>-84900</v>
      </c>
      <c r="G17" s="134">
        <f>SUM(G10:G16)</f>
        <v>300977</v>
      </c>
      <c r="H17" s="135">
        <f>SUM(H11:H16)</f>
        <v>216077</v>
      </c>
    </row>
    <row r="18" spans="1:8" s="120" customFormat="1" x14ac:dyDescent="0.25">
      <c r="B18" s="127"/>
      <c r="C18" s="128"/>
      <c r="D18" s="128"/>
      <c r="E18" s="126"/>
      <c r="F18" s="126"/>
      <c r="G18" s="128"/>
      <c r="H18" s="126"/>
    </row>
    <row r="19" spans="1:8" s="120" customFormat="1" x14ac:dyDescent="0.25">
      <c r="B19" s="127" t="s">
        <v>72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</row>
    <row r="20" spans="1:8" s="120" customFormat="1" x14ac:dyDescent="0.25">
      <c r="B20" s="127" t="s">
        <v>73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</row>
    <row r="21" spans="1:8" s="120" customFormat="1" x14ac:dyDescent="0.25">
      <c r="B21" s="127" t="s">
        <v>74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</row>
    <row r="22" spans="1:8" s="120" customFormat="1" ht="13.5" thickBot="1" x14ac:dyDescent="0.3">
      <c r="B22" s="136" t="s">
        <v>75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</row>
    <row r="23" spans="1:8" s="120" customFormat="1" x14ac:dyDescent="0.25">
      <c r="B23" s="124" t="s">
        <v>127</v>
      </c>
      <c r="C23" s="137">
        <f>C9+C17</f>
        <v>14500000</v>
      </c>
      <c r="D23" s="137">
        <f t="shared" ref="D23:H23" si="1">D9+D17</f>
        <v>121719</v>
      </c>
      <c r="E23" s="137">
        <f t="shared" si="1"/>
        <v>263810</v>
      </c>
      <c r="F23" s="233">
        <f t="shared" si="1"/>
        <v>-54236</v>
      </c>
      <c r="G23" s="137">
        <f t="shared" si="1"/>
        <v>768585</v>
      </c>
      <c r="H23" s="137">
        <f t="shared" si="1"/>
        <v>15599878</v>
      </c>
    </row>
    <row r="24" spans="1:8" s="120" customFormat="1" x14ac:dyDescent="0.25">
      <c r="B24" s="127"/>
      <c r="C24" s="128"/>
      <c r="D24" s="128"/>
      <c r="E24" s="128"/>
      <c r="F24" s="128"/>
      <c r="G24" s="128"/>
      <c r="H24" s="126"/>
    </row>
    <row r="25" spans="1:8" ht="13.5" thickBot="1" x14ac:dyDescent="0.25">
      <c r="A25" s="138"/>
      <c r="B25" s="139"/>
      <c r="C25" s="140"/>
      <c r="D25" s="140"/>
      <c r="E25" s="140"/>
      <c r="F25" s="140"/>
      <c r="G25" s="140"/>
      <c r="H25" s="140"/>
    </row>
    <row r="26" spans="1:8" s="120" customFormat="1" ht="13.5" thickBot="1" x14ac:dyDescent="0.3">
      <c r="A26" s="120" t="s">
        <v>76</v>
      </c>
      <c r="B26" s="132" t="s">
        <v>128</v>
      </c>
      <c r="C26" s="141">
        <v>14500000</v>
      </c>
      <c r="D26" s="141">
        <v>162306</v>
      </c>
      <c r="E26" s="141">
        <v>258178</v>
      </c>
      <c r="F26" s="142">
        <v>-163203</v>
      </c>
      <c r="G26" s="141">
        <v>1593692</v>
      </c>
      <c r="H26" s="135">
        <v>16350973</v>
      </c>
    </row>
    <row r="27" spans="1:8" s="120" customFormat="1" x14ac:dyDescent="0.25">
      <c r="A27" s="120" t="s">
        <v>76</v>
      </c>
      <c r="B27" s="124" t="s">
        <v>31</v>
      </c>
      <c r="C27" s="128"/>
      <c r="D27" s="128"/>
      <c r="E27" s="126"/>
      <c r="F27" s="128"/>
      <c r="G27" s="126"/>
      <c r="H27" s="126"/>
    </row>
    <row r="28" spans="1:8" s="120" customFormat="1" x14ac:dyDescent="0.25">
      <c r="A28" s="120" t="s">
        <v>76</v>
      </c>
      <c r="B28" s="127" t="s">
        <v>27</v>
      </c>
      <c r="C28" s="128">
        <v>0</v>
      </c>
      <c r="D28" s="128">
        <v>0</v>
      </c>
      <c r="E28" s="128">
        <v>0</v>
      </c>
      <c r="F28" s="128">
        <v>0</v>
      </c>
      <c r="G28" s="129">
        <v>417480</v>
      </c>
      <c r="H28" s="130">
        <v>417480</v>
      </c>
    </row>
    <row r="29" spans="1:8" s="143" customFormat="1" x14ac:dyDescent="0.25">
      <c r="A29" s="143" t="s">
        <v>76</v>
      </c>
      <c r="B29" s="124" t="s">
        <v>54</v>
      </c>
      <c r="C29" s="128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</row>
    <row r="30" spans="1:8" s="120" customFormat="1" x14ac:dyDescent="0.25">
      <c r="A30" s="120" t="s">
        <v>76</v>
      </c>
      <c r="B30" s="127" t="s">
        <v>67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</row>
    <row r="31" spans="1:8" s="120" customFormat="1" ht="25.5" x14ac:dyDescent="0.25">
      <c r="A31" s="120" t="s">
        <v>76</v>
      </c>
      <c r="B31" s="127" t="s">
        <v>68</v>
      </c>
      <c r="C31" s="128">
        <v>0</v>
      </c>
      <c r="D31" s="128">
        <v>0</v>
      </c>
      <c r="E31" s="128">
        <v>0</v>
      </c>
      <c r="F31" s="131">
        <v>-173584</v>
      </c>
      <c r="G31" s="128">
        <v>0</v>
      </c>
      <c r="H31" s="144">
        <v>-173584</v>
      </c>
    </row>
    <row r="32" spans="1:8" s="120" customFormat="1" ht="25.5" x14ac:dyDescent="0.25">
      <c r="B32" s="127" t="s">
        <v>69</v>
      </c>
      <c r="C32" s="128">
        <v>0</v>
      </c>
      <c r="D32" s="128">
        <v>0</v>
      </c>
      <c r="E32" s="128">
        <v>0</v>
      </c>
      <c r="F32" s="131">
        <v>-10595</v>
      </c>
      <c r="G32" s="128">
        <v>0</v>
      </c>
      <c r="H32" s="131">
        <v>-10595</v>
      </c>
    </row>
    <row r="33" spans="1:8" s="120" customFormat="1" x14ac:dyDescent="0.25">
      <c r="B33" s="127" t="s">
        <v>70</v>
      </c>
      <c r="C33" s="128">
        <v>0</v>
      </c>
      <c r="D33" s="128">
        <v>0</v>
      </c>
      <c r="E33" s="128">
        <v>0</v>
      </c>
      <c r="F33" s="131">
        <v>0</v>
      </c>
      <c r="G33" s="128">
        <v>0</v>
      </c>
      <c r="H33" s="131">
        <v>0</v>
      </c>
    </row>
    <row r="34" spans="1:8" s="143" customFormat="1" ht="13.5" thickBot="1" x14ac:dyDescent="0.3">
      <c r="B34" s="132" t="s">
        <v>71</v>
      </c>
      <c r="C34" s="145">
        <v>0</v>
      </c>
      <c r="D34" s="145">
        <v>0</v>
      </c>
      <c r="E34" s="145">
        <v>0</v>
      </c>
      <c r="F34" s="134">
        <v>-184179</v>
      </c>
      <c r="G34" s="134">
        <v>417480</v>
      </c>
      <c r="H34" s="135">
        <v>233301</v>
      </c>
    </row>
    <row r="35" spans="1:8" s="120" customFormat="1" x14ac:dyDescent="0.25">
      <c r="B35" s="127"/>
      <c r="C35" s="128"/>
      <c r="D35" s="128"/>
      <c r="E35" s="126"/>
      <c r="F35" s="126"/>
      <c r="G35" s="128"/>
      <c r="H35" s="126"/>
    </row>
    <row r="36" spans="1:8" s="143" customFormat="1" x14ac:dyDescent="0.25">
      <c r="B36" s="127" t="s">
        <v>72</v>
      </c>
      <c r="C36" s="129">
        <v>6000000</v>
      </c>
      <c r="D36" s="146">
        <v>0</v>
      </c>
      <c r="E36" s="146">
        <v>0</v>
      </c>
      <c r="F36" s="146">
        <v>0</v>
      </c>
      <c r="G36" s="146">
        <v>0</v>
      </c>
      <c r="H36" s="147">
        <v>6000000</v>
      </c>
    </row>
    <row r="37" spans="1:8" s="143" customFormat="1" x14ac:dyDescent="0.25">
      <c r="A37" s="143" t="s">
        <v>76</v>
      </c>
      <c r="B37" s="127" t="s">
        <v>73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48">
        <v>0</v>
      </c>
    </row>
    <row r="38" spans="1:8" s="143" customFormat="1" x14ac:dyDescent="0.25">
      <c r="A38" s="143" t="s">
        <v>76</v>
      </c>
      <c r="B38" s="127" t="s">
        <v>74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49">
        <v>0</v>
      </c>
    </row>
    <row r="39" spans="1:8" s="143" customFormat="1" ht="13.5" thickBot="1" x14ac:dyDescent="0.3">
      <c r="B39" s="136" t="s">
        <v>75</v>
      </c>
      <c r="C39" s="145">
        <v>0</v>
      </c>
      <c r="D39" s="145">
        <v>0</v>
      </c>
      <c r="E39" s="145">
        <v>0</v>
      </c>
      <c r="F39" s="145">
        <v>0</v>
      </c>
      <c r="G39" s="145">
        <v>0</v>
      </c>
      <c r="H39" s="150">
        <v>0</v>
      </c>
    </row>
    <row r="40" spans="1:8" s="143" customFormat="1" x14ac:dyDescent="0.25">
      <c r="A40" s="143" t="s">
        <v>76</v>
      </c>
      <c r="B40" s="124" t="s">
        <v>129</v>
      </c>
      <c r="C40" s="151">
        <f>SUM(C26,C36)</f>
        <v>20500000</v>
      </c>
      <c r="D40" s="151">
        <f>SUM(D26,D37)</f>
        <v>162306</v>
      </c>
      <c r="E40" s="152">
        <f>SUM(E26,E34,)</f>
        <v>258178</v>
      </c>
      <c r="F40" s="153">
        <f>SUM(F26,F34,)</f>
        <v>-347382</v>
      </c>
      <c r="G40" s="152">
        <f>SUM(G26,G34,G37:G39)</f>
        <v>2011172</v>
      </c>
      <c r="H40" s="152">
        <f>SUM(C40:G40)</f>
        <v>22584274</v>
      </c>
    </row>
    <row r="41" spans="1:8" x14ac:dyDescent="0.2">
      <c r="F41" s="154"/>
    </row>
    <row r="42" spans="1:8" x14ac:dyDescent="0.2">
      <c r="G42" s="155"/>
      <c r="H42" s="156"/>
    </row>
    <row r="43" spans="1:8" s="114" customFormat="1" x14ac:dyDescent="0.2">
      <c r="B43" s="157" t="s">
        <v>77</v>
      </c>
      <c r="C43" s="114" t="s">
        <v>77</v>
      </c>
      <c r="E43" s="158"/>
      <c r="F43" s="158"/>
      <c r="G43" s="159"/>
    </row>
    <row r="44" spans="1:8" s="114" customFormat="1" x14ac:dyDescent="0.2">
      <c r="B44" s="160" t="s">
        <v>78</v>
      </c>
      <c r="C44" s="230" t="s">
        <v>79</v>
      </c>
      <c r="D44" s="230"/>
      <c r="E44" s="230"/>
      <c r="F44" s="158"/>
    </row>
    <row r="45" spans="1:8" x14ac:dyDescent="0.2">
      <c r="B45" s="160" t="s">
        <v>59</v>
      </c>
      <c r="C45" s="230" t="s">
        <v>34</v>
      </c>
      <c r="D45" s="230"/>
      <c r="E45" s="230"/>
      <c r="F45" s="158"/>
    </row>
    <row r="46" spans="1:8" x14ac:dyDescent="0.2">
      <c r="B46" s="114"/>
      <c r="F46" s="158"/>
      <c r="G46" s="161"/>
      <c r="H46" s="161"/>
    </row>
    <row r="47" spans="1:8" x14ac:dyDescent="0.2">
      <c r="B47" s="162"/>
    </row>
    <row r="48" spans="1:8" x14ac:dyDescent="0.2">
      <c r="A48" s="113" t="s">
        <v>76</v>
      </c>
      <c r="B48" s="163"/>
      <c r="C48" s="164"/>
      <c r="D48" s="164"/>
      <c r="E48" s="155"/>
      <c r="F48" s="155"/>
      <c r="G48" s="155"/>
      <c r="H48" s="155"/>
    </row>
    <row r="51" spans="2:2" x14ac:dyDescent="0.2">
      <c r="B51" s="165"/>
    </row>
    <row r="52" spans="2:2" x14ac:dyDescent="0.2">
      <c r="B52" s="165"/>
    </row>
    <row r="53" spans="2:2" x14ac:dyDescent="0.2">
      <c r="B53" s="165"/>
    </row>
    <row r="54" spans="2:2" x14ac:dyDescent="0.2">
      <c r="B54" s="165"/>
    </row>
    <row r="55" spans="2:2" x14ac:dyDescent="0.2">
      <c r="B55" s="165"/>
    </row>
    <row r="56" spans="2:2" x14ac:dyDescent="0.2">
      <c r="B56" s="165"/>
    </row>
    <row r="57" spans="2:2" x14ac:dyDescent="0.2">
      <c r="B57" s="165"/>
    </row>
    <row r="58" spans="2:2" x14ac:dyDescent="0.2">
      <c r="B58" s="165"/>
    </row>
    <row r="59" spans="2:2" x14ac:dyDescent="0.2">
      <c r="B59" s="165"/>
    </row>
    <row r="60" spans="2:2" x14ac:dyDescent="0.2">
      <c r="B60" s="165"/>
    </row>
    <row r="61" spans="2:2" x14ac:dyDescent="0.2">
      <c r="B61" s="165"/>
    </row>
    <row r="75" spans="2:4" s="114" customFormat="1" x14ac:dyDescent="0.2">
      <c r="B75" s="113"/>
      <c r="C75" s="113"/>
      <c r="D75" s="113"/>
    </row>
    <row r="76" spans="2:4" s="114" customFormat="1" x14ac:dyDescent="0.2">
      <c r="B76" s="113"/>
      <c r="C76" s="113"/>
      <c r="D76" s="113"/>
    </row>
  </sheetData>
  <mergeCells count="3">
    <mergeCell ref="B2:D2"/>
    <mergeCell ref="C44:E44"/>
    <mergeCell ref="C45:E45"/>
  </mergeCells>
  <pageMargins left="0.51181102362204722" right="0.51181102362204722" top="0.35433070866141736" bottom="0.35433070866141736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83"/>
  <sheetViews>
    <sheetView tabSelected="1" topLeftCell="A53" workbookViewId="0">
      <selection sqref="A1:XFD1048576"/>
    </sheetView>
  </sheetViews>
  <sheetFormatPr defaultRowHeight="15" x14ac:dyDescent="0.25"/>
  <cols>
    <col min="1" max="1" width="63.28515625" style="8" customWidth="1"/>
    <col min="2" max="2" width="17.85546875" style="8" customWidth="1"/>
    <col min="3" max="3" width="2.7109375" style="8" customWidth="1"/>
    <col min="4" max="4" width="18" style="8" customWidth="1"/>
    <col min="5" max="5" width="38.7109375" style="8" hidden="1" customWidth="1"/>
    <col min="6" max="6" width="24.85546875" style="8" hidden="1" customWidth="1"/>
    <col min="7" max="16384" width="9.140625" style="8"/>
  </cols>
  <sheetData>
    <row r="6" spans="1:6" x14ac:dyDescent="0.25">
      <c r="A6" s="166" t="s">
        <v>80</v>
      </c>
      <c r="B6" s="166"/>
      <c r="C6" s="166"/>
    </row>
    <row r="7" spans="1:6" x14ac:dyDescent="0.25">
      <c r="A7" s="231" t="s">
        <v>130</v>
      </c>
      <c r="B7" s="231"/>
      <c r="C7" s="231"/>
      <c r="D7" s="231"/>
      <c r="E7" s="231"/>
    </row>
    <row r="8" spans="1:6" x14ac:dyDescent="0.25">
      <c r="A8" s="13"/>
      <c r="B8" s="13"/>
      <c r="C8" s="13"/>
      <c r="D8" s="217"/>
      <c r="E8" s="217"/>
    </row>
    <row r="9" spans="1:6" x14ac:dyDescent="0.25">
      <c r="A9" s="9"/>
      <c r="B9" s="167"/>
      <c r="C9" s="167"/>
    </row>
    <row r="10" spans="1:6" ht="29.25" x14ac:dyDescent="0.25">
      <c r="A10" s="234" t="s">
        <v>131</v>
      </c>
      <c r="B10" s="235" t="s">
        <v>132</v>
      </c>
      <c r="C10" s="235"/>
      <c r="D10" s="235" t="s">
        <v>133</v>
      </c>
    </row>
    <row r="11" spans="1:6" x14ac:dyDescent="0.25">
      <c r="A11" s="168"/>
    </row>
    <row r="12" spans="1:6" ht="15.75" customHeight="1" x14ac:dyDescent="0.25">
      <c r="A12" s="168" t="s">
        <v>81</v>
      </c>
      <c r="B12" s="10"/>
      <c r="C12" s="10"/>
      <c r="E12" s="169" t="s">
        <v>81</v>
      </c>
      <c r="F12" s="170"/>
    </row>
    <row r="13" spans="1:6" x14ac:dyDescent="0.25">
      <c r="A13" s="171" t="s">
        <v>82</v>
      </c>
      <c r="B13" s="172">
        <f>'[1]Движение для FS3'!C8</f>
        <v>5447595</v>
      </c>
      <c r="C13" s="172"/>
      <c r="D13" s="172">
        <v>2339071</v>
      </c>
      <c r="E13" s="173" t="s">
        <v>82</v>
      </c>
      <c r="F13" s="172">
        <v>13301808</v>
      </c>
    </row>
    <row r="14" spans="1:6" x14ac:dyDescent="0.25">
      <c r="A14" s="171" t="s">
        <v>83</v>
      </c>
      <c r="B14" s="172">
        <f>'[1]Движение для FS3'!C9</f>
        <v>-2420533</v>
      </c>
      <c r="C14" s="172"/>
      <c r="D14" s="172">
        <v>-1043863</v>
      </c>
      <c r="E14" s="173" t="s">
        <v>83</v>
      </c>
      <c r="F14" s="172">
        <v>-7453885</v>
      </c>
    </row>
    <row r="15" spans="1:6" x14ac:dyDescent="0.25">
      <c r="A15" s="171" t="s">
        <v>84</v>
      </c>
      <c r="B15" s="172">
        <f>'[1]Движение для FS3'!C10</f>
        <v>418451</v>
      </c>
      <c r="C15" s="172"/>
      <c r="D15" s="172">
        <v>252680</v>
      </c>
      <c r="E15" s="173" t="s">
        <v>84</v>
      </c>
      <c r="F15" s="172">
        <v>1480603</v>
      </c>
    </row>
    <row r="16" spans="1:6" x14ac:dyDescent="0.25">
      <c r="A16" s="171" t="s">
        <v>85</v>
      </c>
      <c r="B16" s="172">
        <f>'[1]Движение для FS3'!C11</f>
        <v>-31349</v>
      </c>
      <c r="C16" s="172"/>
      <c r="D16" s="172">
        <v>-8626</v>
      </c>
      <c r="E16" s="173" t="s">
        <v>85</v>
      </c>
      <c r="F16" s="172">
        <v>-78381</v>
      </c>
    </row>
    <row r="17" spans="1:6" ht="18" customHeight="1" x14ac:dyDescent="0.25">
      <c r="A17" s="171" t="s">
        <v>86</v>
      </c>
      <c r="B17" s="172">
        <f>'[1]Движение для FS3'!C12</f>
        <v>230096</v>
      </c>
      <c r="C17" s="172"/>
      <c r="D17" s="172">
        <v>78296</v>
      </c>
      <c r="E17" s="173" t="s">
        <v>86</v>
      </c>
      <c r="F17" s="172">
        <v>404795</v>
      </c>
    </row>
    <row r="18" spans="1:6" ht="27.75" customHeight="1" x14ac:dyDescent="0.25">
      <c r="A18" s="171" t="s">
        <v>87</v>
      </c>
      <c r="B18" s="172">
        <f>'[1]Движение для FS3'!C13</f>
        <v>10595</v>
      </c>
      <c r="C18" s="172"/>
      <c r="D18" s="172">
        <v>265</v>
      </c>
      <c r="E18" s="173" t="s">
        <v>87</v>
      </c>
      <c r="F18" s="172">
        <v>76577</v>
      </c>
    </row>
    <row r="19" spans="1:6" ht="15" customHeight="1" x14ac:dyDescent="0.25">
      <c r="A19" s="171" t="s">
        <v>88</v>
      </c>
      <c r="B19" s="172">
        <f>'[1]Движение для FS3'!C14</f>
        <v>90748</v>
      </c>
      <c r="C19" s="172"/>
      <c r="D19" s="172">
        <v>52796</v>
      </c>
      <c r="E19" s="173" t="s">
        <v>88</v>
      </c>
      <c r="F19" s="172">
        <v>166574</v>
      </c>
    </row>
    <row r="20" spans="1:6" ht="16.5" customHeight="1" x14ac:dyDescent="0.25">
      <c r="A20" s="171" t="s">
        <v>89</v>
      </c>
      <c r="B20" s="172">
        <f>'[1]Движение для FS3'!C15+'[1]Движение для FS3'!C16</f>
        <v>-1410596</v>
      </c>
      <c r="C20" s="172"/>
      <c r="D20" s="172">
        <v>-729089</v>
      </c>
      <c r="E20" s="173" t="s">
        <v>89</v>
      </c>
      <c r="F20" s="172">
        <v>-4089327</v>
      </c>
    </row>
    <row r="21" spans="1:6" x14ac:dyDescent="0.25">
      <c r="A21" s="174"/>
      <c r="B21" s="175"/>
      <c r="C21" s="175"/>
      <c r="D21" s="176"/>
      <c r="E21" s="177"/>
      <c r="F21" s="175"/>
    </row>
    <row r="22" spans="1:6" x14ac:dyDescent="0.25">
      <c r="A22" s="171"/>
      <c r="B22" s="178"/>
      <c r="C22" s="178"/>
      <c r="E22" s="173"/>
      <c r="F22" s="178"/>
    </row>
    <row r="23" spans="1:6" ht="28.5" customHeight="1" x14ac:dyDescent="0.25">
      <c r="A23" s="168" t="s">
        <v>90</v>
      </c>
      <c r="B23" s="179">
        <f>SUM(B13:B20)</f>
        <v>2335007</v>
      </c>
      <c r="C23" s="179"/>
      <c r="D23" s="179">
        <f>SUM(D13:D20)</f>
        <v>941530</v>
      </c>
      <c r="E23" s="169" t="s">
        <v>90</v>
      </c>
      <c r="F23" s="179">
        <v>3808764</v>
      </c>
    </row>
    <row r="24" spans="1:6" x14ac:dyDescent="0.25">
      <c r="A24" s="180"/>
      <c r="B24" s="175"/>
      <c r="C24" s="175"/>
      <c r="D24" s="176"/>
      <c r="E24" s="181"/>
      <c r="F24" s="175"/>
    </row>
    <row r="25" spans="1:6" x14ac:dyDescent="0.25">
      <c r="A25" s="168"/>
      <c r="B25" s="178"/>
      <c r="C25" s="178"/>
      <c r="E25" s="169"/>
      <c r="F25" s="178"/>
    </row>
    <row r="26" spans="1:6" ht="15" customHeight="1" x14ac:dyDescent="0.25">
      <c r="A26" s="182" t="s">
        <v>91</v>
      </c>
      <c r="B26" s="178"/>
      <c r="C26" s="178"/>
      <c r="E26" s="183" t="s">
        <v>91</v>
      </c>
      <c r="F26" s="178"/>
    </row>
    <row r="27" spans="1:6" x14ac:dyDescent="0.25">
      <c r="A27" s="171" t="s">
        <v>92</v>
      </c>
      <c r="B27" s="172">
        <f>'[1]Движение для FS3'!C21</f>
        <v>-451089</v>
      </c>
      <c r="C27" s="172"/>
      <c r="D27" s="172">
        <v>1804</v>
      </c>
      <c r="E27" s="173" t="s">
        <v>92</v>
      </c>
      <c r="F27" s="172">
        <v>-458771</v>
      </c>
    </row>
    <row r="28" spans="1:6" x14ac:dyDescent="0.25">
      <c r="A28" s="171" t="s">
        <v>4</v>
      </c>
      <c r="B28" s="172">
        <f>'[1]Движение для FS3'!C22</f>
        <v>-14278325</v>
      </c>
      <c r="C28" s="172"/>
      <c r="D28" s="172">
        <v>-9596888</v>
      </c>
      <c r="E28" s="173" t="s">
        <v>4</v>
      </c>
      <c r="F28" s="172">
        <v>-79012143</v>
      </c>
    </row>
    <row r="29" spans="1:6" ht="13.5" customHeight="1" x14ac:dyDescent="0.25">
      <c r="A29" s="171" t="s">
        <v>93</v>
      </c>
      <c r="B29" s="172">
        <f>'[1]Движение для FS3'!C23</f>
        <v>0</v>
      </c>
      <c r="C29" s="172"/>
      <c r="D29" s="172">
        <v>-3002006</v>
      </c>
      <c r="E29" s="173" t="s">
        <v>93</v>
      </c>
      <c r="F29" s="172">
        <v>0</v>
      </c>
    </row>
    <row r="30" spans="1:6" x14ac:dyDescent="0.25">
      <c r="A30" s="171" t="s">
        <v>6</v>
      </c>
      <c r="B30" s="172">
        <f>'[1]Движение для FS3'!C24+'[1]Движение для FS3'!C25</f>
        <v>-40598</v>
      </c>
      <c r="C30" s="172"/>
      <c r="D30" s="172">
        <v>-528109</v>
      </c>
      <c r="E30" s="173" t="s">
        <v>6</v>
      </c>
      <c r="F30" s="172">
        <v>-94675</v>
      </c>
    </row>
    <row r="31" spans="1:6" ht="18" customHeight="1" x14ac:dyDescent="0.25">
      <c r="A31" s="182" t="s">
        <v>94</v>
      </c>
      <c r="B31" s="172"/>
      <c r="C31" s="172"/>
      <c r="D31" s="172"/>
      <c r="E31" s="183" t="s">
        <v>94</v>
      </c>
      <c r="F31" s="172"/>
    </row>
    <row r="32" spans="1:6" hidden="1" x14ac:dyDescent="0.25">
      <c r="A32" s="173" t="s">
        <v>95</v>
      </c>
      <c r="B32" s="172">
        <f>'[1]Движение для FS3'!C26</f>
        <v>0</v>
      </c>
      <c r="C32" s="172"/>
      <c r="D32" s="172" t="s">
        <v>96</v>
      </c>
      <c r="E32" s="173" t="s">
        <v>95</v>
      </c>
      <c r="F32" s="172">
        <v>40</v>
      </c>
    </row>
    <row r="33" spans="1:6" x14ac:dyDescent="0.25">
      <c r="A33" s="171" t="s">
        <v>9</v>
      </c>
      <c r="B33" s="172">
        <f>'[1]Движение для FS3'!C27</f>
        <v>17668286</v>
      </c>
      <c r="C33" s="172"/>
      <c r="D33" s="172">
        <v>29119981</v>
      </c>
      <c r="E33" s="173" t="s">
        <v>9</v>
      </c>
      <c r="F33" s="172">
        <v>120546181</v>
      </c>
    </row>
    <row r="34" spans="1:6" ht="15" hidden="1" customHeight="1" x14ac:dyDescent="0.25">
      <c r="A34" s="171" t="s">
        <v>60</v>
      </c>
      <c r="B34" s="172">
        <f>'[1]Движение для FS3'!C28</f>
        <v>0</v>
      </c>
      <c r="C34" s="172"/>
      <c r="D34" s="172" t="s">
        <v>96</v>
      </c>
      <c r="E34" s="173" t="s">
        <v>60</v>
      </c>
      <c r="F34" s="172">
        <v>0</v>
      </c>
    </row>
    <row r="35" spans="1:6" x14ac:dyDescent="0.25">
      <c r="A35" s="171" t="s">
        <v>12</v>
      </c>
      <c r="B35" s="172">
        <f>'[1]Движение для FS3'!C29</f>
        <v>287261</v>
      </c>
      <c r="C35" s="172"/>
      <c r="D35" s="172">
        <v>-60855</v>
      </c>
      <c r="E35" s="173" t="s">
        <v>12</v>
      </c>
      <c r="F35" s="172">
        <v>-130845</v>
      </c>
    </row>
    <row r="36" spans="1:6" x14ac:dyDescent="0.25">
      <c r="A36" s="174"/>
      <c r="B36" s="184"/>
      <c r="C36" s="184"/>
      <c r="D36" s="176"/>
      <c r="E36" s="177"/>
      <c r="F36" s="175"/>
    </row>
    <row r="37" spans="1:6" x14ac:dyDescent="0.25">
      <c r="A37" s="171"/>
      <c r="B37" s="185"/>
      <c r="C37" s="185"/>
      <c r="E37" s="173"/>
      <c r="F37" s="178"/>
    </row>
    <row r="38" spans="1:6" ht="28.5" customHeight="1" x14ac:dyDescent="0.25">
      <c r="A38" s="168" t="s">
        <v>97</v>
      </c>
      <c r="B38" s="186">
        <f>SUM(B23:B35)</f>
        <v>5520542</v>
      </c>
      <c r="C38" s="186"/>
      <c r="D38" s="186">
        <f>SUM(D23:D35)</f>
        <v>16875457</v>
      </c>
      <c r="E38" s="169" t="s">
        <v>97</v>
      </c>
      <c r="F38" s="179">
        <v>44658551</v>
      </c>
    </row>
    <row r="39" spans="1:6" ht="15.75" thickBot="1" x14ac:dyDescent="0.3">
      <c r="A39" s="187"/>
      <c r="B39" s="188"/>
      <c r="C39" s="188"/>
      <c r="D39" s="189"/>
      <c r="E39" s="190"/>
      <c r="F39" s="191"/>
    </row>
    <row r="40" spans="1:6" x14ac:dyDescent="0.25">
      <c r="A40" s="171"/>
      <c r="B40" s="185"/>
      <c r="C40" s="185"/>
      <c r="E40" s="173"/>
      <c r="F40" s="178"/>
    </row>
    <row r="41" spans="1:6" x14ac:dyDescent="0.25">
      <c r="A41" s="171" t="s">
        <v>98</v>
      </c>
      <c r="B41" s="172">
        <f>'[1]Движение для FS3'!C17</f>
        <v>-86871</v>
      </c>
      <c r="C41" s="172"/>
      <c r="D41" s="172">
        <v>-7578</v>
      </c>
      <c r="E41" s="173" t="s">
        <v>98</v>
      </c>
      <c r="F41" s="172">
        <v>-363619</v>
      </c>
    </row>
    <row r="42" spans="1:6" ht="27" customHeight="1" x14ac:dyDescent="0.25">
      <c r="A42" s="168" t="s">
        <v>99</v>
      </c>
      <c r="B42" s="192">
        <f>SUM(B38,B41)</f>
        <v>5433671</v>
      </c>
      <c r="C42" s="192"/>
      <c r="D42" s="192">
        <f>SUM(D38,D41)</f>
        <v>16867879</v>
      </c>
      <c r="E42" s="169" t="s">
        <v>99</v>
      </c>
      <c r="F42" s="193">
        <v>44294932</v>
      </c>
    </row>
    <row r="43" spans="1:6" ht="15.75" thickBot="1" x14ac:dyDescent="0.3">
      <c r="A43" s="187"/>
      <c r="B43" s="188"/>
      <c r="C43" s="188"/>
      <c r="D43" s="189"/>
      <c r="E43" s="190"/>
      <c r="F43" s="191"/>
    </row>
    <row r="44" spans="1:6" x14ac:dyDescent="0.25">
      <c r="A44" s="171"/>
      <c r="B44" s="185"/>
      <c r="C44" s="185"/>
      <c r="E44" s="173"/>
      <c r="F44" s="178"/>
    </row>
    <row r="45" spans="1:6" ht="17.25" customHeight="1" x14ac:dyDescent="0.25">
      <c r="A45" s="168" t="s">
        <v>100</v>
      </c>
      <c r="B45" s="185"/>
      <c r="C45" s="185"/>
      <c r="E45" s="169" t="s">
        <v>100</v>
      </c>
      <c r="F45" s="178"/>
    </row>
    <row r="46" spans="1:6" ht="28.5" customHeight="1" x14ac:dyDescent="0.25">
      <c r="A46" s="171" t="s">
        <v>101</v>
      </c>
      <c r="B46" s="194">
        <f>'[1]Движение для FS3'!C30</f>
        <v>-8812260</v>
      </c>
      <c r="C46" s="194"/>
      <c r="D46" s="194">
        <v>-11790038</v>
      </c>
      <c r="E46" s="173" t="s">
        <v>101</v>
      </c>
      <c r="F46" s="172">
        <v>-49372451</v>
      </c>
    </row>
    <row r="47" spans="1:6" ht="27.75" customHeight="1" x14ac:dyDescent="0.25">
      <c r="A47" s="195" t="s">
        <v>102</v>
      </c>
      <c r="B47" s="194">
        <f>'[1]Движение для FS3'!C34</f>
        <v>2971977</v>
      </c>
      <c r="C47" s="194"/>
      <c r="D47" s="194">
        <v>1851154</v>
      </c>
      <c r="E47" s="196" t="s">
        <v>102</v>
      </c>
      <c r="F47" s="172">
        <v>15951824</v>
      </c>
    </row>
    <row r="48" spans="1:6" ht="15.75" customHeight="1" x14ac:dyDescent="0.25">
      <c r="A48" s="171" t="s">
        <v>103</v>
      </c>
      <c r="B48" s="194">
        <f>'[1]Движение для FS3'!C31+'[1]Движение для FS3'!C32</f>
        <v>-103665</v>
      </c>
      <c r="C48" s="194"/>
      <c r="D48" s="194">
        <v>-131373</v>
      </c>
      <c r="E48" s="173" t="s">
        <v>103</v>
      </c>
      <c r="F48" s="172">
        <v>-874503</v>
      </c>
    </row>
    <row r="49" spans="1:6" ht="16.5" hidden="1" customHeight="1" x14ac:dyDescent="0.25">
      <c r="A49" s="171" t="s">
        <v>104</v>
      </c>
      <c r="B49" s="194">
        <f>'[1]Движение для FS3'!C33</f>
        <v>0</v>
      </c>
      <c r="C49" s="194"/>
      <c r="D49" s="194" t="s">
        <v>96</v>
      </c>
      <c r="E49" s="173" t="s">
        <v>104</v>
      </c>
      <c r="F49" s="172">
        <v>0</v>
      </c>
    </row>
    <row r="50" spans="1:6" x14ac:dyDescent="0.25">
      <c r="A50" s="174"/>
      <c r="B50" s="184"/>
      <c r="C50" s="184"/>
      <c r="D50" s="176"/>
      <c r="E50" s="177"/>
      <c r="F50" s="175"/>
    </row>
    <row r="51" spans="1:6" x14ac:dyDescent="0.25">
      <c r="A51" s="171"/>
      <c r="B51" s="185"/>
      <c r="C51" s="185"/>
      <c r="E51" s="173"/>
      <c r="F51" s="178"/>
    </row>
    <row r="52" spans="1:6" ht="27" customHeight="1" x14ac:dyDescent="0.25">
      <c r="A52" s="197" t="s">
        <v>105</v>
      </c>
      <c r="B52" s="198">
        <f>SUM(B46:B49)</f>
        <v>-5943948</v>
      </c>
      <c r="C52" s="198"/>
      <c r="D52" s="198">
        <f>SUM(D46:D49)</f>
        <v>-10070257</v>
      </c>
      <c r="E52" s="199" t="s">
        <v>105</v>
      </c>
      <c r="F52" s="200">
        <v>-34295130</v>
      </c>
    </row>
    <row r="53" spans="1:6" ht="15.75" thickBot="1" x14ac:dyDescent="0.3">
      <c r="A53" s="187"/>
      <c r="B53" s="188"/>
      <c r="C53" s="188"/>
      <c r="D53" s="189"/>
      <c r="E53" s="190"/>
      <c r="F53" s="191"/>
    </row>
    <row r="54" spans="1:6" x14ac:dyDescent="0.25">
      <c r="A54" s="171"/>
      <c r="B54" s="185"/>
      <c r="C54" s="185"/>
      <c r="E54" s="173"/>
      <c r="F54" s="178"/>
    </row>
    <row r="55" spans="1:6" ht="15.75" customHeight="1" x14ac:dyDescent="0.25">
      <c r="A55" s="168" t="s">
        <v>106</v>
      </c>
      <c r="B55" s="185"/>
      <c r="C55" s="185"/>
      <c r="E55" s="169" t="s">
        <v>106</v>
      </c>
      <c r="F55" s="178"/>
    </row>
    <row r="56" spans="1:6" x14ac:dyDescent="0.25">
      <c r="A56" s="171" t="s">
        <v>72</v>
      </c>
      <c r="B56" s="194">
        <f>'[1]Движение для FS3'!C36</f>
        <v>6000000</v>
      </c>
      <c r="C56" s="194"/>
      <c r="D56" s="194" t="s">
        <v>96</v>
      </c>
      <c r="E56" s="173" t="s">
        <v>72</v>
      </c>
      <c r="F56" s="172">
        <v>0</v>
      </c>
    </row>
    <row r="57" spans="1:6" hidden="1" x14ac:dyDescent="0.25">
      <c r="A57" s="173" t="s">
        <v>75</v>
      </c>
      <c r="B57" s="194">
        <f>'[1]Движение для FS3'!C35</f>
        <v>0</v>
      </c>
      <c r="C57" s="194"/>
      <c r="D57" s="194" t="s">
        <v>96</v>
      </c>
      <c r="E57" s="173" t="s">
        <v>75</v>
      </c>
      <c r="F57" s="172">
        <v>-360000</v>
      </c>
    </row>
    <row r="58" spans="1:6" ht="15.75" customHeight="1" x14ac:dyDescent="0.25">
      <c r="A58" s="173" t="s">
        <v>56</v>
      </c>
      <c r="B58" s="194">
        <f>'[1]Движение для FS3'!C39</f>
        <v>2577555</v>
      </c>
      <c r="C58" s="194"/>
      <c r="D58" s="194" t="s">
        <v>96</v>
      </c>
      <c r="E58" s="173" t="s">
        <v>56</v>
      </c>
      <c r="F58" s="172">
        <v>6965526</v>
      </c>
    </row>
    <row r="59" spans="1:6" x14ac:dyDescent="0.25">
      <c r="A59" s="201" t="s">
        <v>57</v>
      </c>
      <c r="B59" s="202">
        <f>'[1]Движение для FS3'!C37+'[1]Движение для FS3'!C38</f>
        <v>0</v>
      </c>
      <c r="C59" s="202"/>
      <c r="D59" s="194" t="s">
        <v>96</v>
      </c>
      <c r="E59" s="203" t="s">
        <v>57</v>
      </c>
      <c r="F59" s="172">
        <v>4960427</v>
      </c>
    </row>
    <row r="60" spans="1:6" x14ac:dyDescent="0.25">
      <c r="A60" s="204"/>
      <c r="B60" s="184"/>
      <c r="C60" s="184"/>
      <c r="D60" s="176"/>
      <c r="E60" s="205"/>
      <c r="F60" s="175"/>
    </row>
    <row r="61" spans="1:6" x14ac:dyDescent="0.25">
      <c r="A61" s="171"/>
      <c r="B61" s="185"/>
      <c r="C61" s="185"/>
      <c r="E61" s="173"/>
      <c r="F61" s="178"/>
    </row>
    <row r="62" spans="1:6" ht="27" customHeight="1" x14ac:dyDescent="0.25">
      <c r="A62" s="197" t="s">
        <v>107</v>
      </c>
      <c r="B62" s="198">
        <f>SUM(B56:B59)</f>
        <v>8577555</v>
      </c>
      <c r="C62" s="198"/>
      <c r="D62" s="194" t="s">
        <v>96</v>
      </c>
      <c r="E62" s="199" t="s">
        <v>107</v>
      </c>
      <c r="F62" s="200">
        <v>11565953</v>
      </c>
    </row>
    <row r="63" spans="1:6" ht="15.75" thickBot="1" x14ac:dyDescent="0.3">
      <c r="A63" s="187"/>
      <c r="B63" s="188"/>
      <c r="C63" s="188"/>
      <c r="D63" s="189"/>
      <c r="E63" s="190"/>
      <c r="F63" s="191"/>
    </row>
    <row r="64" spans="1:6" x14ac:dyDescent="0.25">
      <c r="A64" s="171"/>
      <c r="B64" s="185"/>
      <c r="C64" s="185"/>
      <c r="E64" s="173"/>
      <c r="F64" s="178"/>
    </row>
    <row r="65" spans="1:6" ht="27" customHeight="1" x14ac:dyDescent="0.25">
      <c r="A65" s="197" t="s">
        <v>108</v>
      </c>
      <c r="B65" s="179">
        <f>'[1]Движение для FS3'!C3</f>
        <v>2294120</v>
      </c>
      <c r="C65" s="179"/>
      <c r="D65" s="179">
        <v>-27</v>
      </c>
      <c r="E65" s="199" t="s">
        <v>108</v>
      </c>
      <c r="F65" s="179">
        <v>121066</v>
      </c>
    </row>
    <row r="66" spans="1:6" ht="15.75" thickBot="1" x14ac:dyDescent="0.3">
      <c r="A66" s="187"/>
      <c r="B66" s="188"/>
      <c r="C66" s="188"/>
      <c r="D66" s="189"/>
      <c r="E66" s="190"/>
      <c r="F66" s="191"/>
    </row>
    <row r="67" spans="1:6" x14ac:dyDescent="0.25">
      <c r="A67" s="168"/>
      <c r="B67" s="185"/>
      <c r="C67" s="185"/>
      <c r="E67" s="169"/>
      <c r="F67" s="178"/>
    </row>
    <row r="68" spans="1:6" ht="15.75" customHeight="1" x14ac:dyDescent="0.25">
      <c r="A68" s="168" t="s">
        <v>109</v>
      </c>
      <c r="B68" s="192">
        <f>SUM(B42,B52,B62,B65)</f>
        <v>10361398</v>
      </c>
      <c r="C68" s="192"/>
      <c r="D68" s="192">
        <f>SUM(D42,D52,D62,D65)</f>
        <v>6797595</v>
      </c>
      <c r="E68" s="169" t="s">
        <v>109</v>
      </c>
      <c r="F68" s="193">
        <v>21686821</v>
      </c>
    </row>
    <row r="69" spans="1:6" ht="14.25" customHeight="1" x14ac:dyDescent="0.25">
      <c r="A69" s="171" t="s">
        <v>110</v>
      </c>
      <c r="B69" s="202">
        <v>29973311</v>
      </c>
      <c r="C69" s="202"/>
      <c r="D69" s="202">
        <v>8286492</v>
      </c>
      <c r="E69" s="173" t="s">
        <v>110</v>
      </c>
      <c r="F69" s="206">
        <v>8286492</v>
      </c>
    </row>
    <row r="70" spans="1:6" ht="15.75" thickBot="1" x14ac:dyDescent="0.3">
      <c r="A70" s="187"/>
      <c r="B70" s="188"/>
      <c r="C70" s="188"/>
      <c r="D70" s="189"/>
      <c r="E70" s="190"/>
      <c r="F70" s="191"/>
    </row>
    <row r="71" spans="1:6" x14ac:dyDescent="0.25">
      <c r="A71" s="168"/>
      <c r="B71" s="185"/>
      <c r="C71" s="185"/>
      <c r="E71" s="169"/>
      <c r="F71" s="178"/>
    </row>
    <row r="72" spans="1:6" ht="15" customHeight="1" x14ac:dyDescent="0.25">
      <c r="A72" s="197" t="s">
        <v>111</v>
      </c>
      <c r="B72" s="198">
        <f>SUM(B68:B69)</f>
        <v>40334709</v>
      </c>
      <c r="C72" s="198"/>
      <c r="D72" s="198">
        <f>SUM(D68:D69)</f>
        <v>15084087</v>
      </c>
      <c r="E72" s="199" t="s">
        <v>111</v>
      </c>
      <c r="F72" s="200">
        <v>29973313</v>
      </c>
    </row>
    <row r="73" spans="1:6" ht="15.75" thickBot="1" x14ac:dyDescent="0.3">
      <c r="A73" s="187"/>
      <c r="B73" s="207"/>
      <c r="C73" s="207"/>
      <c r="D73" s="189"/>
    </row>
    <row r="74" spans="1:6" x14ac:dyDescent="0.25">
      <c r="A74" s="10"/>
      <c r="B74" s="10"/>
      <c r="C74" s="10"/>
    </row>
    <row r="75" spans="1:6" x14ac:dyDescent="0.25">
      <c r="A75" s="10"/>
      <c r="B75" s="208"/>
      <c r="C75" s="208"/>
      <c r="D75" s="209"/>
    </row>
    <row r="76" spans="1:6" x14ac:dyDescent="0.25">
      <c r="A76" s="10"/>
      <c r="B76" s="208"/>
      <c r="C76" s="208"/>
      <c r="D76" s="209"/>
    </row>
    <row r="77" spans="1:6" x14ac:dyDescent="0.25">
      <c r="A77" s="10"/>
      <c r="B77" s="210"/>
      <c r="C77" s="210"/>
      <c r="D77" s="209"/>
    </row>
    <row r="78" spans="1:6" x14ac:dyDescent="0.25">
      <c r="A78" s="211" t="s">
        <v>77</v>
      </c>
      <c r="B78" s="212" t="s">
        <v>77</v>
      </c>
      <c r="C78" s="212"/>
      <c r="D78" s="212"/>
      <c r="E78" s="213"/>
    </row>
    <row r="79" spans="1:6" x14ac:dyDescent="0.25">
      <c r="A79" s="214" t="s">
        <v>78</v>
      </c>
      <c r="B79" s="232" t="s">
        <v>79</v>
      </c>
      <c r="C79" s="232"/>
      <c r="D79" s="232"/>
      <c r="E79" s="232"/>
    </row>
    <row r="80" spans="1:6" x14ac:dyDescent="0.25">
      <c r="A80" s="214" t="s">
        <v>59</v>
      </c>
      <c r="B80" s="232" t="s">
        <v>34</v>
      </c>
      <c r="C80" s="232"/>
      <c r="D80" s="232"/>
      <c r="E80" s="232"/>
    </row>
    <row r="81" spans="5:5" x14ac:dyDescent="0.25">
      <c r="E81" s="11"/>
    </row>
    <row r="82" spans="5:5" x14ac:dyDescent="0.25">
      <c r="E82" s="13"/>
    </row>
    <row r="83" spans="5:5" x14ac:dyDescent="0.25">
      <c r="E83" s="13"/>
    </row>
  </sheetData>
  <mergeCells count="3">
    <mergeCell ref="A7:E7"/>
    <mergeCell ref="B79:E79"/>
    <mergeCell ref="B80:E8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FS1_rus</vt:lpstr>
      <vt:lpstr>FS2_rus</vt:lpstr>
      <vt:lpstr>ф4</vt:lpstr>
      <vt:lpstr>ф3</vt:lpstr>
      <vt:lpstr>FS1_rus!Область_печати</vt:lpstr>
      <vt:lpstr>FS2_rus!Область_печати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А. Даулетбекова</dc:creator>
  <cp:lastModifiedBy>Куралай Исагалиева</cp:lastModifiedBy>
  <cp:lastPrinted>2014-05-13T04:14:35Z</cp:lastPrinted>
  <dcterms:created xsi:type="dcterms:W3CDTF">2012-03-14T08:14:37Z</dcterms:created>
  <dcterms:modified xsi:type="dcterms:W3CDTF">2014-05-13T05:23:20Z</dcterms:modified>
</cp:coreProperties>
</file>