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3260" activeTab="3"/>
  </bookViews>
  <sheets>
    <sheet name="FS1_rus" sheetId="1" r:id="rId1"/>
    <sheet name="FS2_rus" sheetId="2" r:id="rId2"/>
    <sheet name="ф4" sheetId="3" r:id="rId3"/>
    <sheet name="ф3" sheetId="4" r:id="rId4"/>
  </sheets>
  <externalReferences>
    <externalReference r:id="rId7"/>
  </externalReferences>
  <definedNames>
    <definedName name="_xlnm.Print_Area" localSheetId="0">'FS1_rus'!$A$1:$C$57</definedName>
    <definedName name="_xlnm.Print_Area" localSheetId="1">'FS2_rus'!$A$1:$C$59</definedName>
  </definedNames>
  <calcPr fullCalcOnLoad="1"/>
</workbook>
</file>

<file path=xl/sharedStrings.xml><?xml version="1.0" encoding="utf-8"?>
<sst xmlns="http://schemas.openxmlformats.org/spreadsheetml/2006/main" count="237" uniqueCount="178">
  <si>
    <t>Кредиты и авансы клиентам</t>
  </si>
  <si>
    <t>Дебиторская задолженность по сделкам обратного РЕПО</t>
  </si>
  <si>
    <t>Прочие активы</t>
  </si>
  <si>
    <t>Средства клиентов</t>
  </si>
  <si>
    <t>Текущий подоходный налог к уплате</t>
  </si>
  <si>
    <t>Прочие обязательства</t>
  </si>
  <si>
    <t>________________________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</si>
  <si>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</si>
  <si>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</si>
  <si>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</si>
  <si>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</si>
  <si>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</si>
  <si>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</si>
  <si>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</si>
  <si>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</si>
  <si>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</si>
  <si>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</si>
  <si>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Выпущенные в обращение долговые ценные бумаги</t>
  </si>
  <si>
    <t>Субординированный долг</t>
  </si>
  <si>
    <t>Кредиторская задолженность по сделкам РЕПО</t>
  </si>
  <si>
    <t>___________________________</t>
  </si>
  <si>
    <t>Выпуск акций</t>
  </si>
  <si>
    <t>Выплата дивидендов</t>
  </si>
  <si>
    <t xml:space="preserve"> </t>
  </si>
  <si>
    <t>_________________________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</si>
  <si>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</si>
  <si>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</si>
  <si>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</si>
  <si>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</si>
  <si>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</si>
  <si>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</si>
  <si>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Чистые доходы, полученные по операций с финансовми активами, имеющимися в наличии для продажи</t>
  </si>
  <si>
    <t>Прочие операционные доходы</t>
  </si>
  <si>
    <t xml:space="preserve">Уплаченные административные и прочие операционные расходы 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</si>
  <si>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</si>
  <si>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</si>
  <si>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Средствам в других банках</t>
  </si>
  <si>
    <t>Дебиторская задолженность по сделкам обратное РЕПО</t>
  </si>
  <si>
    <t>(Увеличение)/уменьшение  операционных обязательств</t>
  </si>
  <si>
    <t>Средства банков</t>
  </si>
  <si>
    <t>-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</si>
  <si>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</si>
  <si>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</si>
  <si>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</si>
  <si>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</si>
  <si>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</si>
  <si>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 и погашения инвестиционных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</si>
  <si>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</si>
  <si>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</si>
  <si>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поступление денежных средств в инвестиционной деятельности</t>
  </si>
  <si>
    <t>Денежные потоки от финансовой деятельности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</si>
  <si>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</si>
  <si>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</si>
  <si>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</si>
  <si>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</si>
  <si>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</si>
  <si>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Assets</t>
  </si>
  <si>
    <t>Cash and cash equivalents</t>
  </si>
  <si>
    <t>Due from other banks</t>
  </si>
  <si>
    <t>Available-for-sale financial assets</t>
  </si>
  <si>
    <t>Fixed and intangible assets</t>
  </si>
  <si>
    <t>Other assets</t>
  </si>
  <si>
    <t>Total assets</t>
  </si>
  <si>
    <t>Liabilities</t>
  </si>
  <si>
    <t>Total liabilities</t>
  </si>
  <si>
    <t>Other liabilities</t>
  </si>
  <si>
    <t>Debt securities issued</t>
  </si>
  <si>
    <t>Unallocated profit</t>
  </si>
  <si>
    <t>Book value of one ordinary share</t>
  </si>
  <si>
    <t>Book value of one preference share</t>
  </si>
  <si>
    <t>M.K. Zhakubayeva</t>
  </si>
  <si>
    <t>A.A. Dauletbekova</t>
  </si>
  <si>
    <t>Chief Accountant</t>
  </si>
  <si>
    <t>Interest income</t>
  </si>
  <si>
    <t>Interest expense</t>
  </si>
  <si>
    <t>Other operating income</t>
  </si>
  <si>
    <t>Operating income</t>
  </si>
  <si>
    <t>Administrative and other operating expenses</t>
  </si>
  <si>
    <t>Provision for impairment of other assets</t>
  </si>
  <si>
    <t>Income tax expense</t>
  </si>
  <si>
    <t>Other comprehensive income</t>
  </si>
  <si>
    <t>Total comprehensive income for the period</t>
  </si>
  <si>
    <t>Income less fair value expenses</t>
  </si>
  <si>
    <t>Change in deferred tax</t>
  </si>
  <si>
    <t>Total comprehensive income</t>
  </si>
  <si>
    <t>Realized valuation reserve</t>
  </si>
  <si>
    <t>Payment of dividends</t>
  </si>
  <si>
    <t xml:space="preserve">Income less fair value expenses </t>
  </si>
  <si>
    <t>Interest received</t>
  </si>
  <si>
    <t>(Increase)/decrease in operating assets</t>
  </si>
  <si>
    <t>(Increase)/decrease in operating liabilities</t>
  </si>
  <si>
    <t>Subordinated debt</t>
  </si>
  <si>
    <t>Amounts due from other banks</t>
  </si>
  <si>
    <t>Loans and advances to customers</t>
  </si>
  <si>
    <t>Credit institutions accounts</t>
  </si>
  <si>
    <t xml:space="preserve">(in thousands of  tenge) </t>
  </si>
  <si>
    <t>(in thousands of tenge)</t>
  </si>
  <si>
    <t>Issued debt securities</t>
  </si>
  <si>
    <t>Cash and cash equivalents  at the beginning of the year</t>
  </si>
  <si>
    <t>Cash and cash equivalents  at the end of the year</t>
  </si>
  <si>
    <t>in thousands of  tenge</t>
  </si>
  <si>
    <t xml:space="preserve">Revaluation reserve for fixed assets </t>
  </si>
  <si>
    <t>Revaluation reserve for securities</t>
  </si>
  <si>
    <t>Balance  at 31 December, 2012 (audited)</t>
  </si>
  <si>
    <t>Creation of reserve fund</t>
  </si>
  <si>
    <t>Balance  at 31 December, 2013 (audited)</t>
  </si>
  <si>
    <t xml:space="preserve"> March 31</t>
  </si>
  <si>
    <t>Other funds</t>
  </si>
  <si>
    <t>Chairman of the Board</t>
  </si>
  <si>
    <t>Interim Condensed Statement of  Aggregate Income for the Period Ended as of  March 31, 2014 (unaudited)</t>
  </si>
  <si>
    <t>March 31</t>
  </si>
  <si>
    <t>Chairman of the  Board</t>
  </si>
  <si>
    <t xml:space="preserve">Interim Condensed Statement of Financial Condition as of at March 31, 2014 (unaudited) </t>
  </si>
  <si>
    <t>Interests paid</t>
  </si>
  <si>
    <t>Customer accounts</t>
  </si>
  <si>
    <t xml:space="preserve">Equity </t>
  </si>
  <si>
    <t>Share capital</t>
  </si>
  <si>
    <t xml:space="preserve">M.K. Zhakubayeva </t>
  </si>
  <si>
    <t xml:space="preserve"> A.A. Dauletbekova</t>
  </si>
  <si>
    <t xml:space="preserve">Total equity  </t>
  </si>
  <si>
    <t xml:space="preserve">Total liabilities and equity </t>
  </si>
  <si>
    <t>Net Interest Income</t>
  </si>
  <si>
    <t xml:space="preserve">Provisions for devaluation of interest-bearing assets </t>
  </si>
  <si>
    <t xml:space="preserve">Net interest incomes after provisions for devaluation of interest-bearing assets </t>
  </si>
  <si>
    <t>Fee and commission income</t>
  </si>
  <si>
    <t>Fee and commission expense</t>
  </si>
  <si>
    <t>Net income from foreign currency transactions</t>
  </si>
  <si>
    <t xml:space="preserve">Net income from financial assets available-for-sale </t>
  </si>
  <si>
    <t>Profit before tax</t>
  </si>
  <si>
    <t>Available-for-sale investments:</t>
  </si>
  <si>
    <t xml:space="preserve">Net change in fair value of available-for-sale assets </t>
  </si>
  <si>
    <t xml:space="preserve">Net change in fair value of available-for-sale assets transferred to profit or loss  </t>
  </si>
  <si>
    <t>Income tax as a component of other comprehensive income</t>
  </si>
  <si>
    <t xml:space="preserve"> M.K.Zhakubayeva </t>
  </si>
  <si>
    <t xml:space="preserve">A.A. Dauletbekova </t>
  </si>
  <si>
    <t>Other comprehensive income/(loss) for the period</t>
  </si>
  <si>
    <t>Total income for the period</t>
  </si>
  <si>
    <t>Cash flows from operating activities</t>
  </si>
  <si>
    <t>Fees and commissions received</t>
  </si>
  <si>
    <t>Fees and commissions paid</t>
  </si>
  <si>
    <t>Other operating income received</t>
  </si>
  <si>
    <t>Cash flows from/(usedin) operating activities before changes in operating assets and liabilities</t>
  </si>
  <si>
    <t>Other financial assets</t>
  </si>
  <si>
    <t>Income tax paid</t>
  </si>
  <si>
    <t>Asquisition of investment securities available for sale</t>
  </si>
  <si>
    <t>Asquisition of fixed and intangible assets</t>
  </si>
  <si>
    <t>Revenue from and repayment of investment securities available  for sale</t>
  </si>
  <si>
    <t>Shares issuance</t>
  </si>
  <si>
    <t>Effect of exchange rate changes on cash and cash equivalents</t>
  </si>
  <si>
    <t>Net increase in cash and cash equivalents</t>
  </si>
  <si>
    <t>Income received from foreign currency  transactions</t>
  </si>
  <si>
    <t>Income from transactions with financial assets available for sale</t>
  </si>
  <si>
    <t>Receivables from reverse repurchase agrrements (REPO)</t>
  </si>
  <si>
    <t>Net cash from/(used in) operating activities before income tax paid</t>
  </si>
  <si>
    <t>Net cash from/(used in) operating activities</t>
  </si>
  <si>
    <t>Cash flow from investing activities</t>
  </si>
  <si>
    <t xml:space="preserve">Net cash from/(used in) investing activities </t>
  </si>
  <si>
    <t>Cash flows from financiing activities</t>
  </si>
  <si>
    <t>Net cash from/(used in) financing activities</t>
  </si>
  <si>
    <t>Reserve capital</t>
  </si>
  <si>
    <t xml:space="preserve">Total </t>
  </si>
  <si>
    <t>Profit for the year</t>
  </si>
  <si>
    <t>Share issue</t>
  </si>
  <si>
    <t>Financial assets available for sale</t>
  </si>
  <si>
    <t>Net change in fair value transferred to profit or loss</t>
  </si>
  <si>
    <t>Deferred tax liabilities</t>
  </si>
  <si>
    <t>Retained earnings</t>
  </si>
  <si>
    <t>Base and diluted earnings per share for profit attributable of the Bank`s (in tenge per share)</t>
  </si>
  <si>
    <t xml:space="preserve">Weighted average number of shares </t>
  </si>
  <si>
    <t xml:space="preserve">(unaudited) </t>
  </si>
  <si>
    <t>(audited)</t>
  </si>
  <si>
    <t>Balance  at 31 March 2013 (unaudited)</t>
  </si>
  <si>
    <t>Interim Condensed Report of Changes in Equity for the period ended as of  31 March, 2014 (unaudited)</t>
  </si>
  <si>
    <t>Balance  at 31 March 2014 (unaudited)</t>
  </si>
  <si>
    <t>Interim Condensed Cash Flow Statement  for the Period ended as of March 31, 2014 (unaudited)</t>
  </si>
  <si>
    <t xml:space="preserve"> December 31</t>
  </si>
  <si>
    <r>
      <rPr>
        <b/>
        <sz val="9"/>
        <color indexed="8"/>
        <rFont val="Times New Roman"/>
        <family val="1"/>
      </rPr>
      <t xml:space="preserve">(unaudited) </t>
    </r>
    <r>
      <rPr>
        <b/>
        <sz val="11"/>
        <color indexed="8"/>
        <rFont val="Times New Roman"/>
        <family val="1"/>
      </rPr>
      <t xml:space="preserve">
March 31 
2014</t>
    </r>
  </si>
  <si>
    <r>
      <rPr>
        <b/>
        <sz val="9"/>
        <color indexed="8"/>
        <rFont val="Times New Roman"/>
        <family val="1"/>
      </rPr>
      <t>(unaudited)</t>
    </r>
    <r>
      <rPr>
        <b/>
        <sz val="11"/>
        <color indexed="8"/>
        <rFont val="Times New Roman"/>
        <family val="1"/>
      </rPr>
      <t xml:space="preserve">
March 31
2013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</si>
</sst>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Arial"/>
      <family val="2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5" applyFont="1" applyFill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0" fontId="3" fillId="0" borderId="0" xfId="52" applyFont="1">
      <alignment/>
      <protection/>
    </xf>
    <xf numFmtId="0" fontId="56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8" fillId="0" borderId="0" xfId="55" applyFont="1" applyFill="1" applyAlignment="1">
      <alignment vertical="top" wrapText="1"/>
      <protection/>
    </xf>
    <xf numFmtId="0" fontId="59" fillId="0" borderId="0" xfId="0" applyFont="1" applyAlignment="1">
      <alignment vertical="top"/>
    </xf>
    <xf numFmtId="0" fontId="9" fillId="0" borderId="0" xfId="55" applyFont="1" applyFill="1" applyAlignment="1">
      <alignment vertical="top" wrapText="1"/>
      <protection/>
    </xf>
    <xf numFmtId="164" fontId="9" fillId="0" borderId="0" xfId="65" applyNumberFormat="1" applyFont="1" applyFill="1" applyBorder="1" applyAlignment="1">
      <alignment vertical="top"/>
    </xf>
    <xf numFmtId="0" fontId="9" fillId="0" borderId="0" xfId="55" applyFont="1" applyFill="1" applyBorder="1" applyAlignment="1">
      <alignment vertical="top" wrapText="1"/>
      <protection/>
    </xf>
    <xf numFmtId="0" fontId="59" fillId="0" borderId="0" xfId="0" applyFont="1" applyFill="1" applyAlignment="1">
      <alignment vertical="top"/>
    </xf>
    <xf numFmtId="0" fontId="9" fillId="0" borderId="10" xfId="55" applyFont="1" applyFill="1" applyBorder="1" applyAlignment="1">
      <alignment vertical="top" wrapText="1"/>
      <protection/>
    </xf>
    <xf numFmtId="0" fontId="59" fillId="0" borderId="10" xfId="0" applyFont="1" applyFill="1" applyBorder="1" applyAlignment="1">
      <alignment vertical="top"/>
    </xf>
    <xf numFmtId="0" fontId="8" fillId="0" borderId="0" xfId="55" applyFont="1" applyFill="1" applyBorder="1" applyAlignment="1">
      <alignment vertical="top" wrapText="1"/>
      <protection/>
    </xf>
    <xf numFmtId="164" fontId="60" fillId="0" borderId="0" xfId="0" applyNumberFormat="1" applyFont="1" applyFill="1" applyBorder="1" applyAlignment="1">
      <alignment vertical="top"/>
    </xf>
    <xf numFmtId="0" fontId="8" fillId="0" borderId="11" xfId="55" applyFont="1" applyFill="1" applyBorder="1" applyAlignment="1">
      <alignment vertical="top" wrapText="1"/>
      <protection/>
    </xf>
    <xf numFmtId="0" fontId="59" fillId="0" borderId="11" xfId="0" applyFont="1" applyFill="1" applyBorder="1" applyAlignment="1">
      <alignment vertical="top"/>
    </xf>
    <xf numFmtId="0" fontId="10" fillId="0" borderId="0" xfId="55" applyFont="1" applyFill="1" applyAlignment="1">
      <alignment vertical="top" wrapText="1"/>
      <protection/>
    </xf>
    <xf numFmtId="0" fontId="60" fillId="0" borderId="0" xfId="0" applyFont="1" applyAlignment="1">
      <alignment vertical="top"/>
    </xf>
    <xf numFmtId="0" fontId="8" fillId="0" borderId="10" xfId="55" applyFont="1" applyFill="1" applyBorder="1" applyAlignment="1">
      <alignment vertical="top" wrapText="1"/>
      <protection/>
    </xf>
    <xf numFmtId="0" fontId="10" fillId="0" borderId="12" xfId="55" applyFont="1" applyFill="1" applyBorder="1" applyAlignment="1">
      <alignment vertical="top" wrapText="1"/>
      <protection/>
    </xf>
    <xf numFmtId="0" fontId="59" fillId="0" borderId="12" xfId="0" applyFont="1" applyFill="1" applyBorder="1" applyAlignment="1">
      <alignment vertical="top"/>
    </xf>
    <xf numFmtId="0" fontId="9" fillId="0" borderId="0" xfId="52" applyFont="1" applyAlignment="1">
      <alignment vertical="top"/>
      <protection/>
    </xf>
    <xf numFmtId="0" fontId="9" fillId="0" borderId="0" xfId="55" applyFont="1">
      <alignment/>
      <protection/>
    </xf>
    <xf numFmtId="0" fontId="9" fillId="0" borderId="0" xfId="52" applyFont="1">
      <alignment/>
      <protection/>
    </xf>
    <xf numFmtId="0" fontId="8" fillId="0" borderId="0" xfId="55" applyFont="1" applyAlignment="1">
      <alignment vertical="top"/>
      <protection/>
    </xf>
    <xf numFmtId="0" fontId="9" fillId="0" borderId="0" xfId="55" applyFont="1" applyAlignment="1">
      <alignment vertical="top"/>
      <protection/>
    </xf>
    <xf numFmtId="0" fontId="9" fillId="0" borderId="0" xfId="55" applyFont="1" applyBorder="1" applyAlignment="1">
      <alignment vertical="top"/>
      <protection/>
    </xf>
    <xf numFmtId="0" fontId="9" fillId="0" borderId="13" xfId="55" applyFont="1" applyBorder="1" applyAlignment="1">
      <alignment vertical="top"/>
      <protection/>
    </xf>
    <xf numFmtId="164" fontId="9" fillId="0" borderId="0" xfId="67" applyNumberFormat="1" applyFont="1" applyFill="1" applyAlignment="1">
      <alignment vertical="top"/>
    </xf>
    <xf numFmtId="0" fontId="8" fillId="0" borderId="0" xfId="55" applyFont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9" fillId="0" borderId="13" xfId="55" applyFont="1" applyFill="1" applyBorder="1" applyAlignment="1">
      <alignment vertical="top"/>
      <protection/>
    </xf>
    <xf numFmtId="0" fontId="9" fillId="0" borderId="0" xfId="55" applyFont="1" applyFill="1" applyAlignment="1">
      <alignment vertical="top"/>
      <protection/>
    </xf>
    <xf numFmtId="164" fontId="8" fillId="0" borderId="0" xfId="67" applyNumberFormat="1" applyFont="1" applyFill="1" applyAlignment="1">
      <alignment vertical="top"/>
    </xf>
    <xf numFmtId="0" fontId="9" fillId="0" borderId="0" xfId="52" applyFont="1" applyFill="1" applyAlignment="1">
      <alignment vertical="top"/>
      <protection/>
    </xf>
    <xf numFmtId="0" fontId="9" fillId="0" borderId="0" xfId="55" applyFont="1" applyFill="1" applyBorder="1" applyAlignment="1">
      <alignment vertical="top"/>
      <protection/>
    </xf>
    <xf numFmtId="0" fontId="9" fillId="0" borderId="10" xfId="55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9" fillId="0" borderId="0" xfId="55" applyFont="1" applyBorder="1">
      <alignment/>
      <protection/>
    </xf>
    <xf numFmtId="0" fontId="9" fillId="0" borderId="13" xfId="55" applyFont="1" applyBorder="1" applyAlignment="1">
      <alignment vertical="top" wrapText="1"/>
      <protection/>
    </xf>
    <xf numFmtId="0" fontId="9" fillId="0" borderId="11" xfId="55" applyFont="1" applyBorder="1" applyAlignment="1">
      <alignment vertical="top" wrapText="1"/>
      <protection/>
    </xf>
    <xf numFmtId="165" fontId="11" fillId="0" borderId="0" xfId="63" applyNumberFormat="1" applyFont="1" applyFill="1" applyAlignment="1">
      <alignment/>
    </xf>
    <xf numFmtId="0" fontId="9" fillId="0" borderId="0" xfId="55" applyFont="1" applyFill="1" applyBorder="1">
      <alignment/>
      <protection/>
    </xf>
    <xf numFmtId="0" fontId="9" fillId="0" borderId="0" xfId="55" applyFont="1" applyFill="1">
      <alignment/>
      <protection/>
    </xf>
    <xf numFmtId="164" fontId="9" fillId="0" borderId="0" xfId="67" applyNumberFormat="1" applyFont="1" applyFill="1" applyAlignment="1">
      <alignment/>
    </xf>
    <xf numFmtId="14" fontId="61" fillId="0" borderId="0" xfId="55" applyNumberFormat="1" applyFont="1" applyAlignment="1">
      <alignment horizontal="left" wrapText="1"/>
      <protection/>
    </xf>
    <xf numFmtId="0" fontId="61" fillId="0" borderId="0" xfId="52" applyFont="1">
      <alignment/>
      <protection/>
    </xf>
    <xf numFmtId="0" fontId="61" fillId="0" borderId="0" xfId="55" applyFont="1" applyAlignment="1">
      <alignment wrapText="1"/>
      <protection/>
    </xf>
    <xf numFmtId="14" fontId="61" fillId="0" borderId="0" xfId="55" applyNumberFormat="1" applyFont="1" applyAlignment="1">
      <alignment wrapText="1"/>
      <protection/>
    </xf>
    <xf numFmtId="0" fontId="61" fillId="0" borderId="0" xfId="55" applyFont="1">
      <alignment/>
      <protection/>
    </xf>
    <xf numFmtId="0" fontId="59" fillId="0" borderId="0" xfId="55" applyFont="1" applyFill="1">
      <alignment/>
      <protection/>
    </xf>
    <xf numFmtId="0" fontId="59" fillId="0" borderId="0" xfId="0" applyFont="1" applyAlignment="1">
      <alignment/>
    </xf>
    <xf numFmtId="165" fontId="59" fillId="0" borderId="0" xfId="63" applyNumberFormat="1" applyFont="1" applyFill="1" applyAlignment="1">
      <alignment/>
    </xf>
    <xf numFmtId="165" fontId="9" fillId="0" borderId="0" xfId="63" applyNumberFormat="1" applyFont="1" applyAlignment="1">
      <alignment vertical="top"/>
    </xf>
    <xf numFmtId="165" fontId="8" fillId="0" borderId="0" xfId="63" applyNumberFormat="1" applyFont="1" applyAlignment="1">
      <alignment vertical="top"/>
    </xf>
    <xf numFmtId="0" fontId="8" fillId="0" borderId="0" xfId="52" applyFont="1" applyAlignment="1">
      <alignment vertical="top"/>
      <protection/>
    </xf>
    <xf numFmtId="0" fontId="9" fillId="0" borderId="11" xfId="55" applyFont="1" applyFill="1" applyBorder="1" applyAlignment="1">
      <alignment vertical="top"/>
      <protection/>
    </xf>
    <xf numFmtId="0" fontId="7" fillId="0" borderId="0" xfId="0" applyFont="1" applyFill="1" applyBorder="1" applyAlignment="1">
      <alignment/>
    </xf>
    <xf numFmtId="0" fontId="59" fillId="0" borderId="0" xfId="0" applyFont="1" applyAlignment="1">
      <alignment vertical="top" wrapText="1"/>
    </xf>
    <xf numFmtId="0" fontId="6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right" vertical="top"/>
    </xf>
    <xf numFmtId="0" fontId="62" fillId="0" borderId="13" xfId="0" applyFont="1" applyFill="1" applyBorder="1" applyAlignment="1">
      <alignment horizontal="right" vertical="top"/>
    </xf>
    <xf numFmtId="0" fontId="8" fillId="0" borderId="10" xfId="55" applyFont="1" applyBorder="1" applyAlignment="1">
      <alignment vertical="top" wrapText="1"/>
      <protection/>
    </xf>
    <xf numFmtId="3" fontId="0" fillId="0" borderId="0" xfId="0" applyNumberFormat="1" applyBorder="1" applyAlignment="1">
      <alignment horizontal="right"/>
    </xf>
    <xf numFmtId="3" fontId="59" fillId="0" borderId="0" xfId="0" applyNumberFormat="1" applyFont="1" applyBorder="1" applyAlignment="1">
      <alignment vertical="top"/>
    </xf>
    <xf numFmtId="165" fontId="59" fillId="0" borderId="0" xfId="63" applyNumberFormat="1" applyFont="1" applyAlignment="1">
      <alignment vertical="top"/>
    </xf>
    <xf numFmtId="164" fontId="59" fillId="0" borderId="0" xfId="0" applyNumberFormat="1" applyFont="1" applyAlignment="1">
      <alignment vertical="top"/>
    </xf>
    <xf numFmtId="164" fontId="8" fillId="0" borderId="0" xfId="52" applyNumberFormat="1" applyFont="1" applyAlignment="1">
      <alignment vertical="top"/>
      <protection/>
    </xf>
    <xf numFmtId="0" fontId="9" fillId="0" borderId="0" xfId="55" applyFont="1" applyFill="1" applyAlignment="1">
      <alignment horizontal="center" vertical="top"/>
      <protection/>
    </xf>
    <xf numFmtId="164" fontId="9" fillId="0" borderId="0" xfId="67" applyNumberFormat="1" applyFont="1" applyFill="1" applyAlignment="1">
      <alignment horizontal="center" vertical="top"/>
    </xf>
    <xf numFmtId="0" fontId="9" fillId="0" borderId="13" xfId="55" applyFont="1" applyFill="1" applyBorder="1" applyAlignment="1">
      <alignment horizontal="center" vertical="top"/>
      <protection/>
    </xf>
    <xf numFmtId="164" fontId="8" fillId="0" borderId="0" xfId="67" applyNumberFormat="1" applyFont="1" applyFill="1" applyAlignment="1">
      <alignment horizontal="center" vertical="top"/>
    </xf>
    <xf numFmtId="10" fontId="9" fillId="0" borderId="0" xfId="52" applyNumberFormat="1" applyFont="1" applyFill="1" applyAlignment="1">
      <alignment horizontal="center" vertical="top"/>
      <protection/>
    </xf>
    <xf numFmtId="0" fontId="9" fillId="0" borderId="0" xfId="55" applyFont="1" applyFill="1" applyBorder="1" applyAlignment="1">
      <alignment horizontal="center" vertical="top"/>
      <protection/>
    </xf>
    <xf numFmtId="0" fontId="9" fillId="0" borderId="10" xfId="55" applyFont="1" applyFill="1" applyBorder="1" applyAlignment="1">
      <alignment horizontal="center" vertical="top"/>
      <protection/>
    </xf>
    <xf numFmtId="0" fontId="9" fillId="0" borderId="11" xfId="55" applyFont="1" applyFill="1" applyBorder="1" applyAlignment="1">
      <alignment horizontal="center" vertical="top"/>
      <protection/>
    </xf>
    <xf numFmtId="165" fontId="11" fillId="0" borderId="0" xfId="63" applyNumberFormat="1" applyFont="1" applyFill="1" applyAlignment="1">
      <alignment horizontal="center"/>
    </xf>
    <xf numFmtId="0" fontId="12" fillId="0" borderId="13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12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164" fontId="12" fillId="0" borderId="0" xfId="67" applyNumberFormat="1" applyFont="1" applyFill="1" applyAlignment="1">
      <alignment horizontal="center"/>
    </xf>
    <xf numFmtId="165" fontId="9" fillId="0" borderId="0" xfId="55" applyNumberFormat="1" applyFont="1" applyFill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165" fontId="61" fillId="0" borderId="0" xfId="63" applyNumberFormat="1" applyFont="1" applyFill="1" applyAlignment="1">
      <alignment horizontal="center"/>
    </xf>
    <xf numFmtId="165" fontId="61" fillId="0" borderId="0" xfId="55" applyNumberFormat="1" applyFont="1" applyFill="1" applyAlignment="1">
      <alignment horizontal="center"/>
      <protection/>
    </xf>
    <xf numFmtId="0" fontId="61" fillId="0" borderId="0" xfId="52" applyFont="1" applyFill="1" applyAlignment="1">
      <alignment horizontal="center"/>
      <protection/>
    </xf>
    <xf numFmtId="0" fontId="61" fillId="0" borderId="0" xfId="55" applyFont="1" applyFill="1" applyAlignment="1">
      <alignment horizontal="center"/>
      <protection/>
    </xf>
    <xf numFmtId="164" fontId="60" fillId="0" borderId="0" xfId="0" applyNumberFormat="1" applyFont="1" applyAlignment="1">
      <alignment vertical="top"/>
    </xf>
    <xf numFmtId="164" fontId="9" fillId="0" borderId="0" xfId="67" applyNumberFormat="1" applyFont="1" applyFill="1" applyBorder="1" applyAlignment="1">
      <alignment horizontal="center" vertical="top"/>
    </xf>
    <xf numFmtId="164" fontId="8" fillId="0" borderId="10" xfId="67" applyNumberFormat="1" applyFont="1" applyFill="1" applyBorder="1" applyAlignment="1">
      <alignment horizontal="center" vertical="top"/>
    </xf>
    <xf numFmtId="164" fontId="59" fillId="0" borderId="0" xfId="67" applyNumberFormat="1" applyFont="1" applyFill="1" applyAlignment="1">
      <alignment horizontal="center" vertical="top"/>
    </xf>
    <xf numFmtId="164" fontId="8" fillId="0" borderId="0" xfId="55" applyNumberFormat="1" applyFont="1" applyFill="1" applyBorder="1" applyAlignment="1">
      <alignment horizontal="center" vertical="top"/>
      <protection/>
    </xf>
    <xf numFmtId="164" fontId="8" fillId="0" borderId="0" xfId="55" applyNumberFormat="1" applyFont="1" applyFill="1" applyAlignment="1">
      <alignment horizontal="center" vertical="top"/>
      <protection/>
    </xf>
    <xf numFmtId="0" fontId="9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/>
      <protection/>
    </xf>
    <xf numFmtId="0" fontId="9" fillId="0" borderId="0" xfId="54" applyFont="1" applyFill="1">
      <alignment/>
      <protection/>
    </xf>
    <xf numFmtId="0" fontId="8" fillId="0" borderId="0" xfId="54" applyNumberFormat="1" applyFont="1" applyFill="1" applyAlignment="1">
      <alignment/>
      <protection/>
    </xf>
    <xf numFmtId="0" fontId="10" fillId="0" borderId="14" xfId="55" applyFont="1" applyFill="1" applyBorder="1" applyAlignment="1">
      <alignment horizontal="left" vertical="top" wrapText="1"/>
      <protection/>
    </xf>
    <xf numFmtId="49" fontId="8" fillId="0" borderId="14" xfId="55" applyNumberFormat="1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vertical="top"/>
      <protection/>
    </xf>
    <xf numFmtId="0" fontId="8" fillId="0" borderId="14" xfId="54" applyFont="1" applyFill="1" applyBorder="1" applyAlignment="1" applyProtection="1">
      <alignment vertical="top" wrapText="1"/>
      <protection locked="0"/>
    </xf>
    <xf numFmtId="166" fontId="9" fillId="0" borderId="14" xfId="66" applyNumberFormat="1" applyFont="1" applyFill="1" applyBorder="1" applyAlignment="1" applyProtection="1">
      <alignment horizontal="center" vertical="top"/>
      <protection locked="0"/>
    </xf>
    <xf numFmtId="166" fontId="8" fillId="0" borderId="14" xfId="66" applyNumberFormat="1" applyFont="1" applyFill="1" applyBorder="1" applyAlignment="1">
      <alignment horizontal="right" vertical="top"/>
    </xf>
    <xf numFmtId="0" fontId="8" fillId="0" borderId="0" xfId="54" applyFont="1" applyFill="1" applyBorder="1" applyAlignment="1" applyProtection="1">
      <alignment vertical="top" wrapText="1"/>
      <protection locked="0"/>
    </xf>
    <xf numFmtId="165" fontId="9" fillId="0" borderId="0" xfId="66" applyNumberFormat="1" applyFont="1" applyFill="1" applyBorder="1" applyAlignment="1" applyProtection="1">
      <alignment horizontal="right" vertical="top"/>
      <protection locked="0"/>
    </xf>
    <xf numFmtId="165" fontId="9" fillId="0" borderId="0" xfId="66" applyNumberFormat="1" applyFont="1" applyFill="1" applyBorder="1" applyAlignment="1">
      <alignment horizontal="center" vertical="top"/>
    </xf>
    <xf numFmtId="0" fontId="9" fillId="0" borderId="0" xfId="54" applyFont="1" applyFill="1" applyBorder="1" applyAlignment="1" applyProtection="1">
      <alignment vertical="top" wrapText="1"/>
      <protection locked="0"/>
    </xf>
    <xf numFmtId="165" fontId="9" fillId="0" borderId="0" xfId="66" applyNumberFormat="1" applyFont="1" applyFill="1" applyBorder="1" applyAlignment="1" applyProtection="1">
      <alignment horizontal="center" vertical="top"/>
      <protection locked="0"/>
    </xf>
    <xf numFmtId="166" fontId="9" fillId="0" borderId="0" xfId="66" applyNumberFormat="1" applyFont="1" applyFill="1" applyBorder="1" applyAlignment="1" applyProtection="1">
      <alignment vertical="top"/>
      <protection locked="0"/>
    </xf>
    <xf numFmtId="166" fontId="9" fillId="0" borderId="0" xfId="66" applyNumberFormat="1" applyFont="1" applyFill="1" applyBorder="1" applyAlignment="1">
      <alignment horizontal="right" vertical="top"/>
    </xf>
    <xf numFmtId="164" fontId="9" fillId="0" borderId="0" xfId="66" applyNumberFormat="1" applyFont="1" applyFill="1" applyAlignment="1">
      <alignment horizontal="center" vertical="top"/>
    </xf>
    <xf numFmtId="0" fontId="8" fillId="0" borderId="11" xfId="54" applyFont="1" applyFill="1" applyBorder="1" applyAlignment="1" applyProtection="1">
      <alignment vertical="top" wrapText="1"/>
      <protection locked="0"/>
    </xf>
    <xf numFmtId="165" fontId="9" fillId="0" borderId="11" xfId="66" applyNumberFormat="1" applyFont="1" applyFill="1" applyBorder="1" applyAlignment="1" applyProtection="1">
      <alignment horizontal="right" vertical="top"/>
      <protection locked="0"/>
    </xf>
    <xf numFmtId="164" fontId="9" fillId="0" borderId="11" xfId="66" applyNumberFormat="1" applyFont="1" applyFill="1" applyBorder="1" applyAlignment="1">
      <alignment horizontal="left" vertical="top"/>
    </xf>
    <xf numFmtId="166" fontId="8" fillId="0" borderId="11" xfId="66" applyNumberFormat="1" applyFont="1" applyFill="1" applyBorder="1" applyAlignment="1">
      <alignment horizontal="right" vertical="top"/>
    </xf>
    <xf numFmtId="0" fontId="9" fillId="0" borderId="11" xfId="54" applyFont="1" applyFill="1" applyBorder="1" applyAlignment="1" applyProtection="1">
      <alignment vertical="top" wrapText="1"/>
      <protection locked="0"/>
    </xf>
    <xf numFmtId="165" fontId="8" fillId="0" borderId="0" xfId="63" applyNumberFormat="1" applyFont="1" applyFill="1" applyBorder="1" applyAlignment="1" applyProtection="1">
      <alignment horizontal="right" vertical="top"/>
      <protection locked="0"/>
    </xf>
    <xf numFmtId="0" fontId="8" fillId="0" borderId="0" xfId="55" applyFont="1" applyFill="1" applyBorder="1">
      <alignment/>
      <protection/>
    </xf>
    <xf numFmtId="0" fontId="10" fillId="0" borderId="11" xfId="55" applyFont="1" applyFill="1" applyBorder="1" applyAlignment="1">
      <alignment horizontal="left" vertical="top" wrapText="1"/>
      <protection/>
    </xf>
    <xf numFmtId="49" fontId="8" fillId="0" borderId="11" xfId="55" applyNumberFormat="1" applyFont="1" applyFill="1" applyBorder="1" applyAlignment="1">
      <alignment horizontal="center" vertical="top" wrapText="1"/>
      <protection/>
    </xf>
    <xf numFmtId="166" fontId="8" fillId="0" borderId="11" xfId="66" applyNumberFormat="1" applyFont="1" applyFill="1" applyBorder="1" applyAlignment="1" applyProtection="1">
      <alignment horizontal="right" vertical="top"/>
      <protection locked="0"/>
    </xf>
    <xf numFmtId="164" fontId="8" fillId="0" borderId="14" xfId="66" applyNumberFormat="1" applyFont="1" applyFill="1" applyBorder="1" applyAlignment="1">
      <alignment horizontal="left" vertical="top"/>
    </xf>
    <xf numFmtId="0" fontId="8" fillId="0" borderId="0" xfId="54" applyFont="1" applyFill="1" applyBorder="1" applyAlignment="1">
      <alignment vertical="top"/>
      <protection/>
    </xf>
    <xf numFmtId="164" fontId="9" fillId="0" borderId="0" xfId="66" applyNumberFormat="1" applyFont="1" applyFill="1" applyBorder="1" applyAlignment="1">
      <alignment horizontal="left" vertical="top"/>
    </xf>
    <xf numFmtId="165" fontId="9" fillId="0" borderId="11" xfId="66" applyNumberFormat="1" applyFont="1" applyFill="1" applyBorder="1" applyAlignment="1" applyProtection="1">
      <alignment horizontal="center" vertical="top"/>
      <protection locked="0"/>
    </xf>
    <xf numFmtId="165" fontId="9" fillId="0" borderId="0" xfId="66" applyNumberFormat="1" applyFont="1" applyFill="1" applyBorder="1" applyAlignment="1" applyProtection="1">
      <alignment vertical="top"/>
      <protection locked="0"/>
    </xf>
    <xf numFmtId="165" fontId="9" fillId="0" borderId="0" xfId="66" applyNumberFormat="1" applyFont="1" applyFill="1" applyBorder="1" applyAlignment="1">
      <alignment horizontal="right" vertical="top"/>
    </xf>
    <xf numFmtId="165" fontId="8" fillId="0" borderId="0" xfId="66" applyNumberFormat="1" applyFont="1" applyFill="1" applyBorder="1" applyAlignment="1">
      <alignment horizontal="right" vertical="top"/>
    </xf>
    <xf numFmtId="165" fontId="8" fillId="0" borderId="0" xfId="66" applyNumberFormat="1" applyFont="1" applyFill="1" applyBorder="1" applyAlignment="1">
      <alignment horizontal="center" vertical="top"/>
    </xf>
    <xf numFmtId="165" fontId="8" fillId="0" borderId="11" xfId="66" applyNumberFormat="1" applyFont="1" applyFill="1" applyBorder="1" applyAlignment="1">
      <alignment horizontal="center" vertical="top"/>
    </xf>
    <xf numFmtId="166" fontId="8" fillId="0" borderId="0" xfId="66" applyNumberFormat="1" applyFont="1" applyFill="1" applyBorder="1" applyAlignment="1" applyProtection="1">
      <alignment horizontal="right" vertical="top"/>
      <protection locked="0"/>
    </xf>
    <xf numFmtId="166" fontId="8" fillId="0" borderId="0" xfId="66" applyNumberFormat="1" applyFont="1" applyFill="1" applyBorder="1" applyAlignment="1">
      <alignment horizontal="right" vertical="top"/>
    </xf>
    <xf numFmtId="164" fontId="8" fillId="0" borderId="0" xfId="66" applyNumberFormat="1" applyFont="1" applyFill="1" applyBorder="1" applyAlignment="1">
      <alignment horizontal="left" vertical="top"/>
    </xf>
    <xf numFmtId="0" fontId="9" fillId="0" borderId="0" xfId="54" applyFont="1" applyFill="1" applyBorder="1" applyAlignment="1">
      <alignment horizontal="center"/>
      <protection/>
    </xf>
    <xf numFmtId="165" fontId="9" fillId="0" borderId="0" xfId="66" applyNumberFormat="1" applyFont="1" applyFill="1" applyBorder="1" applyAlignment="1">
      <alignment/>
    </xf>
    <xf numFmtId="43" fontId="9" fillId="0" borderId="0" xfId="66" applyFont="1" applyFill="1" applyBorder="1" applyAlignment="1">
      <alignment/>
    </xf>
    <xf numFmtId="0" fontId="9" fillId="0" borderId="0" xfId="53" applyFont="1" applyFill="1" applyBorder="1" applyAlignment="1">
      <alignment horizontal="justify"/>
      <protection/>
    </xf>
    <xf numFmtId="0" fontId="9" fillId="0" borderId="0" xfId="53" applyFont="1" applyFill="1" applyBorder="1">
      <alignment/>
      <protection/>
    </xf>
    <xf numFmtId="3" fontId="8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8" fillId="0" borderId="0" xfId="54" applyFont="1" applyFill="1" applyBorder="1" applyAlignment="1">
      <alignment horizontal="justify"/>
      <protection/>
    </xf>
    <xf numFmtId="0" fontId="9" fillId="0" borderId="0" xfId="54" applyFont="1" applyFill="1" applyBorder="1" applyAlignment="1" applyProtection="1">
      <alignment wrapText="1"/>
      <protection locked="0"/>
    </xf>
    <xf numFmtId="165" fontId="9" fillId="0" borderId="0" xfId="66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>
      <alignment wrapText="1"/>
      <protection/>
    </xf>
    <xf numFmtId="0" fontId="6" fillId="0" borderId="0" xfId="55" applyFont="1">
      <alignment/>
      <protection/>
    </xf>
    <xf numFmtId="0" fontId="62" fillId="0" borderId="0" xfId="0" applyFont="1" applyBorder="1" applyAlignment="1">
      <alignment horizontal="right"/>
    </xf>
    <xf numFmtId="0" fontId="6" fillId="0" borderId="0" xfId="61" applyFont="1" applyAlignment="1">
      <alignment vertical="top" wrapText="1"/>
      <protection/>
    </xf>
    <xf numFmtId="165" fontId="58" fillId="0" borderId="0" xfId="63" applyNumberFormat="1" applyFont="1" applyFill="1" applyAlignment="1">
      <alignment vertical="top"/>
    </xf>
    <xf numFmtId="164" fontId="58" fillId="0" borderId="0" xfId="0" applyNumberFormat="1" applyFont="1" applyAlignment="1">
      <alignment vertical="top"/>
    </xf>
    <xf numFmtId="165" fontId="58" fillId="0" borderId="0" xfId="63" applyNumberFormat="1" applyFont="1" applyAlignment="1">
      <alignment vertical="top"/>
    </xf>
    <xf numFmtId="0" fontId="7" fillId="0" borderId="0" xfId="53" applyFont="1" applyBorder="1" applyAlignment="1">
      <alignment horizontal="justify"/>
      <protection/>
    </xf>
    <xf numFmtId="0" fontId="6" fillId="0" borderId="0" xfId="54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59" fillId="0" borderId="0" xfId="0" applyFont="1" applyFill="1" applyBorder="1" applyAlignment="1">
      <alignment vertical="top"/>
    </xf>
    <xf numFmtId="0" fontId="58" fillId="0" borderId="0" xfId="55" applyFont="1" applyFill="1" applyBorder="1" applyAlignment="1">
      <alignment vertical="top"/>
      <protection/>
    </xf>
    <xf numFmtId="165" fontId="59" fillId="0" borderId="0" xfId="63" applyNumberFormat="1" applyFont="1" applyFill="1" applyBorder="1" applyAlignment="1">
      <alignment vertical="top"/>
    </xf>
    <xf numFmtId="0" fontId="59" fillId="0" borderId="0" xfId="0" applyFont="1" applyBorder="1" applyAlignment="1">
      <alignment wrapText="1"/>
    </xf>
    <xf numFmtId="0" fontId="8" fillId="0" borderId="0" xfId="53" applyFont="1" applyFill="1" applyBorder="1" applyAlignment="1">
      <alignment horizontal="left"/>
      <protection/>
    </xf>
    <xf numFmtId="164" fontId="8" fillId="0" borderId="0" xfId="66" applyNumberFormat="1" applyFont="1" applyFill="1" applyAlignment="1">
      <alignment horizontal="center" vertical="top"/>
    </xf>
    <xf numFmtId="0" fontId="5" fillId="0" borderId="15" xfId="61" applyFont="1" applyFill="1" applyBorder="1" applyAlignment="1">
      <alignment horizontal="justify" wrapText="1"/>
      <protection/>
    </xf>
    <xf numFmtId="0" fontId="62" fillId="0" borderId="15" xfId="0" applyFont="1" applyBorder="1" applyAlignment="1">
      <alignment horizontal="right" wrapText="1"/>
    </xf>
    <xf numFmtId="0" fontId="8" fillId="0" borderId="0" xfId="61" applyFont="1" applyFill="1" applyAlignment="1">
      <alignment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Border="1" applyAlignment="1">
      <alignment vertical="top" wrapText="1"/>
      <protection/>
    </xf>
    <xf numFmtId="0" fontId="62" fillId="0" borderId="0" xfId="0" applyFont="1" applyAlignment="1">
      <alignment horizontal="left" vertical="top" wrapText="1"/>
    </xf>
    <xf numFmtId="0" fontId="9" fillId="0" borderId="0" xfId="61" applyFont="1" applyAlignment="1">
      <alignment vertical="top" wrapText="1"/>
      <protection/>
    </xf>
    <xf numFmtId="0" fontId="9" fillId="0" borderId="13" xfId="61" applyFont="1" applyBorder="1" applyAlignment="1">
      <alignment vertical="top" wrapText="1"/>
      <protection/>
    </xf>
    <xf numFmtId="0" fontId="59" fillId="0" borderId="13" xfId="0" applyFont="1" applyFill="1" applyBorder="1" applyAlignment="1">
      <alignment horizontal="center" vertical="top"/>
    </xf>
    <xf numFmtId="0" fontId="59" fillId="0" borderId="13" xfId="0" applyFont="1" applyBorder="1" applyAlignment="1">
      <alignment/>
    </xf>
    <xf numFmtId="0" fontId="9" fillId="0" borderId="13" xfId="61" applyFont="1" applyFill="1" applyBorder="1" applyAlignment="1">
      <alignment vertical="top" wrapText="1"/>
      <protection/>
    </xf>
    <xf numFmtId="0" fontId="59" fillId="0" borderId="0" xfId="0" applyFont="1" applyFill="1" applyAlignment="1">
      <alignment horizontal="center" vertical="top"/>
    </xf>
    <xf numFmtId="0" fontId="8" fillId="0" borderId="13" xfId="61" applyFont="1" applyBorder="1" applyAlignment="1">
      <alignment vertical="top" wrapText="1"/>
      <protection/>
    </xf>
    <xf numFmtId="0" fontId="8" fillId="0" borderId="13" xfId="61" applyFont="1" applyFill="1" applyBorder="1" applyAlignment="1">
      <alignment vertical="top" wrapText="1"/>
      <protection/>
    </xf>
    <xf numFmtId="0" fontId="8" fillId="0" borderId="0" xfId="61" applyFont="1" applyAlignment="1">
      <alignment vertical="top" wrapText="1"/>
      <protection/>
    </xf>
    <xf numFmtId="0" fontId="10" fillId="0" borderId="0" xfId="61" applyFont="1" applyAlignment="1">
      <alignment vertical="top" wrapText="1"/>
      <protection/>
    </xf>
    <xf numFmtId="0" fontId="10" fillId="0" borderId="0" xfId="61" applyFont="1" applyFill="1" applyAlignment="1">
      <alignment vertical="top" wrapText="1"/>
      <protection/>
    </xf>
    <xf numFmtId="0" fontId="59" fillId="0" borderId="13" xfId="0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164" fontId="8" fillId="0" borderId="0" xfId="67" applyNumberFormat="1" applyFont="1" applyAlignment="1">
      <alignment horizontal="center" vertical="top"/>
    </xf>
    <xf numFmtId="0" fontId="8" fillId="0" borderId="11" xfId="61" applyFont="1" applyBorder="1" applyAlignment="1">
      <alignment vertical="top" wrapText="1"/>
      <protection/>
    </xf>
    <xf numFmtId="0" fontId="59" fillId="0" borderId="11" xfId="0" applyFont="1" applyBorder="1" applyAlignment="1">
      <alignment horizontal="center" vertical="top"/>
    </xf>
    <xf numFmtId="0" fontId="59" fillId="0" borderId="11" xfId="0" applyFont="1" applyBorder="1" applyAlignment="1">
      <alignment/>
    </xf>
    <xf numFmtId="0" fontId="8" fillId="0" borderId="11" xfId="61" applyFont="1" applyFill="1" applyBorder="1" applyAlignment="1">
      <alignment vertical="top" wrapText="1"/>
      <protection/>
    </xf>
    <xf numFmtId="0" fontId="59" fillId="0" borderId="11" xfId="0" applyFont="1" applyFill="1" applyBorder="1" applyAlignment="1">
      <alignment horizontal="center" vertical="top"/>
    </xf>
    <xf numFmtId="164" fontId="60" fillId="0" borderId="0" xfId="0" applyNumberFormat="1" applyFont="1" applyAlignment="1">
      <alignment horizontal="center" vertical="top"/>
    </xf>
    <xf numFmtId="164" fontId="60" fillId="0" borderId="0" xfId="0" applyNumberFormat="1" applyFont="1" applyFill="1" applyAlignment="1">
      <alignment horizontal="center" vertical="top"/>
    </xf>
    <xf numFmtId="164" fontId="9" fillId="0" borderId="0" xfId="67" applyNumberFormat="1" applyFont="1" applyAlignment="1">
      <alignment horizontal="center" vertical="top"/>
    </xf>
    <xf numFmtId="0" fontId="59" fillId="0" borderId="0" xfId="61" applyFont="1" applyFill="1" applyAlignment="1">
      <alignment vertical="top" wrapText="1"/>
      <protection/>
    </xf>
    <xf numFmtId="0" fontId="8" fillId="0" borderId="0" xfId="61" applyFont="1" applyBorder="1" applyAlignment="1">
      <alignment vertical="top" wrapText="1"/>
      <protection/>
    </xf>
    <xf numFmtId="164" fontId="60" fillId="0" borderId="0" xfId="0" applyNumberFormat="1" applyFont="1" applyBorder="1" applyAlignment="1">
      <alignment horizontal="center" vertical="top"/>
    </xf>
    <xf numFmtId="164" fontId="60" fillId="0" borderId="0" xfId="0" applyNumberFormat="1" applyFont="1" applyFill="1" applyBorder="1" applyAlignment="1">
      <alignment horizontal="center" vertical="top"/>
    </xf>
    <xf numFmtId="0" fontId="9" fillId="0" borderId="0" xfId="61" applyFont="1" applyBorder="1" applyAlignment="1">
      <alignment vertical="top" wrapText="1"/>
      <protection/>
    </xf>
    <xf numFmtId="164" fontId="9" fillId="0" borderId="0" xfId="67" applyNumberFormat="1" applyFont="1" applyBorder="1" applyAlignment="1">
      <alignment horizontal="center" vertical="top"/>
    </xf>
    <xf numFmtId="0" fontId="9" fillId="0" borderId="0" xfId="61" applyFont="1" applyFill="1" applyBorder="1" applyAlignment="1">
      <alignment vertical="top" wrapText="1"/>
      <protection/>
    </xf>
    <xf numFmtId="0" fontId="59" fillId="0" borderId="13" xfId="0" applyFont="1" applyBorder="1" applyAlignment="1">
      <alignment vertical="top"/>
    </xf>
    <xf numFmtId="0" fontId="59" fillId="0" borderId="13" xfId="0" applyFont="1" applyFill="1" applyBorder="1" applyAlignment="1">
      <alignment vertical="top"/>
    </xf>
    <xf numFmtId="164" fontId="59" fillId="0" borderId="0" xfId="0" applyNumberFormat="1" applyFont="1" applyFill="1" applyAlignment="1">
      <alignment horizontal="center" vertical="top"/>
    </xf>
    <xf numFmtId="0" fontId="59" fillId="0" borderId="11" xfId="0" applyFont="1" applyBorder="1" applyAlignment="1">
      <alignment vertical="top"/>
    </xf>
    <xf numFmtId="0" fontId="5" fillId="0" borderId="0" xfId="55" applyFont="1" applyFill="1" applyBorder="1" applyAlignment="1">
      <alignment vertical="top" wrapText="1"/>
      <protection/>
    </xf>
    <xf numFmtId="0" fontId="5" fillId="0" borderId="13" xfId="55" applyFont="1" applyFill="1" applyBorder="1" applyAlignment="1">
      <alignment vertical="top" wrapText="1"/>
      <protection/>
    </xf>
    <xf numFmtId="0" fontId="6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10" fillId="0" borderId="0" xfId="55" applyFont="1" applyFill="1" applyBorder="1" applyAlignment="1">
      <alignment vertical="top" wrapText="1"/>
      <protection/>
    </xf>
    <xf numFmtId="0" fontId="10" fillId="0" borderId="13" xfId="55" applyFont="1" applyFill="1" applyBorder="1" applyAlignment="1">
      <alignment vertical="top" wrapText="1"/>
      <protection/>
    </xf>
    <xf numFmtId="0" fontId="8" fillId="0" borderId="0" xfId="54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3" fillId="0" borderId="0" xfId="0" applyFont="1" applyAlignment="1">
      <alignment horizontal="left" vertical="top" wrapText="1"/>
    </xf>
    <xf numFmtId="0" fontId="64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1" xfId="53"/>
    <cellStyle name="Обычный 3" xfId="54"/>
    <cellStyle name="Обычный_Alfa Bank_ FS_2008_rus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4" xfId="66"/>
    <cellStyle name="Финансовый_Alfa Bank_ FS_2008_rus_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409575</xdr:colOff>
      <xdr:row>1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943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76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1</xdr:col>
      <xdr:colOff>3781425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3705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3648075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648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3895725</xdr:colOff>
      <xdr:row>3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89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AGAL~1\AppData\Local\Temp\notes4ACBCB\&#1092;&#1086;&#1088;&#1084;&#1072;%203\&#1060;&#1086;&#1088;&#1084;&#1099;_1_2_3_4%20&#1079;&#1072;%2031.03.2014%20&#1092;3%20&#1045;&#1083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FS1"/>
      <sheetName val="FS2"/>
      <sheetName val="Движение для FS3"/>
      <sheetName val="FS3"/>
      <sheetName val="FS4"/>
      <sheetName val="XLR_NoRangeSheet"/>
    </sheetNames>
    <sheetDataSet>
      <sheetData sheetId="3">
        <row r="3">
          <cell r="C3">
            <v>2294120</v>
          </cell>
        </row>
        <row r="8">
          <cell r="C8">
            <v>5447595</v>
          </cell>
        </row>
        <row r="9">
          <cell r="C9">
            <v>-2420533</v>
          </cell>
        </row>
        <row r="10">
          <cell r="C10">
            <v>418451</v>
          </cell>
        </row>
        <row r="11">
          <cell r="C11">
            <v>-31349</v>
          </cell>
        </row>
        <row r="12">
          <cell r="C12">
            <v>230096</v>
          </cell>
        </row>
        <row r="13">
          <cell r="C13">
            <v>10595</v>
          </cell>
        </row>
        <row r="14">
          <cell r="C14">
            <v>90748</v>
          </cell>
        </row>
        <row r="15">
          <cell r="C15">
            <v>63445</v>
          </cell>
        </row>
        <row r="16">
          <cell r="C16">
            <v>-1474041</v>
          </cell>
        </row>
        <row r="17">
          <cell r="C17">
            <v>-86871</v>
          </cell>
        </row>
        <row r="21">
          <cell r="C21">
            <v>-451089</v>
          </cell>
        </row>
        <row r="22">
          <cell r="C22">
            <v>-14278325</v>
          </cell>
        </row>
        <row r="23">
          <cell r="C23">
            <v>0</v>
          </cell>
        </row>
        <row r="24">
          <cell r="C24">
            <v>119166</v>
          </cell>
        </row>
        <row r="25">
          <cell r="C25">
            <v>-159764</v>
          </cell>
        </row>
        <row r="26">
          <cell r="C26">
            <v>0</v>
          </cell>
        </row>
        <row r="27">
          <cell r="C27">
            <v>17668286</v>
          </cell>
        </row>
        <row r="28">
          <cell r="C28">
            <v>0</v>
          </cell>
        </row>
        <row r="29">
          <cell r="C29">
            <v>287261</v>
          </cell>
        </row>
        <row r="30">
          <cell r="C30">
            <v>-8812260</v>
          </cell>
        </row>
        <row r="31">
          <cell r="C31">
            <v>-92538</v>
          </cell>
        </row>
        <row r="32">
          <cell r="C32">
            <v>-11127</v>
          </cell>
        </row>
        <row r="33">
          <cell r="C33">
            <v>0</v>
          </cell>
        </row>
        <row r="34">
          <cell r="C34">
            <v>2971977</v>
          </cell>
        </row>
        <row r="35">
          <cell r="C35">
            <v>0</v>
          </cell>
        </row>
        <row r="36">
          <cell r="C36">
            <v>6000000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2577555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L5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3.00390625" style="2" customWidth="1"/>
    <col min="2" max="2" width="17.8515625" style="7" customWidth="1"/>
    <col min="3" max="3" width="18.7109375" style="7" customWidth="1"/>
    <col min="4" max="4" width="12.57421875" style="1" customWidth="1"/>
    <col min="5" max="5" width="9.57421875" style="1" bestFit="1" customWidth="1"/>
    <col min="6" max="16384" width="9.140625" style="1" customWidth="1"/>
  </cols>
  <sheetData>
    <row r="2" ht="56.25" customHeight="1"/>
    <row r="3" spans="1:3" s="8" customFormat="1" ht="33" customHeight="1">
      <c r="A3" s="219" t="s">
        <v>112</v>
      </c>
      <c r="B3" s="220"/>
      <c r="C3" s="220"/>
    </row>
    <row r="4" spans="1:3" s="8" customFormat="1" ht="15">
      <c r="A4" s="9"/>
      <c r="B4" s="228" t="s">
        <v>169</v>
      </c>
      <c r="C4" s="228" t="s">
        <v>170</v>
      </c>
    </row>
    <row r="5" spans="1:3" s="10" customFormat="1" ht="15">
      <c r="A5" s="217" t="s">
        <v>95</v>
      </c>
      <c r="B5" s="71" t="s">
        <v>106</v>
      </c>
      <c r="C5" s="71" t="s">
        <v>175</v>
      </c>
    </row>
    <row r="6" spans="1:3" s="10" customFormat="1" ht="13.5" customHeight="1">
      <c r="A6" s="218"/>
      <c r="B6" s="72">
        <v>2014</v>
      </c>
      <c r="C6" s="72">
        <v>2013</v>
      </c>
    </row>
    <row r="7" spans="1:3" s="16" customFormat="1" ht="12.75">
      <c r="A7" s="15" t="s">
        <v>56</v>
      </c>
      <c r="B7" s="20"/>
      <c r="C7" s="20"/>
    </row>
    <row r="8" spans="1:10" s="16" customFormat="1" ht="12.75">
      <c r="A8" s="17" t="s">
        <v>57</v>
      </c>
      <c r="B8" s="18">
        <v>40334709</v>
      </c>
      <c r="C8" s="18">
        <v>29973311</v>
      </c>
      <c r="D8" s="20"/>
      <c r="E8" s="20"/>
      <c r="F8" s="20"/>
      <c r="G8" s="20"/>
      <c r="H8" s="20"/>
      <c r="I8" s="20"/>
      <c r="J8" s="20"/>
    </row>
    <row r="9" spans="1:3" s="16" customFormat="1" ht="12.75">
      <c r="A9" s="17" t="s">
        <v>92</v>
      </c>
      <c r="B9" s="18">
        <v>1085033</v>
      </c>
      <c r="C9" s="18">
        <v>470298</v>
      </c>
    </row>
    <row r="10" spans="1:3" s="16" customFormat="1" ht="12.75" hidden="1">
      <c r="A10" s="17" t="s">
        <v>1</v>
      </c>
      <c r="B10" s="18">
        <v>0</v>
      </c>
      <c r="C10" s="18">
        <v>0</v>
      </c>
    </row>
    <row r="11" spans="1:3" s="16" customFormat="1" ht="12.75">
      <c r="A11" s="17" t="s">
        <v>93</v>
      </c>
      <c r="B11" s="18">
        <v>160171591</v>
      </c>
      <c r="C11" s="18">
        <v>143246719</v>
      </c>
    </row>
    <row r="12" spans="1:12" s="16" customFormat="1" ht="12.75">
      <c r="A12" s="17" t="s">
        <v>59</v>
      </c>
      <c r="B12" s="18">
        <v>53503039</v>
      </c>
      <c r="C12" s="18">
        <v>46110289</v>
      </c>
      <c r="D12" s="69"/>
      <c r="E12" s="69"/>
      <c r="F12" s="69"/>
      <c r="G12" s="69"/>
      <c r="H12" s="69"/>
      <c r="I12" s="69"/>
      <c r="J12" s="69"/>
      <c r="K12" s="69"/>
      <c r="L12" s="69"/>
    </row>
    <row r="13" spans="1:3" s="16" customFormat="1" ht="12.75">
      <c r="A13" s="17" t="s">
        <v>60</v>
      </c>
      <c r="B13" s="18">
        <v>2323922</v>
      </c>
      <c r="C13" s="18">
        <v>2269292</v>
      </c>
    </row>
    <row r="14" spans="1:3" s="16" customFormat="1" ht="12.75" customHeight="1">
      <c r="A14" s="17" t="s">
        <v>61</v>
      </c>
      <c r="B14" s="18">
        <f>778493+165933</f>
        <v>944426</v>
      </c>
      <c r="C14" s="18">
        <f>702983+587</f>
        <v>703570</v>
      </c>
    </row>
    <row r="15" spans="1:3" s="16" customFormat="1" ht="12.75">
      <c r="A15" s="19"/>
      <c r="B15" s="20"/>
      <c r="C15" s="20"/>
    </row>
    <row r="16" spans="1:3" s="16" customFormat="1" ht="12.75">
      <c r="A16" s="21"/>
      <c r="B16" s="22"/>
      <c r="C16" s="22"/>
    </row>
    <row r="17" spans="1:5" s="16" customFormat="1" ht="15">
      <c r="A17" s="23" t="s">
        <v>62</v>
      </c>
      <c r="B17" s="24">
        <f>SUM(B8:B14)</f>
        <v>258362720</v>
      </c>
      <c r="C17" s="24">
        <f>SUM(C8:C14)</f>
        <v>222773479</v>
      </c>
      <c r="D17" s="74"/>
      <c r="E17" s="75"/>
    </row>
    <row r="18" spans="1:3" s="16" customFormat="1" ht="13.5" thickBot="1">
      <c r="A18" s="25"/>
      <c r="B18" s="26"/>
      <c r="C18" s="26"/>
    </row>
    <row r="19" spans="1:3" s="16" customFormat="1" ht="12.75">
      <c r="A19" s="27"/>
      <c r="B19" s="20"/>
      <c r="C19" s="20"/>
    </row>
    <row r="20" spans="1:3" s="16" customFormat="1" ht="12.75">
      <c r="A20" s="15" t="s">
        <v>63</v>
      </c>
      <c r="B20" s="18"/>
      <c r="C20" s="18"/>
    </row>
    <row r="21" spans="1:3" s="16" customFormat="1" ht="12.75">
      <c r="A21" s="17" t="s">
        <v>114</v>
      </c>
      <c r="B21" s="18">
        <v>220039754</v>
      </c>
      <c r="C21" s="18">
        <v>193921414</v>
      </c>
    </row>
    <row r="22" spans="1:3" s="16" customFormat="1" ht="12.75">
      <c r="A22" s="17" t="s">
        <v>94</v>
      </c>
      <c r="B22" s="18">
        <v>40</v>
      </c>
      <c r="C22" s="18">
        <v>40</v>
      </c>
    </row>
    <row r="23" spans="1:3" s="16" customFormat="1" ht="12.75" hidden="1">
      <c r="A23" s="17" t="s">
        <v>19</v>
      </c>
      <c r="B23" s="18">
        <v>0</v>
      </c>
      <c r="C23" s="18">
        <v>0</v>
      </c>
    </row>
    <row r="24" spans="1:3" s="16" customFormat="1" ht="12.75">
      <c r="A24" s="17" t="s">
        <v>66</v>
      </c>
      <c r="B24" s="18">
        <v>9816228</v>
      </c>
      <c r="C24" s="18">
        <v>7055362</v>
      </c>
    </row>
    <row r="25" spans="1:3" s="16" customFormat="1" ht="12.75">
      <c r="A25" s="17" t="s">
        <v>91</v>
      </c>
      <c r="B25" s="18">
        <v>5154282</v>
      </c>
      <c r="C25" s="18">
        <v>5036377</v>
      </c>
    </row>
    <row r="26" spans="1:3" s="16" customFormat="1" ht="12.75" hidden="1">
      <c r="A26" s="17" t="s">
        <v>4</v>
      </c>
      <c r="B26" s="18">
        <v>0</v>
      </c>
      <c r="C26" s="18">
        <v>0</v>
      </c>
    </row>
    <row r="27" spans="1:3" s="16" customFormat="1" ht="12.75">
      <c r="A27" s="17" t="s">
        <v>165</v>
      </c>
      <c r="B27" s="18">
        <v>92714</v>
      </c>
      <c r="C27" s="18">
        <v>92714</v>
      </c>
    </row>
    <row r="28" spans="1:5" s="16" customFormat="1" ht="12.75">
      <c r="A28" s="17" t="s">
        <v>65</v>
      </c>
      <c r="B28" s="18">
        <v>675428</v>
      </c>
      <c r="C28" s="18">
        <v>316599</v>
      </c>
      <c r="D28" s="76"/>
      <c r="E28" s="77"/>
    </row>
    <row r="29" spans="1:3" s="16" customFormat="1" ht="12.75">
      <c r="A29" s="19"/>
      <c r="B29" s="20"/>
      <c r="C29" s="20"/>
    </row>
    <row r="30" spans="1:3" s="16" customFormat="1" ht="12.75">
      <c r="A30" s="21"/>
      <c r="B30" s="22"/>
      <c r="C30" s="22"/>
    </row>
    <row r="31" spans="1:3" s="28" customFormat="1" ht="12.75">
      <c r="A31" s="23" t="s">
        <v>64</v>
      </c>
      <c r="B31" s="24">
        <f>SUM(B21:B28)</f>
        <v>235778446</v>
      </c>
      <c r="C31" s="24">
        <f>SUM(C21:C28)</f>
        <v>206422506</v>
      </c>
    </row>
    <row r="32" spans="1:3" s="16" customFormat="1" ht="13.5" thickBot="1">
      <c r="A32" s="25"/>
      <c r="B32" s="26"/>
      <c r="C32" s="26"/>
    </row>
    <row r="33" spans="1:3" s="16" customFormat="1" ht="12.75">
      <c r="A33" s="27"/>
      <c r="B33" s="20"/>
      <c r="C33" s="20"/>
    </row>
    <row r="34" spans="1:3" s="16" customFormat="1" ht="12.75">
      <c r="A34" s="15" t="s">
        <v>115</v>
      </c>
      <c r="B34" s="20"/>
      <c r="C34" s="20"/>
    </row>
    <row r="35" spans="1:3" s="16" customFormat="1" ht="12.75">
      <c r="A35" s="17" t="s">
        <v>116</v>
      </c>
      <c r="B35" s="18">
        <v>20500000</v>
      </c>
      <c r="C35" s="18">
        <v>14500000</v>
      </c>
    </row>
    <row r="36" spans="1:3" s="16" customFormat="1" ht="12.75">
      <c r="A36" s="17" t="s">
        <v>107</v>
      </c>
      <c r="B36" s="18">
        <v>73102</v>
      </c>
      <c r="C36" s="18">
        <v>257281</v>
      </c>
    </row>
    <row r="37" spans="1:3" s="16" customFormat="1" ht="12.75">
      <c r="A37" s="19" t="s">
        <v>166</v>
      </c>
      <c r="B37" s="18">
        <v>2011172</v>
      </c>
      <c r="C37" s="18">
        <v>1593692</v>
      </c>
    </row>
    <row r="38" spans="1:3" s="16" customFormat="1" ht="12.75">
      <c r="A38" s="19"/>
      <c r="B38" s="20"/>
      <c r="C38" s="20"/>
    </row>
    <row r="39" spans="1:3" s="16" customFormat="1" ht="12.75">
      <c r="A39" s="29"/>
      <c r="B39" s="22"/>
      <c r="C39" s="22"/>
    </row>
    <row r="40" spans="1:3" s="28" customFormat="1" ht="12.75">
      <c r="A40" s="23" t="s">
        <v>119</v>
      </c>
      <c r="B40" s="24">
        <f>SUM(B35:B37)</f>
        <v>22584274</v>
      </c>
      <c r="C40" s="24">
        <f>SUM(C35:C37)</f>
        <v>16350973</v>
      </c>
    </row>
    <row r="41" spans="1:3" s="16" customFormat="1" ht="13.5" thickBot="1">
      <c r="A41" s="25"/>
      <c r="B41" s="26"/>
      <c r="C41" s="26"/>
    </row>
    <row r="42" spans="1:3" s="16" customFormat="1" ht="12.75">
      <c r="A42" s="30"/>
      <c r="B42" s="31"/>
      <c r="C42" s="31"/>
    </row>
    <row r="43" spans="1:4" s="28" customFormat="1" ht="12.75">
      <c r="A43" s="23" t="s">
        <v>120</v>
      </c>
      <c r="B43" s="24">
        <f>B40+B31</f>
        <v>258362720</v>
      </c>
      <c r="C43" s="24">
        <f>C40+C31</f>
        <v>222773479</v>
      </c>
      <c r="D43" s="104"/>
    </row>
    <row r="44" spans="1:3" s="16" customFormat="1" ht="13.5" thickBot="1">
      <c r="A44" s="25"/>
      <c r="B44" s="26"/>
      <c r="C44" s="26"/>
    </row>
    <row r="45" ht="4.5" customHeight="1" hidden="1">
      <c r="A45" s="3"/>
    </row>
    <row r="46" spans="1:3" s="62" customFormat="1" ht="12.75" hidden="1">
      <c r="A46" s="61" t="s">
        <v>15</v>
      </c>
      <c r="B46" s="63">
        <v>10872</v>
      </c>
      <c r="C46" s="63">
        <v>10844</v>
      </c>
    </row>
    <row r="47" spans="1:3" s="62" customFormat="1" ht="12.75" hidden="1">
      <c r="A47" s="61" t="s">
        <v>16</v>
      </c>
      <c r="B47" s="63">
        <v>10000</v>
      </c>
      <c r="C47" s="63">
        <v>0</v>
      </c>
    </row>
    <row r="48" spans="1:3" s="62" customFormat="1" ht="4.5" customHeight="1" hidden="1" thickBot="1">
      <c r="A48" s="25"/>
      <c r="B48" s="26"/>
      <c r="C48" s="26"/>
    </row>
    <row r="49" spans="1:3" s="62" customFormat="1" ht="12.75">
      <c r="A49" s="23"/>
      <c r="B49" s="172"/>
      <c r="C49" s="172"/>
    </row>
    <row r="50" spans="1:3" s="62" customFormat="1" ht="15">
      <c r="A50" s="173" t="s">
        <v>68</v>
      </c>
      <c r="B50" s="174">
        <v>11134</v>
      </c>
      <c r="C50" s="174">
        <v>11584</v>
      </c>
    </row>
    <row r="51" spans="1:3" s="62" customFormat="1" ht="15">
      <c r="A51" s="173" t="s">
        <v>69</v>
      </c>
      <c r="B51" s="174">
        <v>10000</v>
      </c>
      <c r="C51" s="174">
        <v>10000</v>
      </c>
    </row>
    <row r="52" spans="1:3" s="62" customFormat="1" ht="12.75">
      <c r="A52" s="23"/>
      <c r="B52" s="172"/>
      <c r="C52" s="172"/>
    </row>
    <row r="53" spans="1:3" s="62" customFormat="1" ht="12.75">
      <c r="A53" s="23"/>
      <c r="B53" s="172"/>
      <c r="C53" s="172"/>
    </row>
    <row r="54" spans="1:3" s="11" customFormat="1" ht="15">
      <c r="A54" s="11" t="s">
        <v>6</v>
      </c>
      <c r="B54" s="68" t="s">
        <v>20</v>
      </c>
      <c r="C54" s="68"/>
    </row>
    <row r="55" spans="1:3" s="11" customFormat="1" ht="15">
      <c r="A55" s="12"/>
      <c r="B55" s="68"/>
      <c r="C55" s="68"/>
    </row>
    <row r="56" spans="1:3" s="13" customFormat="1" ht="14.25">
      <c r="A56" s="13" t="s">
        <v>117</v>
      </c>
      <c r="B56" s="70" t="s">
        <v>118</v>
      </c>
      <c r="C56" s="70"/>
    </row>
    <row r="57" spans="1:3" s="13" customFormat="1" ht="14.25">
      <c r="A57" s="14" t="s">
        <v>108</v>
      </c>
      <c r="B57" s="70" t="s">
        <v>72</v>
      </c>
      <c r="C57" s="70"/>
    </row>
  </sheetData>
  <sheetProtection/>
  <mergeCells count="2">
    <mergeCell ref="A5:A6"/>
    <mergeCell ref="A3:C3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6:F7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8.28125" style="4" customWidth="1"/>
    <col min="2" max="3" width="19.28125" style="96" customWidth="1"/>
    <col min="4" max="4" width="11.28125" style="6" bestFit="1" customWidth="1"/>
    <col min="5" max="16384" width="9.140625" style="6" customWidth="1"/>
  </cols>
  <sheetData>
    <row r="2" ht="12.75"/>
    <row r="3" ht="12.75"/>
    <row r="4" ht="12.75"/>
    <row r="5" ht="12.75"/>
    <row r="6" spans="1:3" s="32" customFormat="1" ht="30" customHeight="1">
      <c r="A6" s="221" t="s">
        <v>109</v>
      </c>
      <c r="B6" s="221"/>
      <c r="C6" s="221"/>
    </row>
    <row r="7" spans="1:3" s="32" customFormat="1" ht="12" customHeight="1">
      <c r="A7" s="183"/>
      <c r="B7" s="183"/>
      <c r="C7" s="183"/>
    </row>
    <row r="8" spans="1:3" s="32" customFormat="1" ht="12.75">
      <c r="A8" s="226" t="s">
        <v>95</v>
      </c>
      <c r="B8" s="227" t="s">
        <v>169</v>
      </c>
      <c r="C8" s="227" t="s">
        <v>169</v>
      </c>
    </row>
    <row r="9" spans="1:3" s="32" customFormat="1" ht="14.25">
      <c r="A9" s="222"/>
      <c r="B9" s="71" t="s">
        <v>106</v>
      </c>
      <c r="C9" s="71" t="s">
        <v>110</v>
      </c>
    </row>
    <row r="10" spans="1:3" s="32" customFormat="1" ht="14.25">
      <c r="A10" s="223"/>
      <c r="B10" s="72">
        <v>2014</v>
      </c>
      <c r="C10" s="72">
        <v>2013</v>
      </c>
    </row>
    <row r="11" spans="1:3" s="32" customFormat="1" ht="12.75">
      <c r="A11" s="35"/>
      <c r="B11" s="79"/>
      <c r="C11" s="79"/>
    </row>
    <row r="12" spans="1:4" s="32" customFormat="1" ht="12.75">
      <c r="A12" s="36" t="s">
        <v>73</v>
      </c>
      <c r="B12" s="80">
        <v>5885949</v>
      </c>
      <c r="C12" s="80">
        <v>2536098</v>
      </c>
      <c r="D12" s="39"/>
    </row>
    <row r="13" spans="1:4" s="32" customFormat="1" ht="12.75">
      <c r="A13" s="37" t="s">
        <v>74</v>
      </c>
      <c r="B13" s="105">
        <v>-3241368</v>
      </c>
      <c r="C13" s="105">
        <v>-1030799</v>
      </c>
      <c r="D13" s="39"/>
    </row>
    <row r="14" spans="1:4" s="32" customFormat="1" ht="12.75">
      <c r="A14" s="38"/>
      <c r="B14" s="81"/>
      <c r="C14" s="81"/>
      <c r="D14" s="46"/>
    </row>
    <row r="15" spans="1:4" s="32" customFormat="1" ht="12.75">
      <c r="A15" s="36"/>
      <c r="B15" s="79"/>
      <c r="C15" s="79"/>
      <c r="D15" s="46"/>
    </row>
    <row r="16" spans="1:4" s="32" customFormat="1" ht="12.75">
      <c r="A16" s="35" t="s">
        <v>121</v>
      </c>
      <c r="B16" s="82">
        <f>SUM(B12:B13)</f>
        <v>2644581</v>
      </c>
      <c r="C16" s="82">
        <f>SUM(C12:C13)</f>
        <v>1505299</v>
      </c>
      <c r="D16" s="44"/>
    </row>
    <row r="17" spans="1:4" s="32" customFormat="1" ht="13.5" customHeight="1">
      <c r="A17" s="41" t="s">
        <v>122</v>
      </c>
      <c r="B17" s="80">
        <v>-1269852</v>
      </c>
      <c r="C17" s="80">
        <v>-532887</v>
      </c>
      <c r="D17" s="64"/>
    </row>
    <row r="18" spans="1:4" s="32" customFormat="1" ht="12.75">
      <c r="A18" s="38"/>
      <c r="B18" s="81"/>
      <c r="C18" s="81"/>
      <c r="D18" s="64"/>
    </row>
    <row r="19" spans="1:4" s="32" customFormat="1" ht="12.75">
      <c r="A19" s="36"/>
      <c r="B19" s="79"/>
      <c r="C19" s="79"/>
      <c r="D19" s="64"/>
    </row>
    <row r="20" spans="1:4" s="32" customFormat="1" ht="30.75" customHeight="1">
      <c r="A20" s="40" t="s">
        <v>123</v>
      </c>
      <c r="B20" s="82">
        <f>SUM(B16:B17)</f>
        <v>1374729</v>
      </c>
      <c r="C20" s="82">
        <f>SUM(C16:C17)</f>
        <v>972412</v>
      </c>
      <c r="D20" s="64"/>
    </row>
    <row r="21" spans="1:4" s="32" customFormat="1" ht="12.75">
      <c r="A21" s="41" t="s">
        <v>124</v>
      </c>
      <c r="B21" s="80">
        <v>441072</v>
      </c>
      <c r="C21" s="80">
        <v>263778</v>
      </c>
      <c r="D21" s="64"/>
    </row>
    <row r="22" spans="1:4" s="32" customFormat="1" ht="12.75">
      <c r="A22" s="41" t="s">
        <v>125</v>
      </c>
      <c r="B22" s="80">
        <v>-34243</v>
      </c>
      <c r="C22" s="80">
        <v>-9972</v>
      </c>
      <c r="D22" s="64"/>
    </row>
    <row r="23" spans="1:4" s="32" customFormat="1" ht="12.75">
      <c r="A23" s="41" t="s">
        <v>126</v>
      </c>
      <c r="B23" s="80">
        <v>264334</v>
      </c>
      <c r="C23" s="80">
        <v>70350</v>
      </c>
      <c r="D23" s="64"/>
    </row>
    <row r="24" spans="1:4" s="32" customFormat="1" ht="12.75">
      <c r="A24" s="41" t="s">
        <v>127</v>
      </c>
      <c r="B24" s="80">
        <v>10595</v>
      </c>
      <c r="C24" s="80">
        <v>265</v>
      </c>
      <c r="D24" s="64"/>
    </row>
    <row r="25" spans="1:4" s="32" customFormat="1" ht="12.75">
      <c r="A25" s="41" t="s">
        <v>75</v>
      </c>
      <c r="B25" s="80">
        <v>90748</v>
      </c>
      <c r="C25" s="80">
        <v>52796</v>
      </c>
      <c r="D25" s="64"/>
    </row>
    <row r="26" spans="1:4" s="66" customFormat="1" ht="12.75">
      <c r="A26" s="40" t="s">
        <v>76</v>
      </c>
      <c r="B26" s="82">
        <f>SUM(B20:B25)</f>
        <v>2147235</v>
      </c>
      <c r="C26" s="82">
        <f>SUM(C20:C25)</f>
        <v>1349629</v>
      </c>
      <c r="D26" s="65"/>
    </row>
    <row r="27" spans="1:4" s="32" customFormat="1" ht="12.75">
      <c r="A27" s="41" t="s">
        <v>77</v>
      </c>
      <c r="B27" s="80">
        <v>-1637959</v>
      </c>
      <c r="C27" s="80">
        <v>-956024</v>
      </c>
      <c r="D27" s="39"/>
    </row>
    <row r="28" spans="1:4" s="32" customFormat="1" ht="12.75">
      <c r="A28" s="41" t="s">
        <v>78</v>
      </c>
      <c r="B28" s="80">
        <v>-4925</v>
      </c>
      <c r="C28" s="80">
        <v>-7698</v>
      </c>
      <c r="D28" s="64"/>
    </row>
    <row r="29" spans="1:5" s="66" customFormat="1" ht="14.25" customHeight="1">
      <c r="A29" s="40" t="s">
        <v>128</v>
      </c>
      <c r="B29" s="82">
        <f>SUM(B26,B27,B28)</f>
        <v>504351</v>
      </c>
      <c r="C29" s="82">
        <f>SUM(C26,C27,C28)</f>
        <v>385907</v>
      </c>
      <c r="D29" s="65"/>
      <c r="E29" s="78"/>
    </row>
    <row r="30" spans="1:4" s="32" customFormat="1" ht="12.75">
      <c r="A30" s="41" t="s">
        <v>79</v>
      </c>
      <c r="B30" s="80">
        <v>-86871</v>
      </c>
      <c r="C30" s="80">
        <v>-84930</v>
      </c>
      <c r="D30" s="64"/>
    </row>
    <row r="31" spans="1:4" s="32" customFormat="1" ht="12.75">
      <c r="A31" s="41"/>
      <c r="B31" s="80"/>
      <c r="C31" s="80"/>
      <c r="D31" s="64"/>
    </row>
    <row r="32" spans="1:4" s="66" customFormat="1" ht="12.75">
      <c r="A32" s="73" t="s">
        <v>136</v>
      </c>
      <c r="B32" s="106">
        <f>SUM(B29,B30)</f>
        <v>417480</v>
      </c>
      <c r="C32" s="106">
        <f>SUM(C29,C30)</f>
        <v>300977</v>
      </c>
      <c r="D32" s="65"/>
    </row>
    <row r="33" spans="1:4" s="32" customFormat="1" ht="12.75">
      <c r="A33" s="38"/>
      <c r="B33" s="81"/>
      <c r="C33" s="81"/>
      <c r="D33" s="64"/>
    </row>
    <row r="34" spans="1:4" s="32" customFormat="1" ht="12.75">
      <c r="A34" s="36"/>
      <c r="B34" s="79"/>
      <c r="C34" s="79"/>
      <c r="D34" s="64"/>
    </row>
    <row r="35" spans="1:3" s="45" customFormat="1" ht="12.75">
      <c r="A35" s="48" t="s">
        <v>80</v>
      </c>
      <c r="B35" s="83"/>
      <c r="C35" s="83"/>
    </row>
    <row r="36" spans="1:3" s="45" customFormat="1" ht="12.75">
      <c r="A36" s="17" t="s">
        <v>129</v>
      </c>
      <c r="B36" s="83"/>
      <c r="C36" s="83"/>
    </row>
    <row r="37" spans="1:3" s="45" customFormat="1" ht="11.25" customHeight="1">
      <c r="A37" s="17" t="s">
        <v>130</v>
      </c>
      <c r="B37" s="107">
        <v>-173584</v>
      </c>
      <c r="C37" s="80">
        <v>-98471</v>
      </c>
    </row>
    <row r="38" spans="1:3" s="45" customFormat="1" ht="25.5">
      <c r="A38" s="17" t="s">
        <v>131</v>
      </c>
      <c r="B38" s="107">
        <v>-10595</v>
      </c>
      <c r="C38" s="80">
        <v>-265</v>
      </c>
    </row>
    <row r="39" spans="1:3" s="45" customFormat="1" ht="12.75">
      <c r="A39" s="17" t="s">
        <v>132</v>
      </c>
      <c r="B39" s="107">
        <v>0</v>
      </c>
      <c r="C39" s="80">
        <v>13836</v>
      </c>
    </row>
    <row r="40" spans="1:3" s="45" customFormat="1" ht="6" customHeight="1">
      <c r="A40" s="46"/>
      <c r="B40" s="84"/>
      <c r="C40" s="84"/>
    </row>
    <row r="41" spans="1:3" s="45" customFormat="1" ht="8.25" customHeight="1">
      <c r="A41" s="47"/>
      <c r="B41" s="85"/>
      <c r="C41" s="85"/>
    </row>
    <row r="42" spans="1:3" s="45" customFormat="1" ht="12.75">
      <c r="A42" s="46" t="s">
        <v>135</v>
      </c>
      <c r="B42" s="108">
        <f>SUM(B37:B39)</f>
        <v>-184179</v>
      </c>
      <c r="C42" s="108">
        <f>SUM(C37:C39)</f>
        <v>-84900</v>
      </c>
    </row>
    <row r="43" spans="1:3" s="45" customFormat="1" ht="7.5" customHeight="1">
      <c r="A43" s="42"/>
      <c r="B43" s="81"/>
      <c r="C43" s="81"/>
    </row>
    <row r="44" spans="1:3" s="45" customFormat="1" ht="9.75" customHeight="1">
      <c r="A44" s="43"/>
      <c r="B44" s="79"/>
      <c r="C44" s="79"/>
    </row>
    <row r="45" spans="1:3" s="45" customFormat="1" ht="12.75">
      <c r="A45" s="48" t="s">
        <v>81</v>
      </c>
      <c r="B45" s="109">
        <f>SUM(B32,B42)</f>
        <v>233301</v>
      </c>
      <c r="C45" s="109">
        <f>SUM(C32,C42)</f>
        <v>216077</v>
      </c>
    </row>
    <row r="46" spans="1:3" s="45" customFormat="1" ht="5.25" customHeight="1" thickBot="1">
      <c r="A46" s="67"/>
      <c r="B46" s="86"/>
      <c r="C46" s="86"/>
    </row>
    <row r="47" spans="1:6" s="33" customFormat="1" ht="27" customHeight="1" hidden="1">
      <c r="A47" s="40" t="s">
        <v>7</v>
      </c>
      <c r="B47" s="87" t="e">
        <f>#REF!/B50*1000</f>
        <v>#REF!</v>
      </c>
      <c r="C47" s="87" t="e">
        <f>#REF!/C50*1000</f>
        <v>#REF!</v>
      </c>
      <c r="D47" s="52"/>
      <c r="E47" s="34"/>
      <c r="F47" s="34"/>
    </row>
    <row r="48" spans="1:6" s="33" customFormat="1" ht="6" customHeight="1" hidden="1">
      <c r="A48" s="50"/>
      <c r="B48" s="88"/>
      <c r="C48" s="89"/>
      <c r="D48" s="53"/>
      <c r="E48" s="34"/>
      <c r="F48" s="34"/>
    </row>
    <row r="49" spans="1:6" s="33" customFormat="1" ht="8.25" customHeight="1" hidden="1">
      <c r="A49" s="36"/>
      <c r="B49" s="90"/>
      <c r="C49" s="91"/>
      <c r="D49" s="54"/>
      <c r="E49" s="34"/>
      <c r="F49" s="34"/>
    </row>
    <row r="50" spans="1:6" s="33" customFormat="1" ht="12.75" hidden="1">
      <c r="A50" s="40" t="s">
        <v>8</v>
      </c>
      <c r="B50" s="92">
        <f>C67</f>
        <v>500000</v>
      </c>
      <c r="C50" s="93">
        <v>332290</v>
      </c>
      <c r="D50" s="55"/>
      <c r="E50" s="34"/>
      <c r="F50" s="34"/>
    </row>
    <row r="51" spans="1:6" s="33" customFormat="1" ht="4.5" customHeight="1" hidden="1" thickBot="1">
      <c r="A51" s="51"/>
      <c r="B51" s="94"/>
      <c r="C51" s="94"/>
      <c r="D51" s="49"/>
      <c r="E51" s="34"/>
      <c r="F51" s="34"/>
    </row>
    <row r="52" spans="2:6" s="5" customFormat="1" ht="12.75">
      <c r="B52" s="95"/>
      <c r="C52" s="96"/>
      <c r="E52" s="6"/>
      <c r="F52" s="6"/>
    </row>
    <row r="53" spans="1:6" s="5" customFormat="1" ht="25.5">
      <c r="A53" s="19" t="s">
        <v>167</v>
      </c>
      <c r="B53" s="80">
        <v>41</v>
      </c>
      <c r="C53" s="80">
        <v>0</v>
      </c>
      <c r="E53" s="6"/>
      <c r="F53" s="6"/>
    </row>
    <row r="54" spans="1:6" s="5" customFormat="1" ht="12.75">
      <c r="A54" s="175" t="s">
        <v>168</v>
      </c>
      <c r="B54" s="80">
        <v>1177500</v>
      </c>
      <c r="C54" s="80">
        <v>1000000</v>
      </c>
      <c r="E54" s="6"/>
      <c r="F54" s="6"/>
    </row>
    <row r="55" spans="1:6" s="5" customFormat="1" ht="12.75">
      <c r="A55" s="46"/>
      <c r="B55" s="95"/>
      <c r="C55" s="96"/>
      <c r="E55" s="6"/>
      <c r="F55" s="6"/>
    </row>
    <row r="56" spans="1:3" s="11" customFormat="1" ht="15">
      <c r="A56" s="11" t="s">
        <v>6</v>
      </c>
      <c r="B56" s="97" t="s">
        <v>6</v>
      </c>
      <c r="C56" s="97"/>
    </row>
    <row r="57" spans="1:3" s="11" customFormat="1" ht="15">
      <c r="A57" s="12"/>
      <c r="B57" s="97"/>
      <c r="C57" s="97"/>
    </row>
    <row r="58" spans="1:3" s="13" customFormat="1" ht="14.25">
      <c r="A58" s="13" t="s">
        <v>133</v>
      </c>
      <c r="B58" s="70" t="s">
        <v>134</v>
      </c>
      <c r="C58" s="98"/>
    </row>
    <row r="59" spans="1:3" s="13" customFormat="1" ht="14.25">
      <c r="A59" s="14" t="s">
        <v>111</v>
      </c>
      <c r="B59" s="70" t="s">
        <v>72</v>
      </c>
      <c r="C59" s="98"/>
    </row>
    <row r="60" spans="1:3" s="1" customFormat="1" ht="12">
      <c r="A60" s="2"/>
      <c r="B60" s="99"/>
      <c r="C60" s="99"/>
    </row>
    <row r="63" spans="1:3" s="57" customFormat="1" ht="12.75">
      <c r="A63" s="56" t="s">
        <v>11</v>
      </c>
      <c r="B63" s="100">
        <v>500000</v>
      </c>
      <c r="C63" s="100">
        <v>500000</v>
      </c>
    </row>
    <row r="64" spans="1:3" s="57" customFormat="1" ht="12.75">
      <c r="A64" s="58" t="s">
        <v>9</v>
      </c>
      <c r="B64" s="101">
        <v>950000</v>
      </c>
      <c r="C64" s="101">
        <v>500000</v>
      </c>
    </row>
    <row r="65" spans="1:3" s="57" customFormat="1" ht="12.75">
      <c r="A65" s="58" t="s">
        <v>10</v>
      </c>
      <c r="B65" s="101">
        <v>950000</v>
      </c>
      <c r="C65" s="101">
        <v>500000</v>
      </c>
    </row>
    <row r="66" spans="1:3" s="57" customFormat="1" ht="12.75">
      <c r="A66" s="58" t="s">
        <v>12</v>
      </c>
      <c r="B66" s="101">
        <f>B65</f>
        <v>950000</v>
      </c>
      <c r="C66" s="101">
        <f>C65</f>
        <v>500000</v>
      </c>
    </row>
    <row r="67" spans="1:3" s="57" customFormat="1" ht="12.75">
      <c r="A67" s="59"/>
      <c r="B67" s="101">
        <f>AVERAGE(B63,B65,B64,B66)</f>
        <v>837500</v>
      </c>
      <c r="C67" s="101">
        <f>AVERAGE(C63,C65,C64,C66)</f>
        <v>500000</v>
      </c>
    </row>
    <row r="68" spans="1:3" s="57" customFormat="1" ht="12.75">
      <c r="A68" s="58"/>
      <c r="B68" s="102"/>
      <c r="C68" s="103"/>
    </row>
    <row r="69" spans="1:6" s="60" customFormat="1" ht="12.75">
      <c r="A69" s="58" t="s">
        <v>13</v>
      </c>
      <c r="B69" s="100">
        <v>332290</v>
      </c>
      <c r="C69" s="103"/>
      <c r="E69" s="57"/>
      <c r="F69" s="57"/>
    </row>
    <row r="70" spans="1:6" s="60" customFormat="1" ht="12.75">
      <c r="A70" s="58" t="s">
        <v>9</v>
      </c>
      <c r="B70" s="101">
        <f>B69</f>
        <v>332290</v>
      </c>
      <c r="C70" s="103"/>
      <c r="E70" s="57"/>
      <c r="F70" s="57"/>
    </row>
    <row r="71" spans="1:6" s="60" customFormat="1" ht="12.75">
      <c r="A71" s="58" t="s">
        <v>10</v>
      </c>
      <c r="B71" s="101">
        <f>B70</f>
        <v>332290</v>
      </c>
      <c r="C71" s="103"/>
      <c r="E71" s="57"/>
      <c r="F71" s="57"/>
    </row>
    <row r="72" spans="1:6" s="60" customFormat="1" ht="12.75">
      <c r="A72" s="58" t="s">
        <v>14</v>
      </c>
      <c r="B72" s="101">
        <f>B71</f>
        <v>332290</v>
      </c>
      <c r="C72" s="103"/>
      <c r="E72" s="57"/>
      <c r="F72" s="57"/>
    </row>
    <row r="73" spans="1:3" s="57" customFormat="1" ht="12.75">
      <c r="A73" s="58"/>
      <c r="B73" s="101">
        <f>AVERAGE(B69,B71,B70,B72)</f>
        <v>332290</v>
      </c>
      <c r="C73" s="103"/>
    </row>
  </sheetData>
  <sheetProtection/>
  <mergeCells count="2">
    <mergeCell ref="A6:C6"/>
    <mergeCell ref="A9:A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5"/>
  <sheetViews>
    <sheetView zoomScalePageLayoutView="0" workbookViewId="0" topLeftCell="A1">
      <selection activeCell="B40" sqref="B40"/>
    </sheetView>
  </sheetViews>
  <sheetFormatPr defaultColWidth="19.57421875" defaultRowHeight="15"/>
  <cols>
    <col min="1" max="1" width="3.7109375" style="110" customWidth="1"/>
    <col min="2" max="2" width="59.8515625" style="110" customWidth="1"/>
    <col min="3" max="3" width="13.421875" style="110" customWidth="1"/>
    <col min="4" max="4" width="17.140625" style="110" customWidth="1"/>
    <col min="5" max="5" width="14.28125" style="110" customWidth="1"/>
    <col min="6" max="6" width="15.140625" style="110" customWidth="1"/>
    <col min="7" max="7" width="14.28125" style="110" customWidth="1"/>
    <col min="8" max="8" width="12.8515625" style="110" customWidth="1"/>
    <col min="9" max="9" width="6.00390625" style="110" customWidth="1"/>
    <col min="10" max="252" width="11.421875" style="110" customWidth="1"/>
    <col min="253" max="253" width="3.7109375" style="110" customWidth="1"/>
    <col min="254" max="254" width="92.140625" style="110" customWidth="1"/>
    <col min="255" max="16384" width="19.57421875" style="110" customWidth="1"/>
  </cols>
  <sheetData>
    <row r="1" ht="12.75"/>
    <row r="2" spans="2:4" ht="12.75">
      <c r="B2" s="224"/>
      <c r="C2" s="224"/>
      <c r="D2" s="224"/>
    </row>
    <row r="3" spans="2:4" ht="12.75">
      <c r="B3" s="171"/>
      <c r="C3" s="171"/>
      <c r="D3" s="171"/>
    </row>
    <row r="4" ht="12.75">
      <c r="B4" s="111"/>
    </row>
    <row r="5" ht="12.75">
      <c r="B5" s="111"/>
    </row>
    <row r="6" spans="2:8" s="113" customFormat="1" ht="12.75">
      <c r="B6" s="112" t="s">
        <v>172</v>
      </c>
      <c r="C6" s="112"/>
      <c r="D6" s="112"/>
      <c r="E6" s="112"/>
      <c r="F6" s="112"/>
      <c r="G6" s="112"/>
      <c r="H6" s="112"/>
    </row>
    <row r="7" spans="2:8" s="113" customFormat="1" ht="13.5" thickBot="1">
      <c r="B7" s="114"/>
      <c r="C7" s="112"/>
      <c r="D7" s="112"/>
      <c r="E7" s="112"/>
      <c r="F7" s="112"/>
      <c r="G7" s="112"/>
      <c r="H7" s="112"/>
    </row>
    <row r="8" spans="2:8" s="117" customFormat="1" ht="39" thickBot="1">
      <c r="B8" s="115" t="s">
        <v>100</v>
      </c>
      <c r="C8" s="116" t="s">
        <v>116</v>
      </c>
      <c r="D8" s="116" t="s">
        <v>159</v>
      </c>
      <c r="E8" s="116" t="s">
        <v>101</v>
      </c>
      <c r="F8" s="116" t="s">
        <v>102</v>
      </c>
      <c r="G8" s="116" t="s">
        <v>67</v>
      </c>
      <c r="H8" s="116" t="s">
        <v>160</v>
      </c>
    </row>
    <row r="9" spans="2:8" s="117" customFormat="1" ht="13.5" thickBot="1">
      <c r="B9" s="118" t="s">
        <v>103</v>
      </c>
      <c r="C9" s="119">
        <v>14500000</v>
      </c>
      <c r="D9" s="119">
        <v>121719</v>
      </c>
      <c r="E9" s="119">
        <v>263810</v>
      </c>
      <c r="F9" s="119">
        <v>30664</v>
      </c>
      <c r="G9" s="119">
        <v>467608</v>
      </c>
      <c r="H9" s="120">
        <f>SUM(C9:G9)</f>
        <v>15383801</v>
      </c>
    </row>
    <row r="10" spans="2:8" s="117" customFormat="1" ht="12.75">
      <c r="B10" s="121" t="s">
        <v>81</v>
      </c>
      <c r="C10" s="122"/>
      <c r="D10" s="122"/>
      <c r="E10" s="122"/>
      <c r="F10" s="123"/>
      <c r="G10" s="123"/>
      <c r="H10" s="123"/>
    </row>
    <row r="11" spans="2:8" s="117" customFormat="1" ht="12.75">
      <c r="B11" s="124" t="s">
        <v>161</v>
      </c>
      <c r="C11" s="122">
        <v>0</v>
      </c>
      <c r="D11" s="122">
        <v>0</v>
      </c>
      <c r="E11" s="122">
        <v>0</v>
      </c>
      <c r="F11" s="125">
        <v>0</v>
      </c>
      <c r="G11" s="126">
        <v>300977</v>
      </c>
      <c r="H11" s="127">
        <f>SUM(C11:G11)</f>
        <v>300977</v>
      </c>
    </row>
    <row r="12" spans="2:8" s="117" customFormat="1" ht="12.75">
      <c r="B12" s="121" t="s">
        <v>80</v>
      </c>
      <c r="C12" s="122">
        <v>0</v>
      </c>
      <c r="D12" s="122">
        <v>0</v>
      </c>
      <c r="E12" s="122">
        <v>0</v>
      </c>
      <c r="F12" s="125">
        <v>0</v>
      </c>
      <c r="G12" s="125">
        <v>0</v>
      </c>
      <c r="H12" s="128">
        <v>0</v>
      </c>
    </row>
    <row r="13" spans="2:8" s="117" customFormat="1" ht="12.75">
      <c r="B13" s="124" t="s">
        <v>82</v>
      </c>
      <c r="C13" s="122">
        <v>0</v>
      </c>
      <c r="D13" s="122">
        <v>0</v>
      </c>
      <c r="E13" s="122">
        <v>0</v>
      </c>
      <c r="F13" s="128">
        <v>-98471</v>
      </c>
      <c r="G13" s="125">
        <v>0</v>
      </c>
      <c r="H13" s="128">
        <f>SUM(C13:G13)</f>
        <v>-98471</v>
      </c>
    </row>
    <row r="14" spans="2:8" s="117" customFormat="1" ht="12.75">
      <c r="B14" s="124" t="s">
        <v>164</v>
      </c>
      <c r="C14" s="122">
        <v>0</v>
      </c>
      <c r="D14" s="122">
        <v>0</v>
      </c>
      <c r="E14" s="122">
        <v>0</v>
      </c>
      <c r="F14" s="128">
        <v>-265</v>
      </c>
      <c r="G14" s="125">
        <v>0</v>
      </c>
      <c r="H14" s="128">
        <f>SUM(C14:G14)</f>
        <v>-265</v>
      </c>
    </row>
    <row r="15" spans="2:8" s="117" customFormat="1" ht="12.75">
      <c r="B15" s="124" t="s">
        <v>83</v>
      </c>
      <c r="C15" s="122">
        <v>0</v>
      </c>
      <c r="D15" s="122">
        <v>0</v>
      </c>
      <c r="E15" s="122">
        <v>0</v>
      </c>
      <c r="F15" s="128">
        <v>13836</v>
      </c>
      <c r="G15" s="125">
        <v>0</v>
      </c>
      <c r="H15" s="127">
        <f>SUM(C15:G15)</f>
        <v>13836</v>
      </c>
    </row>
    <row r="16" spans="2:8" s="117" customFormat="1" ht="13.5" thickBot="1">
      <c r="B16" s="129" t="s">
        <v>84</v>
      </c>
      <c r="C16" s="130">
        <v>0</v>
      </c>
      <c r="D16" s="130">
        <v>0</v>
      </c>
      <c r="E16" s="130">
        <v>0</v>
      </c>
      <c r="F16" s="131">
        <f>SUM(F10:F15)</f>
        <v>-84900</v>
      </c>
      <c r="G16" s="131">
        <f>SUM(G10:G15)</f>
        <v>300977</v>
      </c>
      <c r="H16" s="132">
        <f>SUM(H11:H15)</f>
        <v>216077</v>
      </c>
    </row>
    <row r="17" spans="2:8" s="117" customFormat="1" ht="12.75">
      <c r="B17" s="124"/>
      <c r="C17" s="125"/>
      <c r="D17" s="125"/>
      <c r="E17" s="123"/>
      <c r="F17" s="123"/>
      <c r="G17" s="125"/>
      <c r="H17" s="123"/>
    </row>
    <row r="18" spans="2:8" s="117" customFormat="1" ht="12.75">
      <c r="B18" s="124" t="s">
        <v>162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2:8" s="117" customFormat="1" ht="12.75">
      <c r="B19" s="124" t="s">
        <v>104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</row>
    <row r="20" spans="2:8" s="117" customFormat="1" ht="12.75">
      <c r="B20" s="124" t="s">
        <v>85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</row>
    <row r="21" spans="2:8" s="117" customFormat="1" ht="13.5" thickBot="1">
      <c r="B21" s="133" t="s">
        <v>86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</row>
    <row r="22" spans="2:8" s="117" customFormat="1" ht="12.75">
      <c r="B22" s="121" t="s">
        <v>171</v>
      </c>
      <c r="C22" s="134">
        <f aca="true" t="shared" si="0" ref="C22:H22">C9+C16</f>
        <v>14500000</v>
      </c>
      <c r="D22" s="134">
        <f t="shared" si="0"/>
        <v>121719</v>
      </c>
      <c r="E22" s="134">
        <f t="shared" si="0"/>
        <v>263810</v>
      </c>
      <c r="F22" s="177">
        <f t="shared" si="0"/>
        <v>-54236</v>
      </c>
      <c r="G22" s="134">
        <f t="shared" si="0"/>
        <v>768585</v>
      </c>
      <c r="H22" s="134">
        <f t="shared" si="0"/>
        <v>15599878</v>
      </c>
    </row>
    <row r="23" spans="2:8" s="117" customFormat="1" ht="12.75">
      <c r="B23" s="124"/>
      <c r="C23" s="125"/>
      <c r="D23" s="125"/>
      <c r="E23" s="125"/>
      <c r="F23" s="125"/>
      <c r="G23" s="125"/>
      <c r="H23" s="123"/>
    </row>
    <row r="24" spans="1:8" ht="13.5" thickBot="1">
      <c r="A24" s="135"/>
      <c r="B24" s="136"/>
      <c r="C24" s="137"/>
      <c r="D24" s="137"/>
      <c r="E24" s="137"/>
      <c r="F24" s="137"/>
      <c r="G24" s="137"/>
      <c r="H24" s="137"/>
    </row>
    <row r="25" spans="1:8" s="117" customFormat="1" ht="13.5" thickBot="1">
      <c r="A25" s="117" t="s">
        <v>23</v>
      </c>
      <c r="B25" s="129" t="s">
        <v>105</v>
      </c>
      <c r="C25" s="138">
        <v>14500000</v>
      </c>
      <c r="D25" s="138">
        <v>162306</v>
      </c>
      <c r="E25" s="138">
        <v>258178</v>
      </c>
      <c r="F25" s="139">
        <v>-163203</v>
      </c>
      <c r="G25" s="138">
        <v>1593692</v>
      </c>
      <c r="H25" s="132">
        <v>16350973</v>
      </c>
    </row>
    <row r="26" spans="1:8" s="117" customFormat="1" ht="12.75">
      <c r="A26" s="117" t="s">
        <v>23</v>
      </c>
      <c r="B26" s="121" t="s">
        <v>81</v>
      </c>
      <c r="C26" s="125"/>
      <c r="D26" s="125"/>
      <c r="E26" s="123"/>
      <c r="F26" s="125"/>
      <c r="G26" s="123"/>
      <c r="H26" s="123"/>
    </row>
    <row r="27" spans="1:8" s="117" customFormat="1" ht="12.75">
      <c r="A27" s="117" t="s">
        <v>23</v>
      </c>
      <c r="B27" s="124" t="s">
        <v>161</v>
      </c>
      <c r="C27" s="125">
        <v>0</v>
      </c>
      <c r="D27" s="125">
        <v>0</v>
      </c>
      <c r="E27" s="125">
        <v>0</v>
      </c>
      <c r="F27" s="125">
        <v>0</v>
      </c>
      <c r="G27" s="126">
        <v>417480</v>
      </c>
      <c r="H27" s="127">
        <v>417480</v>
      </c>
    </row>
    <row r="28" spans="1:8" s="140" customFormat="1" ht="12.75">
      <c r="A28" s="140" t="s">
        <v>23</v>
      </c>
      <c r="B28" s="121" t="s">
        <v>80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</row>
    <row r="29" spans="1:8" s="117" customFormat="1" ht="12.75">
      <c r="A29" s="117" t="s">
        <v>23</v>
      </c>
      <c r="B29" s="124" t="s">
        <v>163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</row>
    <row r="30" spans="1:8" s="117" customFormat="1" ht="12.75">
      <c r="A30" s="117" t="s">
        <v>23</v>
      </c>
      <c r="B30" s="124" t="s">
        <v>87</v>
      </c>
      <c r="C30" s="125">
        <v>0</v>
      </c>
      <c r="D30" s="125">
        <v>0</v>
      </c>
      <c r="E30" s="125">
        <v>0</v>
      </c>
      <c r="F30" s="128">
        <v>-173584</v>
      </c>
      <c r="G30" s="125">
        <v>0</v>
      </c>
      <c r="H30" s="141">
        <v>-173584</v>
      </c>
    </row>
    <row r="31" spans="2:8" s="117" customFormat="1" ht="12.75">
      <c r="B31" s="124" t="s">
        <v>164</v>
      </c>
      <c r="C31" s="125">
        <v>0</v>
      </c>
      <c r="D31" s="125">
        <v>0</v>
      </c>
      <c r="E31" s="125">
        <v>0</v>
      </c>
      <c r="F31" s="128">
        <v>-10595</v>
      </c>
      <c r="G31" s="125">
        <v>0</v>
      </c>
      <c r="H31" s="128">
        <v>-10595</v>
      </c>
    </row>
    <row r="32" spans="2:8" s="117" customFormat="1" ht="12.75">
      <c r="B32" s="124" t="s">
        <v>83</v>
      </c>
      <c r="C32" s="125">
        <v>0</v>
      </c>
      <c r="D32" s="125">
        <v>0</v>
      </c>
      <c r="E32" s="125">
        <v>0</v>
      </c>
      <c r="F32" s="128">
        <v>0</v>
      </c>
      <c r="G32" s="125">
        <v>0</v>
      </c>
      <c r="H32" s="128">
        <v>0</v>
      </c>
    </row>
    <row r="33" spans="2:8" s="140" customFormat="1" ht="13.5" thickBot="1">
      <c r="B33" s="129" t="s">
        <v>84</v>
      </c>
      <c r="C33" s="142">
        <v>0</v>
      </c>
      <c r="D33" s="142">
        <v>0</v>
      </c>
      <c r="E33" s="142">
        <v>0</v>
      </c>
      <c r="F33" s="131">
        <v>-184179</v>
      </c>
      <c r="G33" s="131">
        <v>417480</v>
      </c>
      <c r="H33" s="132">
        <v>233301</v>
      </c>
    </row>
    <row r="34" spans="2:8" s="117" customFormat="1" ht="12.75">
      <c r="B34" s="124"/>
      <c r="C34" s="125"/>
      <c r="D34" s="125"/>
      <c r="E34" s="123"/>
      <c r="F34" s="123"/>
      <c r="G34" s="125"/>
      <c r="H34" s="123"/>
    </row>
    <row r="35" spans="2:8" s="140" customFormat="1" ht="12.75">
      <c r="B35" s="124" t="s">
        <v>162</v>
      </c>
      <c r="C35" s="126">
        <v>6000000</v>
      </c>
      <c r="D35" s="143">
        <v>0</v>
      </c>
      <c r="E35" s="143">
        <v>0</v>
      </c>
      <c r="F35" s="143">
        <v>0</v>
      </c>
      <c r="G35" s="143">
        <v>0</v>
      </c>
      <c r="H35" s="144">
        <v>6000000</v>
      </c>
    </row>
    <row r="36" spans="1:8" s="140" customFormat="1" ht="12.75">
      <c r="A36" s="140" t="s">
        <v>23</v>
      </c>
      <c r="B36" s="124" t="s">
        <v>104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45">
        <v>0</v>
      </c>
    </row>
    <row r="37" spans="1:8" s="140" customFormat="1" ht="12.75">
      <c r="A37" s="140" t="s">
        <v>23</v>
      </c>
      <c r="B37" s="124" t="s">
        <v>85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46">
        <v>0</v>
      </c>
    </row>
    <row r="38" spans="2:8" s="140" customFormat="1" ht="13.5" thickBot="1">
      <c r="B38" s="133" t="s">
        <v>86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7">
        <v>0</v>
      </c>
    </row>
    <row r="39" spans="1:8" s="140" customFormat="1" ht="12.75">
      <c r="A39" s="140" t="s">
        <v>23</v>
      </c>
      <c r="B39" s="121" t="s">
        <v>173</v>
      </c>
      <c r="C39" s="148">
        <f>SUM(C25,C35)</f>
        <v>20500000</v>
      </c>
      <c r="D39" s="148">
        <f>SUM(D25,D36)</f>
        <v>162306</v>
      </c>
      <c r="E39" s="149">
        <f>SUM(E25,E33,)</f>
        <v>258178</v>
      </c>
      <c r="F39" s="150">
        <f>SUM(F25,F33,)</f>
        <v>-347382</v>
      </c>
      <c r="G39" s="149">
        <f>SUM(G25,G33,G36:G38)</f>
        <v>2011172</v>
      </c>
      <c r="H39" s="149">
        <f>SUM(C39:G39)</f>
        <v>22584274</v>
      </c>
    </row>
    <row r="40" ht="12.75">
      <c r="F40" s="151"/>
    </row>
    <row r="41" spans="7:8" ht="12.75">
      <c r="G41" s="152"/>
      <c r="H41" s="153"/>
    </row>
    <row r="42" spans="2:7" s="111" customFormat="1" ht="12.75">
      <c r="B42" s="154" t="s">
        <v>24</v>
      </c>
      <c r="C42" s="111" t="s">
        <v>24</v>
      </c>
      <c r="E42" s="155"/>
      <c r="F42" s="155"/>
      <c r="G42" s="156"/>
    </row>
    <row r="43" spans="2:6" s="111" customFormat="1" ht="14.25">
      <c r="B43" s="176" t="s">
        <v>70</v>
      </c>
      <c r="C43" s="176" t="s">
        <v>71</v>
      </c>
      <c r="D43" s="176"/>
      <c r="E43" s="70"/>
      <c r="F43" s="155"/>
    </row>
    <row r="44" spans="2:6" ht="14.25">
      <c r="B44" s="176" t="s">
        <v>111</v>
      </c>
      <c r="C44" s="176" t="s">
        <v>72</v>
      </c>
      <c r="D44" s="176"/>
      <c r="E44" s="70"/>
      <c r="F44" s="155"/>
    </row>
    <row r="45" spans="2:8" ht="12.75">
      <c r="B45" s="111"/>
      <c r="F45" s="155"/>
      <c r="G45" s="157"/>
      <c r="H45" s="157"/>
    </row>
    <row r="46" ht="12.75">
      <c r="B46" s="158"/>
    </row>
    <row r="47" spans="1:8" ht="12.75">
      <c r="A47" s="110" t="s">
        <v>23</v>
      </c>
      <c r="B47" s="159"/>
      <c r="C47" s="160"/>
      <c r="D47" s="160"/>
      <c r="E47" s="152"/>
      <c r="F47" s="152"/>
      <c r="G47" s="152"/>
      <c r="H47" s="152"/>
    </row>
    <row r="50" ht="12.75">
      <c r="B50" s="161"/>
    </row>
    <row r="51" ht="12.75">
      <c r="B51" s="161"/>
    </row>
    <row r="52" ht="12.75">
      <c r="B52" s="161"/>
    </row>
    <row r="53" ht="12.75">
      <c r="B53" s="161"/>
    </row>
    <row r="54" ht="12.75">
      <c r="B54" s="161"/>
    </row>
    <row r="55" ht="12.75">
      <c r="B55" s="161"/>
    </row>
    <row r="56" ht="12.75">
      <c r="B56" s="161"/>
    </row>
    <row r="57" ht="12.75">
      <c r="B57" s="161"/>
    </row>
    <row r="58" ht="12.75">
      <c r="B58" s="161"/>
    </row>
    <row r="59" ht="12.75">
      <c r="B59" s="161"/>
    </row>
    <row r="60" ht="12.75">
      <c r="B60" s="161"/>
    </row>
    <row r="74" spans="2:4" s="111" customFormat="1" ht="12.75">
      <c r="B74" s="110"/>
      <c r="C74" s="110"/>
      <c r="D74" s="110"/>
    </row>
    <row r="75" spans="2:4" s="111" customFormat="1" ht="12.75">
      <c r="B75" s="110"/>
      <c r="C75" s="110"/>
      <c r="D75" s="110"/>
    </row>
  </sheetData>
  <sheetProtection/>
  <mergeCells count="1">
    <mergeCell ref="B2:D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8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63.28125" style="8" customWidth="1"/>
    <col min="2" max="2" width="17.8515625" style="8" customWidth="1"/>
    <col min="3" max="3" width="2.7109375" style="8" customWidth="1"/>
    <col min="4" max="4" width="18.00390625" style="8" customWidth="1"/>
    <col min="5" max="5" width="38.7109375" style="8" hidden="1" customWidth="1"/>
    <col min="6" max="6" width="24.8515625" style="8" hidden="1" customWidth="1"/>
    <col min="7" max="16384" width="9.140625" style="8" customWidth="1"/>
  </cols>
  <sheetData>
    <row r="2" ht="15"/>
    <row r="3" ht="15"/>
    <row r="4" ht="15"/>
    <row r="5" spans="1:3" ht="15">
      <c r="A5" s="162"/>
      <c r="B5" s="162"/>
      <c r="C5" s="162"/>
    </row>
    <row r="6" spans="1:5" ht="15">
      <c r="A6" s="225" t="s">
        <v>174</v>
      </c>
      <c r="B6" s="225"/>
      <c r="C6" s="225"/>
      <c r="D6" s="225"/>
      <c r="E6" s="225"/>
    </row>
    <row r="7" spans="1:3" ht="15">
      <c r="A7" s="9"/>
      <c r="B7" s="163"/>
      <c r="C7" s="163"/>
    </row>
    <row r="8" spans="1:4" ht="43.5">
      <c r="A8" s="178" t="s">
        <v>96</v>
      </c>
      <c r="B8" s="179" t="s">
        <v>176</v>
      </c>
      <c r="C8" s="179"/>
      <c r="D8" s="179" t="s">
        <v>177</v>
      </c>
    </row>
    <row r="9" ht="15">
      <c r="A9" s="164"/>
    </row>
    <row r="10" spans="1:6" s="62" customFormat="1" ht="15.75" customHeight="1">
      <c r="A10" s="180" t="s">
        <v>137</v>
      </c>
      <c r="B10" s="16"/>
      <c r="C10" s="16"/>
      <c r="E10" s="180" t="s">
        <v>25</v>
      </c>
      <c r="F10" s="20"/>
    </row>
    <row r="11" spans="1:6" s="62" customFormat="1" ht="12.75">
      <c r="A11" s="184" t="s">
        <v>88</v>
      </c>
      <c r="B11" s="80">
        <f>'[1]Движение для FS3'!C8</f>
        <v>5447595</v>
      </c>
      <c r="C11" s="80"/>
      <c r="D11" s="80">
        <v>2339071</v>
      </c>
      <c r="E11" s="181" t="s">
        <v>26</v>
      </c>
      <c r="F11" s="80">
        <v>13301808</v>
      </c>
    </row>
    <row r="12" spans="1:6" s="62" customFormat="1" ht="12.75">
      <c r="A12" s="184" t="s">
        <v>113</v>
      </c>
      <c r="B12" s="80">
        <f>'[1]Движение для FS3'!C9</f>
        <v>-2420533</v>
      </c>
      <c r="C12" s="80"/>
      <c r="D12" s="80">
        <v>-1043863</v>
      </c>
      <c r="E12" s="181" t="s">
        <v>27</v>
      </c>
      <c r="F12" s="80">
        <v>-7453885</v>
      </c>
    </row>
    <row r="13" spans="1:6" s="62" customFormat="1" ht="12.75">
      <c r="A13" s="181" t="s">
        <v>138</v>
      </c>
      <c r="B13" s="80">
        <f>'[1]Движение для FS3'!C10</f>
        <v>418451</v>
      </c>
      <c r="C13" s="80"/>
      <c r="D13" s="80">
        <v>252680</v>
      </c>
      <c r="E13" s="181" t="s">
        <v>28</v>
      </c>
      <c r="F13" s="80">
        <v>1480603</v>
      </c>
    </row>
    <row r="14" spans="1:6" s="62" customFormat="1" ht="12.75">
      <c r="A14" s="181" t="s">
        <v>139</v>
      </c>
      <c r="B14" s="80">
        <f>'[1]Движение для FS3'!C11</f>
        <v>-31349</v>
      </c>
      <c r="C14" s="80"/>
      <c r="D14" s="80">
        <v>-8626</v>
      </c>
      <c r="E14" s="181" t="s">
        <v>29</v>
      </c>
      <c r="F14" s="80">
        <v>-78381</v>
      </c>
    </row>
    <row r="15" spans="1:6" s="62" customFormat="1" ht="18" customHeight="1">
      <c r="A15" s="184" t="s">
        <v>150</v>
      </c>
      <c r="B15" s="80">
        <f>'[1]Движение для FS3'!C12</f>
        <v>230096</v>
      </c>
      <c r="C15" s="80"/>
      <c r="D15" s="80">
        <v>78296</v>
      </c>
      <c r="E15" s="181" t="s">
        <v>30</v>
      </c>
      <c r="F15" s="80">
        <v>404795</v>
      </c>
    </row>
    <row r="16" spans="1:6" s="62" customFormat="1" ht="17.25" customHeight="1">
      <c r="A16" s="184" t="s">
        <v>151</v>
      </c>
      <c r="B16" s="80">
        <f>'[1]Движение для FS3'!C13</f>
        <v>10595</v>
      </c>
      <c r="C16" s="80"/>
      <c r="D16" s="80">
        <v>265</v>
      </c>
      <c r="E16" s="181" t="s">
        <v>31</v>
      </c>
      <c r="F16" s="80">
        <v>76577</v>
      </c>
    </row>
    <row r="17" spans="1:6" s="62" customFormat="1" ht="15" customHeight="1">
      <c r="A17" s="181" t="s">
        <v>140</v>
      </c>
      <c r="B17" s="80">
        <f>'[1]Движение для FS3'!C14</f>
        <v>90748</v>
      </c>
      <c r="C17" s="80"/>
      <c r="D17" s="80">
        <v>52796</v>
      </c>
      <c r="E17" s="181" t="s">
        <v>32</v>
      </c>
      <c r="F17" s="80">
        <v>166574</v>
      </c>
    </row>
    <row r="18" spans="1:6" s="62" customFormat="1" ht="16.5" customHeight="1">
      <c r="A18" s="181" t="s">
        <v>77</v>
      </c>
      <c r="B18" s="80">
        <f>'[1]Движение для FS3'!C15+'[1]Движение для FS3'!C16</f>
        <v>-1410596</v>
      </c>
      <c r="C18" s="80"/>
      <c r="D18" s="80">
        <v>-729089</v>
      </c>
      <c r="E18" s="181" t="s">
        <v>33</v>
      </c>
      <c r="F18" s="80">
        <v>-4089327</v>
      </c>
    </row>
    <row r="19" spans="1:6" s="62" customFormat="1" ht="12.75">
      <c r="A19" s="185"/>
      <c r="B19" s="186"/>
      <c r="C19" s="186"/>
      <c r="D19" s="187"/>
      <c r="E19" s="188"/>
      <c r="F19" s="186"/>
    </row>
    <row r="20" spans="1:6" s="62" customFormat="1" ht="12.75">
      <c r="A20" s="184"/>
      <c r="B20" s="189"/>
      <c r="C20" s="189"/>
      <c r="E20" s="181"/>
      <c r="F20" s="189"/>
    </row>
    <row r="21" spans="1:6" s="62" customFormat="1" ht="28.5" customHeight="1">
      <c r="A21" s="182" t="s">
        <v>141</v>
      </c>
      <c r="B21" s="82">
        <f>SUM(B11:B18)</f>
        <v>2335007</v>
      </c>
      <c r="C21" s="82"/>
      <c r="D21" s="82">
        <f>SUM(D11:D18)</f>
        <v>941530</v>
      </c>
      <c r="E21" s="180" t="s">
        <v>34</v>
      </c>
      <c r="F21" s="82">
        <v>3808764</v>
      </c>
    </row>
    <row r="22" spans="1:6" s="62" customFormat="1" ht="12.75">
      <c r="A22" s="190"/>
      <c r="B22" s="186"/>
      <c r="C22" s="186"/>
      <c r="D22" s="187"/>
      <c r="E22" s="191"/>
      <c r="F22" s="186"/>
    </row>
    <row r="23" spans="1:6" s="62" customFormat="1" ht="12.75">
      <c r="A23" s="192"/>
      <c r="B23" s="189"/>
      <c r="C23" s="189"/>
      <c r="E23" s="180"/>
      <c r="F23" s="189"/>
    </row>
    <row r="24" spans="1:6" s="62" customFormat="1" ht="15" customHeight="1">
      <c r="A24" s="193" t="s">
        <v>89</v>
      </c>
      <c r="B24" s="189"/>
      <c r="C24" s="189"/>
      <c r="E24" s="194" t="s">
        <v>35</v>
      </c>
      <c r="F24" s="189"/>
    </row>
    <row r="25" spans="1:6" s="62" customFormat="1" ht="12.75">
      <c r="A25" s="184" t="s">
        <v>58</v>
      </c>
      <c r="B25" s="80">
        <f>'[1]Движение для FS3'!C21</f>
        <v>-451089</v>
      </c>
      <c r="C25" s="80"/>
      <c r="D25" s="80">
        <v>1804</v>
      </c>
      <c r="E25" s="181" t="s">
        <v>36</v>
      </c>
      <c r="F25" s="80">
        <v>-458771</v>
      </c>
    </row>
    <row r="26" spans="1:6" s="62" customFormat="1" ht="12.75">
      <c r="A26" s="184" t="s">
        <v>93</v>
      </c>
      <c r="B26" s="80">
        <f>'[1]Движение для FS3'!C22</f>
        <v>-14278325</v>
      </c>
      <c r="C26" s="80"/>
      <c r="D26" s="80">
        <v>-9596888</v>
      </c>
      <c r="E26" s="181" t="s">
        <v>0</v>
      </c>
      <c r="F26" s="80">
        <v>-79012143</v>
      </c>
    </row>
    <row r="27" spans="1:6" s="62" customFormat="1" ht="13.5" customHeight="1">
      <c r="A27" s="184" t="s">
        <v>152</v>
      </c>
      <c r="B27" s="80">
        <f>'[1]Движение для FS3'!C23</f>
        <v>0</v>
      </c>
      <c r="C27" s="80"/>
      <c r="D27" s="80">
        <v>-3002006</v>
      </c>
      <c r="E27" s="181" t="s">
        <v>37</v>
      </c>
      <c r="F27" s="80">
        <v>0</v>
      </c>
    </row>
    <row r="28" spans="1:6" s="62" customFormat="1" ht="12.75">
      <c r="A28" s="181" t="s">
        <v>142</v>
      </c>
      <c r="B28" s="80">
        <f>'[1]Движение для FS3'!C24+'[1]Движение для FS3'!C25</f>
        <v>-40598</v>
      </c>
      <c r="C28" s="80"/>
      <c r="D28" s="80">
        <v>-528109</v>
      </c>
      <c r="E28" s="181" t="s">
        <v>2</v>
      </c>
      <c r="F28" s="80">
        <v>-94675</v>
      </c>
    </row>
    <row r="29" spans="1:6" s="62" customFormat="1" ht="18" customHeight="1">
      <c r="A29" s="193" t="s">
        <v>90</v>
      </c>
      <c r="B29" s="80"/>
      <c r="C29" s="80"/>
      <c r="D29" s="80"/>
      <c r="E29" s="194" t="s">
        <v>38</v>
      </c>
      <c r="F29" s="80"/>
    </row>
    <row r="30" spans="1:6" s="62" customFormat="1" ht="12.75" hidden="1">
      <c r="A30" s="181" t="s">
        <v>39</v>
      </c>
      <c r="B30" s="80">
        <f>'[1]Движение для FS3'!C26</f>
        <v>0</v>
      </c>
      <c r="C30" s="80"/>
      <c r="D30" s="80" t="s">
        <v>40</v>
      </c>
      <c r="E30" s="181" t="s">
        <v>39</v>
      </c>
      <c r="F30" s="80">
        <v>40</v>
      </c>
    </row>
    <row r="31" spans="1:6" s="62" customFormat="1" ht="12.75">
      <c r="A31" s="184" t="s">
        <v>114</v>
      </c>
      <c r="B31" s="80">
        <f>'[1]Движение для FS3'!C27</f>
        <v>17668286</v>
      </c>
      <c r="C31" s="80"/>
      <c r="D31" s="80">
        <v>29119981</v>
      </c>
      <c r="E31" s="181" t="s">
        <v>3</v>
      </c>
      <c r="F31" s="80">
        <v>120546181</v>
      </c>
    </row>
    <row r="32" spans="1:6" s="62" customFormat="1" ht="15" customHeight="1" hidden="1">
      <c r="A32" s="184" t="s">
        <v>19</v>
      </c>
      <c r="B32" s="80">
        <f>'[1]Движение для FS3'!C28</f>
        <v>0</v>
      </c>
      <c r="C32" s="80"/>
      <c r="D32" s="80" t="s">
        <v>40</v>
      </c>
      <c r="E32" s="181" t="s">
        <v>19</v>
      </c>
      <c r="F32" s="80">
        <v>0</v>
      </c>
    </row>
    <row r="33" spans="1:6" s="62" customFormat="1" ht="12.75">
      <c r="A33" s="184" t="s">
        <v>65</v>
      </c>
      <c r="B33" s="80">
        <f>'[1]Движение для FS3'!C29</f>
        <v>287261</v>
      </c>
      <c r="C33" s="80"/>
      <c r="D33" s="80">
        <v>-60855</v>
      </c>
      <c r="E33" s="181" t="s">
        <v>5</v>
      </c>
      <c r="F33" s="80">
        <v>-130845</v>
      </c>
    </row>
    <row r="34" spans="1:6" s="62" customFormat="1" ht="12.75">
      <c r="A34" s="185"/>
      <c r="B34" s="195"/>
      <c r="C34" s="195"/>
      <c r="D34" s="187"/>
      <c r="E34" s="188"/>
      <c r="F34" s="186"/>
    </row>
    <row r="35" spans="1:6" s="62" customFormat="1" ht="12.75">
      <c r="A35" s="184"/>
      <c r="B35" s="196"/>
      <c r="C35" s="196"/>
      <c r="E35" s="181"/>
      <c r="F35" s="189"/>
    </row>
    <row r="36" spans="1:6" s="62" customFormat="1" ht="28.5" customHeight="1">
      <c r="A36" s="192" t="s">
        <v>153</v>
      </c>
      <c r="B36" s="197">
        <f>SUM(B21:B33)</f>
        <v>5520542</v>
      </c>
      <c r="C36" s="197"/>
      <c r="D36" s="197">
        <f>SUM(D21:D33)</f>
        <v>16875457</v>
      </c>
      <c r="E36" s="180" t="s">
        <v>41</v>
      </c>
      <c r="F36" s="82">
        <v>44658551</v>
      </c>
    </row>
    <row r="37" spans="1:6" s="62" customFormat="1" ht="13.5" thickBot="1">
      <c r="A37" s="198"/>
      <c r="B37" s="199"/>
      <c r="C37" s="199"/>
      <c r="D37" s="200"/>
      <c r="E37" s="201"/>
      <c r="F37" s="202"/>
    </row>
    <row r="38" spans="1:6" s="62" customFormat="1" ht="12.75">
      <c r="A38" s="184"/>
      <c r="B38" s="196"/>
      <c r="C38" s="196"/>
      <c r="E38" s="181"/>
      <c r="F38" s="189"/>
    </row>
    <row r="39" spans="1:6" s="62" customFormat="1" ht="12.75">
      <c r="A39" s="181" t="s">
        <v>143</v>
      </c>
      <c r="B39" s="80">
        <f>'[1]Движение для FS3'!C17</f>
        <v>-86871</v>
      </c>
      <c r="C39" s="80"/>
      <c r="D39" s="80">
        <v>-7578</v>
      </c>
      <c r="E39" s="181" t="s">
        <v>42</v>
      </c>
      <c r="F39" s="80">
        <v>-363619</v>
      </c>
    </row>
    <row r="40" spans="1:6" s="62" customFormat="1" ht="18" customHeight="1">
      <c r="A40" s="192" t="s">
        <v>154</v>
      </c>
      <c r="B40" s="203">
        <f>SUM(B36,B39)</f>
        <v>5433671</v>
      </c>
      <c r="C40" s="203"/>
      <c r="D40" s="203">
        <f>SUM(D36,D39)</f>
        <v>16867879</v>
      </c>
      <c r="E40" s="180" t="s">
        <v>43</v>
      </c>
      <c r="F40" s="204">
        <v>44294932</v>
      </c>
    </row>
    <row r="41" spans="1:6" s="62" customFormat="1" ht="13.5" thickBot="1">
      <c r="A41" s="198"/>
      <c r="B41" s="199"/>
      <c r="C41" s="199"/>
      <c r="D41" s="200"/>
      <c r="E41" s="201"/>
      <c r="F41" s="202"/>
    </row>
    <row r="42" spans="1:6" s="62" customFormat="1" ht="12.75">
      <c r="A42" s="184"/>
      <c r="B42" s="196"/>
      <c r="C42" s="196"/>
      <c r="E42" s="181"/>
      <c r="F42" s="189"/>
    </row>
    <row r="43" spans="1:6" s="62" customFormat="1" ht="17.25" customHeight="1">
      <c r="A43" s="192" t="s">
        <v>155</v>
      </c>
      <c r="B43" s="196"/>
      <c r="C43" s="196"/>
      <c r="E43" s="180" t="s">
        <v>44</v>
      </c>
      <c r="F43" s="189"/>
    </row>
    <row r="44" spans="1:6" s="62" customFormat="1" ht="15.75" customHeight="1">
      <c r="A44" s="184" t="s">
        <v>144</v>
      </c>
      <c r="B44" s="205">
        <f>'[1]Движение для FS3'!C30</f>
        <v>-8812260</v>
      </c>
      <c r="C44" s="205"/>
      <c r="D44" s="205">
        <v>-11790038</v>
      </c>
      <c r="E44" s="181" t="s">
        <v>45</v>
      </c>
      <c r="F44" s="80">
        <v>-49372451</v>
      </c>
    </row>
    <row r="45" spans="1:6" s="62" customFormat="1" ht="15.75" customHeight="1">
      <c r="A45" s="206" t="s">
        <v>146</v>
      </c>
      <c r="B45" s="205">
        <f>'[1]Движение для FS3'!C34</f>
        <v>2971977</v>
      </c>
      <c r="C45" s="205"/>
      <c r="D45" s="205">
        <v>1851154</v>
      </c>
      <c r="E45" s="206" t="s">
        <v>46</v>
      </c>
      <c r="F45" s="80">
        <v>15951824</v>
      </c>
    </row>
    <row r="46" spans="1:6" s="62" customFormat="1" ht="15.75" customHeight="1">
      <c r="A46" s="184" t="s">
        <v>145</v>
      </c>
      <c r="B46" s="205">
        <f>'[1]Движение для FS3'!C31+'[1]Движение для FS3'!C32</f>
        <v>-103665</v>
      </c>
      <c r="C46" s="205"/>
      <c r="D46" s="205">
        <v>-131373</v>
      </c>
      <c r="E46" s="181" t="s">
        <v>47</v>
      </c>
      <c r="F46" s="80">
        <v>-874503</v>
      </c>
    </row>
    <row r="47" spans="1:6" s="62" customFormat="1" ht="16.5" customHeight="1" hidden="1">
      <c r="A47" s="184" t="s">
        <v>48</v>
      </c>
      <c r="B47" s="205">
        <f>'[1]Движение для FS3'!C33</f>
        <v>0</v>
      </c>
      <c r="C47" s="205"/>
      <c r="D47" s="205" t="s">
        <v>40</v>
      </c>
      <c r="E47" s="181" t="s">
        <v>48</v>
      </c>
      <c r="F47" s="80">
        <v>0</v>
      </c>
    </row>
    <row r="48" spans="1:6" s="62" customFormat="1" ht="12.75">
      <c r="A48" s="185"/>
      <c r="B48" s="195"/>
      <c r="C48" s="195"/>
      <c r="D48" s="187"/>
      <c r="E48" s="188"/>
      <c r="F48" s="186"/>
    </row>
    <row r="49" spans="1:6" s="62" customFormat="1" ht="12.75">
      <c r="A49" s="184"/>
      <c r="B49" s="196"/>
      <c r="C49" s="196"/>
      <c r="E49" s="181"/>
      <c r="F49" s="189"/>
    </row>
    <row r="50" spans="1:6" s="62" customFormat="1" ht="18" customHeight="1">
      <c r="A50" s="207" t="s">
        <v>156</v>
      </c>
      <c r="B50" s="208">
        <f>SUM(B44:B47)</f>
        <v>-5943948</v>
      </c>
      <c r="C50" s="208"/>
      <c r="D50" s="208">
        <f>SUM(D44:D47)</f>
        <v>-10070257</v>
      </c>
      <c r="E50" s="182" t="s">
        <v>49</v>
      </c>
      <c r="F50" s="209">
        <v>-34295130</v>
      </c>
    </row>
    <row r="51" spans="1:6" s="62" customFormat="1" ht="13.5" thickBot="1">
      <c r="A51" s="198"/>
      <c r="B51" s="199"/>
      <c r="C51" s="199"/>
      <c r="D51" s="200"/>
      <c r="E51" s="201"/>
      <c r="F51" s="202"/>
    </row>
    <row r="52" spans="1:6" s="62" customFormat="1" ht="12.75">
      <c r="A52" s="184"/>
      <c r="B52" s="196"/>
      <c r="C52" s="196"/>
      <c r="E52" s="181"/>
      <c r="F52" s="189"/>
    </row>
    <row r="53" spans="1:6" s="62" customFormat="1" ht="15.75" customHeight="1">
      <c r="A53" s="192" t="s">
        <v>157</v>
      </c>
      <c r="B53" s="196"/>
      <c r="C53" s="196"/>
      <c r="E53" s="180" t="s">
        <v>50</v>
      </c>
      <c r="F53" s="189"/>
    </row>
    <row r="54" spans="1:6" s="62" customFormat="1" ht="12.75">
      <c r="A54" s="181" t="s">
        <v>147</v>
      </c>
      <c r="B54" s="205">
        <f>'[1]Движение для FS3'!C36</f>
        <v>6000000</v>
      </c>
      <c r="C54" s="205"/>
      <c r="D54" s="205" t="s">
        <v>40</v>
      </c>
      <c r="E54" s="181" t="s">
        <v>21</v>
      </c>
      <c r="F54" s="80">
        <v>0</v>
      </c>
    </row>
    <row r="55" spans="1:6" s="62" customFormat="1" ht="12.75" hidden="1">
      <c r="A55" s="181" t="s">
        <v>22</v>
      </c>
      <c r="B55" s="205">
        <f>'[1]Движение для FS3'!C35</f>
        <v>0</v>
      </c>
      <c r="C55" s="205"/>
      <c r="D55" s="205" t="s">
        <v>40</v>
      </c>
      <c r="E55" s="181" t="s">
        <v>22</v>
      </c>
      <c r="F55" s="80">
        <v>-360000</v>
      </c>
    </row>
    <row r="56" spans="1:6" s="62" customFormat="1" ht="15.75" customHeight="1">
      <c r="A56" s="181" t="s">
        <v>97</v>
      </c>
      <c r="B56" s="205">
        <f>'[1]Движение для FS3'!C39</f>
        <v>2577555</v>
      </c>
      <c r="C56" s="205"/>
      <c r="D56" s="205" t="s">
        <v>40</v>
      </c>
      <c r="E56" s="181" t="s">
        <v>17</v>
      </c>
      <c r="F56" s="80">
        <v>6965526</v>
      </c>
    </row>
    <row r="57" spans="1:6" s="62" customFormat="1" ht="12.75">
      <c r="A57" s="210" t="s">
        <v>91</v>
      </c>
      <c r="B57" s="211">
        <f>'[1]Движение для FS3'!C37+'[1]Движение для FS3'!C38</f>
        <v>0</v>
      </c>
      <c r="C57" s="211"/>
      <c r="D57" s="205" t="s">
        <v>40</v>
      </c>
      <c r="E57" s="212" t="s">
        <v>18</v>
      </c>
      <c r="F57" s="80">
        <v>4960427</v>
      </c>
    </row>
    <row r="58" spans="1:6" s="62" customFormat="1" ht="12.75">
      <c r="A58" s="213"/>
      <c r="B58" s="195"/>
      <c r="C58" s="195"/>
      <c r="D58" s="187"/>
      <c r="E58" s="214"/>
      <c r="F58" s="186"/>
    </row>
    <row r="59" spans="1:6" s="62" customFormat="1" ht="12.75">
      <c r="A59" s="184"/>
      <c r="B59" s="196"/>
      <c r="C59" s="196"/>
      <c r="E59" s="181"/>
      <c r="F59" s="189"/>
    </row>
    <row r="60" spans="1:6" s="62" customFormat="1" ht="27" customHeight="1">
      <c r="A60" s="207" t="s">
        <v>158</v>
      </c>
      <c r="B60" s="208">
        <f>SUM(B54:B57)</f>
        <v>8577555</v>
      </c>
      <c r="C60" s="208"/>
      <c r="D60" s="205" t="s">
        <v>40</v>
      </c>
      <c r="E60" s="182" t="s">
        <v>51</v>
      </c>
      <c r="F60" s="209">
        <v>11565953</v>
      </c>
    </row>
    <row r="61" spans="1:6" s="62" customFormat="1" ht="13.5" thickBot="1">
      <c r="A61" s="198"/>
      <c r="B61" s="199"/>
      <c r="C61" s="199"/>
      <c r="D61" s="200"/>
      <c r="E61" s="201"/>
      <c r="F61" s="202"/>
    </row>
    <row r="62" spans="1:6" s="62" customFormat="1" ht="12.75">
      <c r="A62" s="184"/>
      <c r="B62" s="196"/>
      <c r="C62" s="196"/>
      <c r="E62" s="181"/>
      <c r="F62" s="189"/>
    </row>
    <row r="63" spans="1:6" s="62" customFormat="1" ht="27" customHeight="1">
      <c r="A63" s="207" t="s">
        <v>148</v>
      </c>
      <c r="B63" s="82">
        <f>'[1]Движение для FS3'!C3</f>
        <v>2294120</v>
      </c>
      <c r="C63" s="82"/>
      <c r="D63" s="82">
        <v>-27</v>
      </c>
      <c r="E63" s="182" t="s">
        <v>52</v>
      </c>
      <c r="F63" s="82">
        <v>121066</v>
      </c>
    </row>
    <row r="64" spans="1:6" s="62" customFormat="1" ht="13.5" thickBot="1">
      <c r="A64" s="198"/>
      <c r="B64" s="199"/>
      <c r="C64" s="199"/>
      <c r="D64" s="200"/>
      <c r="E64" s="201"/>
      <c r="F64" s="202"/>
    </row>
    <row r="65" spans="1:6" s="62" customFormat="1" ht="12.75">
      <c r="A65" s="192"/>
      <c r="B65" s="196"/>
      <c r="C65" s="196"/>
      <c r="E65" s="180"/>
      <c r="F65" s="189"/>
    </row>
    <row r="66" spans="1:6" s="62" customFormat="1" ht="15.75" customHeight="1">
      <c r="A66" s="192" t="s">
        <v>149</v>
      </c>
      <c r="B66" s="203">
        <f>SUM(B40,B50,B60,B63)</f>
        <v>10361398</v>
      </c>
      <c r="C66" s="203"/>
      <c r="D66" s="203">
        <f>SUM(D40,D50,D60,D63)</f>
        <v>6797595</v>
      </c>
      <c r="E66" s="180" t="s">
        <v>53</v>
      </c>
      <c r="F66" s="204">
        <v>21686821</v>
      </c>
    </row>
    <row r="67" spans="1:6" s="62" customFormat="1" ht="14.25" customHeight="1">
      <c r="A67" s="184" t="s">
        <v>98</v>
      </c>
      <c r="B67" s="211">
        <v>29973311</v>
      </c>
      <c r="C67" s="211"/>
      <c r="D67" s="211">
        <v>8286492</v>
      </c>
      <c r="E67" s="181" t="s">
        <v>54</v>
      </c>
      <c r="F67" s="215">
        <v>8286492</v>
      </c>
    </row>
    <row r="68" spans="1:6" s="62" customFormat="1" ht="13.5" thickBot="1">
      <c r="A68" s="198"/>
      <c r="B68" s="199"/>
      <c r="C68" s="199"/>
      <c r="D68" s="200"/>
      <c r="E68" s="201"/>
      <c r="F68" s="202"/>
    </row>
    <row r="69" spans="1:6" s="62" customFormat="1" ht="12.75">
      <c r="A69" s="192"/>
      <c r="B69" s="196"/>
      <c r="C69" s="196"/>
      <c r="E69" s="180"/>
      <c r="F69" s="189"/>
    </row>
    <row r="70" spans="1:6" s="62" customFormat="1" ht="15" customHeight="1">
      <c r="A70" s="207" t="s">
        <v>99</v>
      </c>
      <c r="B70" s="208">
        <f>SUM(B66:B67)</f>
        <v>40334709</v>
      </c>
      <c r="C70" s="208"/>
      <c r="D70" s="208">
        <f>SUM(D66:D67)</f>
        <v>15084087</v>
      </c>
      <c r="E70" s="182" t="s">
        <v>55</v>
      </c>
      <c r="F70" s="209">
        <v>29973313</v>
      </c>
    </row>
    <row r="71" spans="1:4" s="62" customFormat="1" ht="13.5" thickBot="1">
      <c r="A71" s="198"/>
      <c r="B71" s="216"/>
      <c r="C71" s="216"/>
      <c r="D71" s="200"/>
    </row>
    <row r="72" spans="1:3" ht="15">
      <c r="A72" s="10"/>
      <c r="B72" s="10"/>
      <c r="C72" s="10"/>
    </row>
    <row r="73" spans="1:4" ht="15">
      <c r="A73" s="10"/>
      <c r="B73" s="165"/>
      <c r="C73" s="165"/>
      <c r="D73" s="166"/>
    </row>
    <row r="74" spans="1:4" ht="15">
      <c r="A74" s="10"/>
      <c r="B74" s="165"/>
      <c r="C74" s="165"/>
      <c r="D74" s="166"/>
    </row>
    <row r="75" spans="1:4" ht="15">
      <c r="A75" s="10"/>
      <c r="B75" s="167"/>
      <c r="C75" s="167"/>
      <c r="D75" s="166"/>
    </row>
    <row r="76" spans="1:5" ht="15">
      <c r="A76" s="168" t="s">
        <v>24</v>
      </c>
      <c r="B76" s="169" t="s">
        <v>24</v>
      </c>
      <c r="C76" s="169"/>
      <c r="D76" s="169"/>
      <c r="E76" s="170"/>
    </row>
    <row r="77" spans="1:5" ht="15">
      <c r="A77" s="13" t="s">
        <v>70</v>
      </c>
      <c r="B77" s="70" t="s">
        <v>71</v>
      </c>
      <c r="C77" s="70"/>
      <c r="D77" s="70"/>
      <c r="E77" s="70" t="s">
        <v>71</v>
      </c>
    </row>
    <row r="78" spans="1:5" ht="15">
      <c r="A78" s="14" t="s">
        <v>111</v>
      </c>
      <c r="B78" s="70" t="s">
        <v>72</v>
      </c>
      <c r="C78" s="70"/>
      <c r="D78" s="70"/>
      <c r="E78" s="70" t="s">
        <v>72</v>
      </c>
    </row>
    <row r="79" ht="15">
      <c r="E79" s="11"/>
    </row>
    <row r="80" ht="15">
      <c r="E80" s="13"/>
    </row>
    <row r="81" ht="15">
      <c r="E81" s="13"/>
    </row>
  </sheetData>
  <sheetProtection/>
  <mergeCells count="1">
    <mergeCell ref="A6:E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Анара А. Даулетбекова</dc:creator>
  <cp:keywords/>
  <dc:description/>
  <cp:lastModifiedBy>adam-yussupova_y</cp:lastModifiedBy>
  <cp:lastPrinted>2014-05-21T05:16:20Z</cp:lastPrinted>
  <dcterms:created xsi:type="dcterms:W3CDTF">2012-03-14T08:14:37Z</dcterms:created>
  <dcterms:modified xsi:type="dcterms:W3CDTF">2014-05-21T05:18:38Z</dcterms:modified>
  <cp:category/>
  <cp:version/>
  <cp:contentType/>
  <cp:contentStatus/>
</cp:coreProperties>
</file>