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externalReferences>
    <externalReference r:id="rId5"/>
  </externalReference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G11" i="11" l="1"/>
  <c r="D33" i="10"/>
  <c r="B43" i="10"/>
  <c r="B39" i="10"/>
  <c r="B32" i="10"/>
  <c r="B27" i="10"/>
  <c r="B25" i="10"/>
  <c r="B24" i="10"/>
  <c r="B23" i="10"/>
  <c r="B20" i="10"/>
  <c r="B19" i="10"/>
  <c r="B18" i="10"/>
  <c r="B13" i="10"/>
  <c r="B12" i="10"/>
  <c r="B11" i="10"/>
  <c r="B10" i="10"/>
  <c r="B9" i="10"/>
  <c r="B8" i="10"/>
  <c r="B6" i="10"/>
  <c r="B24" i="9"/>
  <c r="B20" i="9"/>
  <c r="B18" i="9"/>
  <c r="B19" i="9"/>
  <c r="B17" i="9"/>
  <c r="B16" i="9"/>
  <c r="B15" i="9"/>
  <c r="B12" i="9"/>
  <c r="B11" i="9"/>
  <c r="B10" i="9"/>
  <c r="B9" i="9"/>
  <c r="B7" i="9"/>
  <c r="B5" i="9"/>
  <c r="E22" i="8"/>
  <c r="E17" i="8"/>
  <c r="E19" i="8"/>
  <c r="E16" i="8"/>
  <c r="C22" i="8"/>
  <c r="C7" i="8"/>
  <c r="C19" i="8"/>
  <c r="C17" i="8"/>
  <c r="C16" i="8"/>
  <c r="E7" i="8"/>
  <c r="E14" i="8"/>
  <c r="E13" i="8"/>
  <c r="E12" i="8"/>
  <c r="C14" i="8"/>
  <c r="C13" i="8"/>
  <c r="C12" i="8"/>
  <c r="E10" i="8"/>
  <c r="E9" i="8"/>
  <c r="C10" i="8"/>
  <c r="C9" i="8"/>
  <c r="E6" i="8"/>
  <c r="C6" i="8"/>
  <c r="B7" i="10" l="1"/>
  <c r="B31" i="10"/>
  <c r="G9" i="11" l="1"/>
  <c r="E7" i="11" l="1"/>
  <c r="B7" i="11" l="1"/>
  <c r="B40" i="10" l="1"/>
  <c r="D40" i="10"/>
  <c r="G5" i="11"/>
  <c r="G10" i="11"/>
  <c r="D26" i="10"/>
  <c r="D28" i="10" s="1"/>
  <c r="D42" i="10" l="1"/>
  <c r="D45" i="10" s="1"/>
  <c r="G12" i="11"/>
  <c r="G4" i="11"/>
  <c r="G7" i="11" s="1"/>
  <c r="E12" i="11"/>
  <c r="B12" i="11"/>
  <c r="D25" i="9"/>
  <c r="D21" i="9"/>
  <c r="B25" i="9"/>
  <c r="C11" i="8"/>
  <c r="C8" i="8"/>
  <c r="E11" i="8"/>
  <c r="E8" i="8"/>
  <c r="E15" i="8" s="1"/>
  <c r="C15" i="8" l="1"/>
  <c r="D26" i="9"/>
  <c r="B21" i="9"/>
  <c r="B26" i="9" s="1"/>
  <c r="D13" i="9"/>
  <c r="E18" i="8"/>
  <c r="E20" i="8" s="1"/>
  <c r="C18" i="8" l="1"/>
  <c r="C20" i="8" s="1"/>
  <c r="B13" i="9"/>
  <c r="B33" i="10" l="1"/>
  <c r="B26" i="10" l="1"/>
  <c r="B28" i="10" l="1"/>
  <c r="B42" i="10" s="1"/>
  <c r="B45" i="10" s="1"/>
</calcChain>
</file>

<file path=xl/sharedStrings.xml><?xml version="1.0" encoding="utf-8"?>
<sst xmlns="http://schemas.openxmlformats.org/spreadsheetml/2006/main" count="114" uniqueCount="87">
  <si>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</si>
  <si>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</si>
  <si>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</si>
  <si>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</si>
  <si>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</si>
  <si>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</si>
  <si>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</si>
  <si>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</si>
  <si>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</si>
  <si>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</si>
  <si>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</si>
  <si>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</si>
  <si>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</si>
  <si>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</si>
  <si>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</si>
  <si>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</si>
  <si>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</si>
  <si>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</si>
  <si>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>Кредиты и авансы, выданные банкам</t>
  </si>
  <si>
    <t xml:space="preserve">Кредиты, выданные клиентам </t>
  </si>
  <si>
    <t>Текущие налоговые активы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</si>
  <si>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</si>
  <si>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</si>
  <si>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</si>
  <si>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</si>
  <si>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</si>
  <si>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</si>
  <si>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</si>
  <si>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</si>
  <si>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</si>
  <si>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</si>
  <si>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</si>
  <si>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</si>
  <si>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</si>
  <si>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</si>
  <si>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</si>
  <si>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</si>
  <si>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</si>
  <si>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</si>
  <si>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</si>
  <si>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</si>
  <si>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</si>
  <si>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</si>
  <si>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</si>
  <si>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</si>
  <si>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</si>
  <si>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</si>
  <si>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</si>
  <si>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</si>
  <si>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</si>
  <si>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Акционерный</t>
  </si>
  <si>
    <t>капитал</t>
  </si>
  <si>
    <t>Нераспре- деленная прибыль</t>
  </si>
  <si>
    <t>Всего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</si>
  <si>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</si>
  <si>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Погашение субординированного займа</t>
  </si>
  <si>
    <t>Выплата дивидендов (не аудировано)</t>
  </si>
  <si>
    <t>Убыток от операций с иностранной валютой</t>
  </si>
  <si>
    <t xml:space="preserve">Чистое поступление денежных средств от операционной деятельности до уплаты подоходного налога </t>
  </si>
  <si>
    <t xml:space="preserve">Поступление денежных средств в операционной деятельности </t>
  </si>
  <si>
    <t>Выплата дивидендов</t>
  </si>
  <si>
    <t>Использование денежных средств от финансовой деятельности</t>
  </si>
  <si>
    <t>Поступление от продажи основных средств</t>
  </si>
  <si>
    <t xml:space="preserve"> 31 декабря 2015 г.</t>
  </si>
  <si>
    <t>-</t>
  </si>
  <si>
    <t>Остаток на 1 января 2016 года</t>
  </si>
  <si>
    <t>Остаток на 1 января 2015 года</t>
  </si>
  <si>
    <t xml:space="preserve">Чистое (уменьшение)/увеличение денежных средств и их эквивалентов 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</si>
  <si>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10)</t>
    </r>
  </si>
  <si>
    <t xml:space="preserve">Счета и депозиты в банках и других финансовых институтах </t>
  </si>
  <si>
    <t>Отложенное налоговое обязательство</t>
  </si>
  <si>
    <t>Счета и депозиты в банках и других финансовых институтах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</si>
  <si>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</si>
  <si>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прочий операционный доход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</si>
  <si>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</si>
  <si>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Заявленные дивиденды (не аудировано)</t>
  </si>
  <si>
    <t xml:space="preserve">Шестимесячный </t>
  </si>
  <si>
    <t>30 июня 2016 г.</t>
  </si>
  <si>
    <t>30 июня 2015 г.</t>
  </si>
  <si>
    <t>30 июня 2016 г. </t>
  </si>
  <si>
    <t>Шестимесячный период, закончившийся</t>
  </si>
  <si>
    <t>Чистые поступления/(выплаты) от операций с иностранной валютой</t>
  </si>
  <si>
    <t>Чистые поступления/(выплаты) по прочим доходам</t>
  </si>
  <si>
    <t>Прибыль и общий совокупный доход за шестимесячный период (не аудировано)</t>
  </si>
  <si>
    <t>Остаток на 30 июня 2015 года (не аудировано)</t>
  </si>
  <si>
    <t>Остаток на 30 июня 2016 года (не аудировано)</t>
  </si>
  <si>
    <t>Текущие налоговые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</si>
</sst>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-* #,##0_р_._-;\-* #,##0_р_._-;_-* &quot;-&quot;_р_.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&quot;$&quot;#,##0_);\(&quot;$&quot;#,##0\)"/>
    <numFmt numFmtId="166" formatCode="&quot;$&quot;#,##0_);[Red]\(&quot;$&quot;#,##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_ * #,##0.00_ ;_ * \-#,##0.00_ ;_ * &quot;-&quot;??_ ;_ @_ "/>
    <numFmt numFmtId="256" formatCode="#,##0_);\(#,##0\);0_)"/>
    <numFmt numFmtId="257" formatCode="_-&quot;$&quot;* #,##0_-;\-&quot;$&quot;* #,##0_-;_-&quot;$&quot;* &quot;-&quot;_-;_-@_-"/>
    <numFmt numFmtId="258" formatCode="&quot;$&quot;#,##0.00;[Red]\-&quot;$&quot;#,##0.00"/>
    <numFmt numFmtId="259" formatCode="&quot;£&quot;#,\);\(&quot;£&quot;#,##0\)"/>
    <numFmt numFmtId="260" formatCode="_-* #,##0.00\ [$€-1]_-;\-* #,##0.00\ [$€-1]_-;_-* &quot;-&quot;??\ [$€-1]_-"/>
    <numFmt numFmtId="261" formatCode="_-* #,##0.00[$€-1]_-;\-* #,##0.00[$€-1]_-;_-* &quot;-&quot;??[$€-1]_-"/>
    <numFmt numFmtId="262" formatCode="#,##0.00\ &quot;$&quot;;\-#,##0.00\ &quot;$&quot;"/>
    <numFmt numFmtId="263" formatCode="_-* #,##0\ &quot;$&quot;_-;\-* #,##0\ &quot;$&quot;_-;_-* &quot;-&quot;\ &quot;$&quot;_-;_-@_-"/>
    <numFmt numFmtId="264" formatCode="#,##0\ &quot;$&quot;;[Red]\-#,##0\ &quot;$&quot;"/>
    <numFmt numFmtId="265" formatCode="#,##0.00\ &quot;$&quot;;[Red]\-#,##0.00\ &quot;$&quot;"/>
    <numFmt numFmtId="266" formatCode="0.00_)"/>
    <numFmt numFmtId="267" formatCode="&quot;£&quot;#,\);\(&quot;£&quot;#,\)"/>
    <numFmt numFmtId="268" formatCode="&quot;£&quot;#,;\(&quot;£&quot;#,\)"/>
    <numFmt numFmtId="269" formatCode="_-* #,##0.00\ _K_č_-;\-* #,##0.00\ _K_č_-;_-* &quot;-&quot;??\ _K_č_-;_-@_-"/>
    <numFmt numFmtId="270" formatCode="_-[$€]* #,##0.00_-;\-[$€]* #,##0.00_-;_-[$€]* &quot;-&quot;??_-;_-@_-"/>
    <numFmt numFmtId="271" formatCode="#,##0.00&quot; &quot;[$руб.-419];[Red]&quot;-&quot;#,##0.00&quot; &quot;[$руб.-419]"/>
    <numFmt numFmtId="272" formatCode="_(* #,##0_);_(* \(#,##0\);_(* &quot;-&quot;??_);_(@_)"/>
    <numFmt numFmtId="273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5" fontId="36" fillId="0" borderId="11" applyAlignment="0" applyProtection="0"/>
    <xf numFmtId="174" fontId="37" fillId="0" borderId="0" applyFill="0" applyBorder="0" applyAlignment="0"/>
    <xf numFmtId="175" fontId="38" fillId="0" borderId="0" applyFill="0" applyBorder="0" applyAlignment="0"/>
    <xf numFmtId="176" fontId="38" fillId="0" borderId="0" applyFill="0" applyBorder="0" applyAlignment="0"/>
    <xf numFmtId="177" fontId="39" fillId="0" borderId="0" applyFill="0" applyBorder="0" applyAlignment="0"/>
    <xf numFmtId="178" fontId="39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9" fontId="3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2" fontId="46" fillId="0" borderId="0" applyFill="0" applyBorder="0" applyProtection="0"/>
    <xf numFmtId="182" fontId="46" fillId="0" borderId="11" applyFill="0" applyProtection="0"/>
    <xf numFmtId="182" fontId="46" fillId="0" borderId="13" applyFill="0" applyProtection="0"/>
    <xf numFmtId="175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3" fontId="46" fillId="0" borderId="0" applyFill="0" applyBorder="0" applyProtection="0"/>
    <xf numFmtId="183" fontId="46" fillId="0" borderId="11" applyFill="0" applyProtection="0"/>
    <xf numFmtId="183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50" fillId="0" borderId="0" applyNumberFormat="0" applyAlignment="0">
      <alignment horizontal="left"/>
    </xf>
    <xf numFmtId="184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5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6" fontId="67" fillId="0" borderId="0" applyFont="0" applyFill="0" applyBorder="0" applyAlignment="0" applyProtection="0"/>
    <xf numFmtId="187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88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89" fontId="43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2" fontId="28" fillId="0" borderId="0" applyFont="0" applyFill="0" applyBorder="0" applyAlignment="0" applyProtection="0"/>
    <xf numFmtId="178" fontId="39" fillId="0" borderId="0" applyFont="0" applyFill="0" applyBorder="0" applyAlignment="0" applyProtection="0"/>
    <xf numFmtId="193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194" fontId="83" fillId="0" borderId="0" applyNumberFormat="0" applyFill="0" applyBorder="0" applyAlignment="0" applyProtection="0">
      <alignment horizontal="left"/>
    </xf>
    <xf numFmtId="195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198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4" fontId="77" fillId="0" borderId="0" applyFont="0" applyFill="0" applyBorder="0" applyAlignment="0" applyProtection="0"/>
    <xf numFmtId="167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2" fontId="99" fillId="1" borderId="33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0" fillId="0" borderId="0"/>
    <xf numFmtId="203" fontId="100" fillId="0" borderId="34">
      <protection locked="0"/>
    </xf>
    <xf numFmtId="203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5" fontId="100" fillId="0" borderId="0">
      <protection locked="0"/>
    </xf>
    <xf numFmtId="205" fontId="100" fillId="0" borderId="0">
      <protection locked="0"/>
    </xf>
    <xf numFmtId="203" fontId="100" fillId="0" borderId="34">
      <protection locked="0"/>
    </xf>
    <xf numFmtId="203" fontId="100" fillId="0" borderId="34">
      <protection locked="0"/>
    </xf>
    <xf numFmtId="203" fontId="103" fillId="0" borderId="0">
      <protection locked="0"/>
    </xf>
    <xf numFmtId="203" fontId="103" fillId="0" borderId="0">
      <protection locked="0"/>
    </xf>
    <xf numFmtId="203" fontId="100" fillId="0" borderId="34">
      <protection locked="0"/>
    </xf>
    <xf numFmtId="9" fontId="98" fillId="1" borderId="18">
      <alignment vertical="center"/>
    </xf>
    <xf numFmtId="170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6" fontId="104" fillId="0" borderId="0" applyFont="0" applyFill="0" applyBorder="0" applyAlignment="0" applyProtection="0"/>
    <xf numFmtId="207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08" fontId="23" fillId="0" borderId="0" applyFont="0" applyFill="0" applyBorder="0" applyAlignment="0" applyProtection="0"/>
    <xf numFmtId="209" fontId="54" fillId="0" borderId="0" applyFont="0" applyFill="0" applyBorder="0" applyAlignment="0" applyProtection="0"/>
    <xf numFmtId="210" fontId="111" fillId="0" borderId="0" applyFont="0" applyFill="0" applyBorder="0" applyAlignment="0" applyProtection="0"/>
    <xf numFmtId="211" fontId="112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5" fontId="115" fillId="0" borderId="0" applyFill="0" applyBorder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2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2" fontId="43" fillId="0" borderId="0"/>
    <xf numFmtId="233" fontId="4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110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112" fillId="0" borderId="0" applyFont="0" applyFill="0" applyBorder="0" applyAlignment="0" applyProtection="0"/>
    <xf numFmtId="246" fontId="112" fillId="0" borderId="0" applyFont="0" applyFill="0" applyBorder="0" applyAlignment="0" applyProtection="0"/>
    <xf numFmtId="247" fontId="54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10" fontId="120" fillId="0" borderId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0" fontId="22" fillId="63" borderId="37" applyNumberFormat="0" applyFont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2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3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3" fontId="103" fillId="0" borderId="0">
      <protection locked="0"/>
    </xf>
    <xf numFmtId="203" fontId="103" fillId="0" borderId="0">
      <protection locked="0"/>
    </xf>
    <xf numFmtId="0" fontId="137" fillId="35" borderId="0" applyNumberFormat="0" applyBorder="0" applyAlignment="0" applyProtection="0"/>
    <xf numFmtId="254" fontId="100" fillId="0" borderId="0">
      <protection locked="0"/>
    </xf>
    <xf numFmtId="254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5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6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7" fontId="23" fillId="0" borderId="0" applyFont="0" applyFill="0" applyBorder="0" applyAlignment="0" applyProtection="0"/>
    <xf numFmtId="258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7" fontId="144" fillId="65" borderId="39">
      <alignment horizontal="left" vertical="center"/>
    </xf>
    <xf numFmtId="179" fontId="38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7" fontId="145" fillId="0" borderId="0" applyFill="0" applyBorder="0" applyAlignment="0"/>
    <xf numFmtId="177" fontId="39" fillId="0" borderId="0" applyFill="0" applyBorder="0" applyAlignment="0"/>
    <xf numFmtId="177" fontId="39" fillId="0" borderId="0" applyFill="0" applyBorder="0" applyAlignment="0"/>
    <xf numFmtId="177" fontId="145" fillId="0" borderId="0" applyFill="0" applyBorder="0" applyAlignment="0"/>
    <xf numFmtId="177" fontId="145" fillId="0" borderId="0" applyFill="0" applyBorder="0" applyAlignment="0"/>
    <xf numFmtId="178" fontId="145" fillId="0" borderId="0" applyFill="0" applyBorder="0" applyAlignment="0"/>
    <xf numFmtId="178" fontId="39" fillId="0" borderId="0" applyFill="0" applyBorder="0" applyAlignment="0"/>
    <xf numFmtId="178" fontId="39" fillId="0" borderId="0" applyFill="0" applyBorder="0" applyAlignment="0"/>
    <xf numFmtId="178" fontId="145" fillId="0" borderId="0" applyFill="0" applyBorder="0" applyAlignment="0"/>
    <xf numFmtId="178" fontId="145" fillId="0" borderId="0" applyFill="0" applyBorder="0" applyAlignment="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0" fontId="39" fillId="0" borderId="0" applyNumberFormat="0" applyAlignment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4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260" fontId="23" fillId="0" borderId="0" applyFont="0" applyFill="0" applyBorder="0" applyAlignment="0" applyProtection="0"/>
    <xf numFmtId="184" fontId="7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5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6" fontId="23" fillId="66" borderId="0"/>
    <xf numFmtId="0" fontId="23" fillId="0" borderId="12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6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0" fontId="138" fillId="0" borderId="0"/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154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78" fontId="14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145" fillId="0" borderId="0" applyFont="0" applyFill="0" applyBorder="0" applyAlignment="0" applyProtection="0"/>
    <xf numFmtId="178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5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7" fontId="145" fillId="0" borderId="0" applyFill="0" applyBorder="0" applyAlignment="0"/>
    <xf numFmtId="196" fontId="39" fillId="0" borderId="0" applyFill="0" applyBorder="0" applyAlignment="0"/>
    <xf numFmtId="196" fontId="39" fillId="0" borderId="0" applyFill="0" applyBorder="0" applyAlignment="0"/>
    <xf numFmtId="267" fontId="145" fillId="0" borderId="0" applyFill="0" applyBorder="0" applyAlignment="0"/>
    <xf numFmtId="267" fontId="145" fillId="0" borderId="0" applyFill="0" applyBorder="0" applyAlignment="0"/>
    <xf numFmtId="268" fontId="145" fillId="0" borderId="0" applyFill="0" applyBorder="0" applyAlignment="0"/>
    <xf numFmtId="197" fontId="39" fillId="0" borderId="0" applyFill="0" applyBorder="0" applyAlignment="0"/>
    <xf numFmtId="197" fontId="39" fillId="0" borderId="0" applyFill="0" applyBorder="0" applyAlignment="0"/>
    <xf numFmtId="268" fontId="145" fillId="0" borderId="0" applyFill="0" applyBorder="0" applyAlignment="0"/>
    <xf numFmtId="268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3" fontId="20" fillId="0" borderId="38">
      <protection hidden="1"/>
    </xf>
    <xf numFmtId="168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41" fontId="1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5" fontId="36" fillId="0" borderId="11" applyAlignment="0" applyProtection="0"/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2" fontId="46" fillId="0" borderId="11" applyFill="0" applyProtection="0"/>
    <xf numFmtId="183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8">
      <protection hidden="1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3" fontId="20" fillId="0" borderId="38">
      <protection hidden="1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0" fontId="86" fillId="0" borderId="0"/>
    <xf numFmtId="0" fontId="97" fillId="0" borderId="0"/>
    <xf numFmtId="271" fontId="1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271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2" fontId="20" fillId="64" borderId="0" xfId="0" applyNumberFormat="1" applyFont="1" applyFill="1" applyAlignment="1">
      <alignment wrapText="1"/>
    </xf>
    <xf numFmtId="272" fontId="20" fillId="64" borderId="0" xfId="0" applyNumberFormat="1" applyFont="1" applyFill="1" applyBorder="1" applyAlignment="1">
      <alignment wrapText="1"/>
    </xf>
    <xf numFmtId="272" fontId="26" fillId="64" borderId="24" xfId="0" applyNumberFormat="1" applyFont="1" applyFill="1" applyBorder="1" applyAlignment="1">
      <alignment horizontal="right" vertical="center"/>
    </xf>
    <xf numFmtId="272" fontId="26" fillId="64" borderId="15" xfId="0" applyNumberFormat="1" applyFont="1" applyFill="1" applyBorder="1" applyAlignment="1">
      <alignment horizontal="right" vertical="center"/>
    </xf>
    <xf numFmtId="273" fontId="25" fillId="64" borderId="0" xfId="1692" applyNumberFormat="1" applyFont="1" applyFill="1" applyAlignment="1">
      <alignment horizontal="right" vertical="center"/>
    </xf>
    <xf numFmtId="273" fontId="26" fillId="64" borderId="32" xfId="1692" applyNumberFormat="1" applyFont="1" applyFill="1" applyBorder="1" applyAlignment="1">
      <alignment horizontal="right" vertical="center"/>
    </xf>
    <xf numFmtId="273" fontId="26" fillId="64" borderId="12" xfId="0" applyNumberFormat="1" applyFont="1" applyFill="1" applyBorder="1" applyAlignment="1">
      <alignment horizontal="right" vertical="center"/>
    </xf>
    <xf numFmtId="273" fontId="25" fillId="64" borderId="12" xfId="1692" applyNumberFormat="1" applyFont="1" applyFill="1" applyBorder="1" applyAlignment="1">
      <alignment horizontal="right" vertical="center"/>
    </xf>
    <xf numFmtId="273" fontId="26" fillId="64" borderId="12" xfId="1692" applyNumberFormat="1" applyFont="1" applyFill="1" applyBorder="1" applyAlignment="1">
      <alignment horizontal="right" vertical="center"/>
    </xf>
    <xf numFmtId="273" fontId="26" fillId="64" borderId="16" xfId="0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273" fontId="0" fillId="64" borderId="0" xfId="1692" applyNumberFormat="1" applyFont="1" applyFill="1" applyAlignment="1">
      <alignment horizontal="right"/>
    </xf>
    <xf numFmtId="273" fontId="185" fillId="64" borderId="0" xfId="1692" applyNumberFormat="1" applyFont="1" applyFill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2" xfId="1692" applyNumberFormat="1" applyFont="1" applyFill="1" applyBorder="1" applyAlignment="1">
      <alignment horizontal="right" vertical="center" wrapText="1"/>
    </xf>
    <xf numFmtId="273" fontId="21" fillId="64" borderId="0" xfId="1692" applyNumberFormat="1" applyFont="1" applyFill="1" applyAlignment="1">
      <alignment horizontal="right" vertical="center"/>
    </xf>
    <xf numFmtId="273" fontId="25" fillId="64" borderId="0" xfId="1692" applyNumberFormat="1" applyFont="1" applyFill="1" applyBorder="1" applyAlignment="1">
      <alignment horizontal="right" vertical="center"/>
    </xf>
    <xf numFmtId="272" fontId="186" fillId="64" borderId="24" xfId="0" applyNumberFormat="1" applyFont="1" applyFill="1" applyBorder="1" applyAlignment="1">
      <alignment wrapText="1"/>
    </xf>
    <xf numFmtId="273" fontId="25" fillId="64" borderId="0" xfId="1692" applyNumberFormat="1" applyFont="1" applyFill="1" applyAlignment="1">
      <alignment horizontal="right" vertical="center" wrapText="1"/>
    </xf>
    <xf numFmtId="272" fontId="186" fillId="64" borderId="0" xfId="0" applyNumberFormat="1" applyFont="1" applyFill="1" applyAlignment="1">
      <alignment wrapText="1"/>
    </xf>
    <xf numFmtId="273" fontId="26" fillId="64" borderId="0" xfId="1692" applyNumberFormat="1" applyFont="1" applyFill="1" applyAlignment="1">
      <alignment horizontal="right" vertical="center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/>
    </xf>
    <xf numFmtId="272" fontId="20" fillId="64" borderId="0" xfId="0" applyNumberFormat="1" applyFont="1" applyFill="1" applyBorder="1" applyAlignment="1">
      <alignment horizontal="right" wrapText="1"/>
    </xf>
    <xf numFmtId="272" fontId="24" fillId="64" borderId="0" xfId="0" applyNumberFormat="1" applyFont="1" applyFill="1" applyAlignment="1">
      <alignment horizontal="right"/>
    </xf>
    <xf numFmtId="272" fontId="20" fillId="64" borderId="12" xfId="0" applyNumberFormat="1" applyFont="1" applyFill="1" applyBorder="1" applyAlignment="1">
      <alignment horizontal="right" wrapText="1"/>
    </xf>
    <xf numFmtId="272" fontId="25" fillId="64" borderId="0" xfId="0" applyNumberFormat="1" applyFont="1" applyFill="1" applyBorder="1" applyAlignment="1">
      <alignment wrapText="1"/>
    </xf>
    <xf numFmtId="272" fontId="25" fillId="64" borderId="12" xfId="0" applyNumberFormat="1" applyFont="1" applyFill="1" applyBorder="1" applyAlignment="1">
      <alignment wrapText="1"/>
    </xf>
    <xf numFmtId="0" fontId="26" fillId="64" borderId="12" xfId="0" applyFont="1" applyFill="1" applyBorder="1" applyAlignment="1">
      <alignment horizontal="center" vertical="center"/>
    </xf>
    <xf numFmtId="273" fontId="26" fillId="64" borderId="0" xfId="1692" applyNumberFormat="1" applyFont="1" applyFill="1" applyAlignment="1">
      <alignment horizontal="right" vertical="center"/>
    </xf>
    <xf numFmtId="272" fontId="20" fillId="64" borderId="12" xfId="0" applyNumberFormat="1" applyFont="1" applyFill="1" applyBorder="1" applyAlignment="1">
      <alignment wrapText="1"/>
    </xf>
    <xf numFmtId="272" fontId="20" fillId="64" borderId="0" xfId="0" quotePrefix="1" applyNumberFormat="1" applyFont="1" applyFill="1" applyAlignment="1">
      <alignment horizontal="right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/>
    </xf>
    <xf numFmtId="272" fontId="20" fillId="0" borderId="0" xfId="0" applyNumberFormat="1" applyFont="1" applyFill="1" applyBorder="1" applyAlignment="1">
      <alignment wrapText="1"/>
    </xf>
    <xf numFmtId="0" fontId="25" fillId="64" borderId="0" xfId="0" applyFont="1" applyFill="1" applyAlignment="1">
      <alignment horizontal="left" vertical="center" wrapText="1"/>
    </xf>
    <xf numFmtId="272" fontId="20" fillId="77" borderId="0" xfId="0" applyNumberFormat="1" applyFont="1" applyFill="1" applyBorder="1" applyAlignment="1">
      <alignment wrapText="1"/>
    </xf>
    <xf numFmtId="272" fontId="20" fillId="77" borderId="0" xfId="0" applyNumberFormat="1" applyFont="1" applyFill="1" applyAlignment="1">
      <alignment wrapText="1"/>
    </xf>
    <xf numFmtId="3" fontId="186" fillId="77" borderId="12" xfId="0" applyNumberFormat="1" applyFont="1" applyFill="1" applyBorder="1" applyAlignment="1">
      <alignment horizontal="right" vertical="center"/>
    </xf>
    <xf numFmtId="0" fontId="20" fillId="77" borderId="0" xfId="0" applyFont="1" applyFill="1" applyAlignment="1">
      <alignment vertical="center" wrapText="1"/>
    </xf>
    <xf numFmtId="273" fontId="25" fillId="77" borderId="12" xfId="1692" applyNumberFormat="1" applyFont="1" applyFill="1" applyBorder="1" applyAlignment="1">
      <alignment horizontal="right" vertical="center"/>
    </xf>
    <xf numFmtId="273" fontId="186" fillId="77" borderId="0" xfId="1692" applyNumberFormat="1" applyFont="1" applyFill="1" applyAlignment="1">
      <alignment horizontal="right" vertical="center"/>
    </xf>
    <xf numFmtId="273" fontId="20" fillId="77" borderId="12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5" xfId="1692" applyNumberFormat="1" applyFont="1" applyFill="1" applyBorder="1" applyAlignment="1">
      <alignment vertical="center"/>
    </xf>
    <xf numFmtId="273" fontId="26" fillId="64" borderId="16" xfId="1692" applyNumberFormat="1" applyFont="1" applyFill="1" applyBorder="1" applyAlignment="1">
      <alignment vertical="center"/>
    </xf>
    <xf numFmtId="273" fontId="26" fillId="64" borderId="0" xfId="1692" applyNumberFormat="1" applyFont="1" applyFill="1" applyAlignment="1">
      <alignment horizontal="right" vertical="center"/>
    </xf>
    <xf numFmtId="273" fontId="26" fillId="64" borderId="15" xfId="1692" applyNumberFormat="1" applyFont="1" applyFill="1" applyBorder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6/HCK%2016%2006/FS%20Q2%202016/HCB%206M%202016_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62016"/>
      <sheetName val="REPORT 31032015"/>
      <sheetName val="REPORT 31122014"/>
      <sheetName val="700_30062016"/>
      <sheetName val="Adj per Bank_31032015"/>
      <sheetName val="Adj per Bank_30062016 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for SCF CCE"/>
      <sheetName val="for SCF CA&amp;TD"/>
      <sheetName val="14. PPE"/>
      <sheetName val="21."/>
      <sheetName val="22-26"/>
      <sheetName val="Bridge 2016"/>
      <sheetName val="related parties"/>
      <sheetName val="Workings new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>
            <v>-4831314</v>
          </cell>
          <cell r="O12">
            <v>-3208935</v>
          </cell>
        </row>
        <row r="17">
          <cell r="C17">
            <v>-559791</v>
          </cell>
          <cell r="O17">
            <v>-815090</v>
          </cell>
        </row>
        <row r="18">
          <cell r="C18">
            <v>-5744</v>
          </cell>
          <cell r="O18">
            <v>-539069</v>
          </cell>
        </row>
        <row r="19">
          <cell r="C19">
            <v>201409</v>
          </cell>
          <cell r="O19">
            <v>-5807</v>
          </cell>
        </row>
        <row r="21">
          <cell r="C21">
            <v>-1947345</v>
          </cell>
          <cell r="O21">
            <v>-6330875</v>
          </cell>
        </row>
        <row r="22">
          <cell r="C22">
            <v>-9381476</v>
          </cell>
        </row>
        <row r="24">
          <cell r="C24">
            <v>-1790706</v>
          </cell>
          <cell r="O24">
            <v>-1632576</v>
          </cell>
        </row>
      </sheetData>
      <sheetData sheetId="8">
        <row r="10">
          <cell r="C10">
            <v>15776444</v>
          </cell>
        </row>
        <row r="12">
          <cell r="C12">
            <v>1783</v>
          </cell>
        </row>
        <row r="14">
          <cell r="C14">
            <v>91855947</v>
          </cell>
        </row>
        <row r="15">
          <cell r="C15">
            <v>0</v>
          </cell>
        </row>
        <row r="16">
          <cell r="C16">
            <v>6796360</v>
          </cell>
        </row>
        <row r="18">
          <cell r="C18">
            <v>1184152</v>
          </cell>
        </row>
        <row r="23">
          <cell r="C23">
            <v>18486834</v>
          </cell>
        </row>
        <row r="24">
          <cell r="C24">
            <v>50593446</v>
          </cell>
        </row>
        <row r="26">
          <cell r="C26">
            <v>13954861</v>
          </cell>
        </row>
        <row r="28">
          <cell r="C28">
            <v>456903</v>
          </cell>
        </row>
        <row r="29">
          <cell r="C29">
            <v>110566</v>
          </cell>
        </row>
        <row r="30">
          <cell r="C30">
            <v>2686455</v>
          </cell>
        </row>
        <row r="37">
          <cell r="C37">
            <v>24126118</v>
          </cell>
        </row>
      </sheetData>
      <sheetData sheetId="9">
        <row r="7">
          <cell r="B7">
            <v>16803945</v>
          </cell>
        </row>
        <row r="8">
          <cell r="B8">
            <v>-3623590</v>
          </cell>
        </row>
        <row r="9">
          <cell r="B9">
            <v>8272561</v>
          </cell>
        </row>
        <row r="10">
          <cell r="B10">
            <v>-535030</v>
          </cell>
        </row>
        <row r="11">
          <cell r="B11">
            <v>-559791</v>
          </cell>
        </row>
        <row r="12">
          <cell r="B12">
            <v>441444</v>
          </cell>
        </row>
        <row r="13">
          <cell r="B13">
            <v>201409</v>
          </cell>
        </row>
        <row r="14">
          <cell r="B14">
            <v>-8586070</v>
          </cell>
        </row>
        <row r="19">
          <cell r="B19">
            <v>176</v>
          </cell>
        </row>
        <row r="20">
          <cell r="B20">
            <v>2975283</v>
          </cell>
        </row>
        <row r="21">
          <cell r="B21">
            <v>25513</v>
          </cell>
        </row>
        <row r="25">
          <cell r="B25">
            <v>-6499031</v>
          </cell>
        </row>
        <row r="26">
          <cell r="B26">
            <v>5872657</v>
          </cell>
        </row>
        <row r="27">
          <cell r="B27">
            <v>5200</v>
          </cell>
        </row>
        <row r="29">
          <cell r="B29">
            <v>-1304486</v>
          </cell>
        </row>
        <row r="33">
          <cell r="B33">
            <v>-1787439</v>
          </cell>
        </row>
        <row r="34">
          <cell r="B34">
            <v>9025</v>
          </cell>
        </row>
        <row r="42">
          <cell r="B42">
            <v>-9000050</v>
          </cell>
        </row>
        <row r="46">
          <cell r="B46">
            <v>-125568</v>
          </cell>
        </row>
      </sheetData>
      <sheetData sheetId="10"/>
      <sheetData sheetId="11">
        <row r="16">
          <cell r="C16">
            <v>17303035</v>
          </cell>
          <cell r="E16">
            <v>15714949</v>
          </cell>
        </row>
        <row r="49">
          <cell r="C49">
            <v>8032313</v>
          </cell>
          <cell r="E49">
            <v>7987030</v>
          </cell>
        </row>
        <row r="63">
          <cell r="C63">
            <v>561153</v>
          </cell>
          <cell r="E63">
            <v>621156</v>
          </cell>
        </row>
        <row r="92">
          <cell r="E92">
            <v>7088693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J24" sqref="J24"/>
    </sheetView>
  </sheetViews>
  <sheetFormatPr defaultRowHeight="15"/>
  <cols>
    <col min="1" max="1" width="49.42578125" style="2" customWidth="1"/>
    <col min="2" max="2" width="8.7109375" style="2" customWidth="1"/>
    <col min="3" max="3" width="20.42578125" style="7" bestFit="1" customWidth="1"/>
    <col min="4" max="4" width="1.42578125" style="2" customWidth="1"/>
    <col min="5" max="5" width="20.42578125" style="7" bestFit="1" customWidth="1"/>
    <col min="6" max="6" width="1.5703125" style="4" customWidth="1"/>
    <col min="7" max="16384" width="9.140625" style="4"/>
  </cols>
  <sheetData>
    <row r="1" spans="1:6">
      <c r="A1" s="70"/>
      <c r="B1" s="52"/>
      <c r="C1" s="53" t="s">
        <v>12</v>
      </c>
      <c r="D1" s="52"/>
      <c r="E1" s="53" t="s">
        <v>12</v>
      </c>
      <c r="F1" s="71"/>
    </row>
    <row r="2" spans="1:6" ht="15" customHeight="1">
      <c r="A2" s="70"/>
      <c r="B2" s="52"/>
      <c r="C2" s="58" t="s">
        <v>76</v>
      </c>
      <c r="D2" s="52"/>
      <c r="E2" s="69" t="s">
        <v>76</v>
      </c>
      <c r="F2" s="71"/>
    </row>
    <row r="3" spans="1:6">
      <c r="A3" s="70"/>
      <c r="B3" s="52"/>
      <c r="C3" s="53" t="s">
        <v>13</v>
      </c>
      <c r="D3" s="52"/>
      <c r="E3" s="53" t="s">
        <v>13</v>
      </c>
      <c r="F3" s="71"/>
    </row>
    <row r="4" spans="1:6">
      <c r="A4" s="70"/>
      <c r="B4" s="52"/>
      <c r="C4" s="53" t="s">
        <v>77</v>
      </c>
      <c r="D4" s="52"/>
      <c r="E4" s="53" t="s">
        <v>78</v>
      </c>
      <c r="F4" s="71"/>
    </row>
    <row r="5" spans="1:6" ht="15.75" thickBot="1">
      <c r="A5" s="70"/>
      <c r="B5" s="52"/>
      <c r="C5" s="12" t="s">
        <v>0</v>
      </c>
      <c r="D5" s="52"/>
      <c r="E5" s="12" t="s">
        <v>0</v>
      </c>
      <c r="F5" s="71"/>
    </row>
    <row r="6" spans="1:6">
      <c r="A6" s="1" t="s">
        <v>1</v>
      </c>
      <c r="B6" s="1"/>
      <c r="C6" s="14">
        <f>[1]PL_discl_new!$C$16</f>
        <v>17303035</v>
      </c>
      <c r="D6" s="1"/>
      <c r="E6" s="14">
        <f>[1]PL_discl_new!$E$16</f>
        <v>15714949</v>
      </c>
      <c r="F6" s="3"/>
    </row>
    <row r="7" spans="1:6" ht="15.75" thickBot="1">
      <c r="A7" s="1" t="s">
        <v>2</v>
      </c>
      <c r="B7" s="1"/>
      <c r="C7" s="15">
        <f>[1]SCI!$C$12</f>
        <v>-4831314</v>
      </c>
      <c r="D7" s="1"/>
      <c r="E7" s="15">
        <f>[1]SCI!$O$12</f>
        <v>-3208935</v>
      </c>
      <c r="F7" s="3"/>
    </row>
    <row r="8" spans="1:6" ht="15.75" thickBot="1">
      <c r="A8" s="57" t="s">
        <v>3</v>
      </c>
      <c r="B8" s="57"/>
      <c r="C8" s="16">
        <f>SUM(C6:C7)</f>
        <v>12471721</v>
      </c>
      <c r="D8" s="57"/>
      <c r="E8" s="16">
        <f>SUM(E6:E7)</f>
        <v>12506014</v>
      </c>
      <c r="F8" s="5"/>
    </row>
    <row r="9" spans="1:6">
      <c r="A9" s="1" t="s">
        <v>4</v>
      </c>
      <c r="B9" s="1"/>
      <c r="C9" s="14">
        <f>[1]PL_discl_new!$C$49</f>
        <v>8032313</v>
      </c>
      <c r="D9" s="1"/>
      <c r="E9" s="14">
        <f>[1]PL_discl_new!$E$49</f>
        <v>7987030</v>
      </c>
      <c r="F9" s="3"/>
    </row>
    <row r="10" spans="1:6" ht="15.75" thickBot="1">
      <c r="A10" s="1" t="s">
        <v>5</v>
      </c>
      <c r="B10" s="1"/>
      <c r="C10" s="15">
        <f>-[1]PL_discl_new!$C$63</f>
        <v>-561153</v>
      </c>
      <c r="D10" s="1"/>
      <c r="E10" s="62">
        <f>-[1]PL_discl_new!$E$63</f>
        <v>-621156</v>
      </c>
      <c r="F10" s="3"/>
    </row>
    <row r="11" spans="1:6" ht="15.75" thickBot="1">
      <c r="A11" s="57" t="s">
        <v>6</v>
      </c>
      <c r="B11" s="57"/>
      <c r="C11" s="16">
        <f>SUM(C9:C10)</f>
        <v>7471160</v>
      </c>
      <c r="D11" s="57"/>
      <c r="E11" s="16">
        <f>SUM(E9:E10)</f>
        <v>7365874</v>
      </c>
      <c r="F11" s="5"/>
    </row>
    <row r="12" spans="1:6" ht="51">
      <c r="A12" s="1" t="s">
        <v>72</v>
      </c>
      <c r="B12" s="1"/>
      <c r="C12" s="14">
        <f>[1]SCI!$C$17</f>
        <v>-559791</v>
      </c>
      <c r="D12" s="1"/>
      <c r="E12" s="14">
        <f>[1]SCI!$O$17</f>
        <v>-815090</v>
      </c>
      <c r="F12" s="3"/>
    </row>
    <row r="13" spans="1:6">
      <c r="A13" s="1" t="s">
        <v>57</v>
      </c>
      <c r="B13" s="1"/>
      <c r="C13" s="14">
        <f>[1]SCI!$C$18</f>
        <v>-5744</v>
      </c>
      <c r="D13" s="1"/>
      <c r="E13" s="14">
        <f>[1]SCI!$O$18</f>
        <v>-539069</v>
      </c>
      <c r="F13" s="3"/>
    </row>
    <row r="14" spans="1:6" ht="15.75" thickBot="1">
      <c r="A14" s="1" t="s">
        <v>73</v>
      </c>
      <c r="B14" s="1"/>
      <c r="C14" s="14">
        <f>[1]SCI!$C$19</f>
        <v>201409</v>
      </c>
      <c r="D14" s="1"/>
      <c r="E14" s="14">
        <f>[1]SCI!$O$19</f>
        <v>-5807</v>
      </c>
      <c r="F14" s="3"/>
    </row>
    <row r="15" spans="1:6">
      <c r="A15" s="57" t="s">
        <v>7</v>
      </c>
      <c r="B15" s="57"/>
      <c r="C15" s="17">
        <f>C8+C11+C12+C13+C14</f>
        <v>19578755</v>
      </c>
      <c r="D15" s="57"/>
      <c r="E15" s="17">
        <f>E8+E11+E12+E13+E14</f>
        <v>18511922</v>
      </c>
      <c r="F15" s="5"/>
    </row>
    <row r="16" spans="1:6">
      <c r="A16" s="1" t="s">
        <v>8</v>
      </c>
      <c r="B16" s="1"/>
      <c r="C16" s="14">
        <f>[1]SCI!$C$21</f>
        <v>-1947345</v>
      </c>
      <c r="D16" s="1"/>
      <c r="E16" s="14">
        <f>[1]SCI!$O$21</f>
        <v>-6330875</v>
      </c>
      <c r="F16" s="3"/>
    </row>
    <row r="17" spans="1:6" ht="15.75" thickBot="1">
      <c r="A17" s="1" t="s">
        <v>9</v>
      </c>
      <c r="B17" s="1"/>
      <c r="C17" s="14">
        <f>[1]SCI!$C$22</f>
        <v>-9381476</v>
      </c>
      <c r="D17" s="1"/>
      <c r="E17" s="63">
        <f>-[1]PL_discl_new!$E$92</f>
        <v>-7088693</v>
      </c>
      <c r="F17" s="3"/>
    </row>
    <row r="18" spans="1:6">
      <c r="A18" s="57" t="s">
        <v>10</v>
      </c>
      <c r="B18" s="57"/>
      <c r="C18" s="17">
        <f>SUM(C15:C17)</f>
        <v>8249934</v>
      </c>
      <c r="D18" s="57"/>
      <c r="E18" s="17">
        <f>SUM(E15:E17)</f>
        <v>5092354</v>
      </c>
      <c r="F18" s="5"/>
    </row>
    <row r="19" spans="1:6" ht="15.75" thickBot="1">
      <c r="A19" s="1" t="s">
        <v>11</v>
      </c>
      <c r="B19" s="1"/>
      <c r="C19" s="14">
        <f>[1]SCI!$C$24</f>
        <v>-1790706</v>
      </c>
      <c r="D19" s="1"/>
      <c r="E19" s="14">
        <f>[1]SCI!$O$24</f>
        <v>-1632576</v>
      </c>
      <c r="F19" s="3"/>
    </row>
    <row r="20" spans="1:6" ht="15.75" thickBot="1">
      <c r="A20" s="57" t="s">
        <v>14</v>
      </c>
      <c r="B20" s="57"/>
      <c r="C20" s="16">
        <f>SUM(C18:C19)</f>
        <v>6459228</v>
      </c>
      <c r="D20" s="57"/>
      <c r="E20" s="16">
        <f>SUM(E18:E19)</f>
        <v>3459778</v>
      </c>
      <c r="F20" s="5"/>
    </row>
    <row r="21" spans="1:6">
      <c r="A21" s="57"/>
      <c r="B21" s="57"/>
      <c r="C21" s="9"/>
      <c r="D21" s="57"/>
      <c r="E21" s="9"/>
      <c r="F21" s="5"/>
    </row>
    <row r="22" spans="1:6" s="38" customFormat="1" ht="15.75" thickBot="1">
      <c r="A22" s="36" t="s">
        <v>15</v>
      </c>
      <c r="B22" s="36"/>
      <c r="C22" s="64">
        <f>C20/34890*1000</f>
        <v>185131.2123817713</v>
      </c>
      <c r="D22" s="65"/>
      <c r="E22" s="64">
        <f>E20/34890*1000</f>
        <v>99162.45342505016</v>
      </c>
      <c r="F22" s="37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J24" sqref="J24"/>
    </sheetView>
  </sheetViews>
  <sheetFormatPr defaultRowHeight="15"/>
  <cols>
    <col min="1" max="1" width="39" style="4" bestFit="1" customWidth="1"/>
    <col min="2" max="2" width="19.7109375" style="7" bestFit="1" customWidth="1"/>
    <col min="3" max="3" width="1.7109375" style="7" customWidth="1"/>
    <col min="4" max="4" width="17.85546875" style="25" bestFit="1" customWidth="1"/>
    <col min="5" max="16384" width="9.140625" style="4"/>
  </cols>
  <sheetData>
    <row r="1" spans="1:4">
      <c r="A1" s="72"/>
      <c r="B1" s="53" t="s">
        <v>12</v>
      </c>
      <c r="C1" s="71"/>
    </row>
    <row r="2" spans="1:4">
      <c r="A2" s="72"/>
      <c r="B2" s="53" t="s">
        <v>79</v>
      </c>
      <c r="C2" s="71"/>
      <c r="D2" s="55" t="s">
        <v>63</v>
      </c>
    </row>
    <row r="3" spans="1:4" ht="15.75" thickBot="1">
      <c r="A3" s="72"/>
      <c r="B3" s="12" t="s">
        <v>0</v>
      </c>
      <c r="C3" s="71"/>
      <c r="D3" s="22" t="s">
        <v>0</v>
      </c>
    </row>
    <row r="4" spans="1:4">
      <c r="A4" s="5" t="s">
        <v>16</v>
      </c>
      <c r="B4" s="53"/>
      <c r="C4" s="10"/>
      <c r="D4" s="18"/>
    </row>
    <row r="5" spans="1:4">
      <c r="A5" s="3" t="s">
        <v>17</v>
      </c>
      <c r="B5" s="18">
        <f>[1]SFP!$C$10</f>
        <v>15776444</v>
      </c>
      <c r="C5" s="10"/>
      <c r="D5" s="26">
        <v>13190286</v>
      </c>
    </row>
    <row r="6" spans="1:4" ht="25.5" hidden="1">
      <c r="A6" s="1" t="s">
        <v>69</v>
      </c>
      <c r="B6" s="18">
        <v>0</v>
      </c>
      <c r="C6" s="10"/>
      <c r="D6" s="26">
        <v>0</v>
      </c>
    </row>
    <row r="7" spans="1:4">
      <c r="A7" s="3" t="s">
        <v>18</v>
      </c>
      <c r="B7" s="18">
        <f>[1]SFP!$C$12</f>
        <v>1783</v>
      </c>
      <c r="C7" s="10"/>
      <c r="D7" s="18">
        <v>1952</v>
      </c>
    </row>
    <row r="8" spans="1:4" ht="38.25" hidden="1">
      <c r="A8" s="1" t="s">
        <v>54</v>
      </c>
      <c r="B8" s="18">
        <v>0</v>
      </c>
      <c r="C8" s="10"/>
      <c r="D8" s="18">
        <v>0</v>
      </c>
    </row>
    <row r="9" spans="1:4">
      <c r="A9" s="3" t="s">
        <v>19</v>
      </c>
      <c r="B9" s="18">
        <f>[1]SFP!$C$14</f>
        <v>91855947</v>
      </c>
      <c r="C9" s="10"/>
      <c r="D9" s="18">
        <v>96629836</v>
      </c>
    </row>
    <row r="10" spans="1:4">
      <c r="A10" s="3" t="s">
        <v>20</v>
      </c>
      <c r="B10" s="18">
        <f>[1]SFP!$C$15</f>
        <v>0</v>
      </c>
      <c r="C10" s="10"/>
      <c r="D10" s="18">
        <v>73961</v>
      </c>
    </row>
    <row r="11" spans="1:4">
      <c r="A11" s="3" t="s">
        <v>21</v>
      </c>
      <c r="B11" s="18">
        <f>[1]SFP!$C$16</f>
        <v>6796360</v>
      </c>
      <c r="C11" s="10"/>
      <c r="D11" s="18">
        <v>5880416</v>
      </c>
    </row>
    <row r="12" spans="1:4" ht="15.75" thickBot="1">
      <c r="A12" s="3" t="s">
        <v>22</v>
      </c>
      <c r="B12" s="18">
        <f>[1]SFP!$C$18</f>
        <v>1184152</v>
      </c>
      <c r="C12" s="10"/>
      <c r="D12" s="18">
        <v>1656278</v>
      </c>
    </row>
    <row r="13" spans="1:4" ht="15.75" thickBot="1">
      <c r="A13" s="5" t="s">
        <v>23</v>
      </c>
      <c r="B13" s="19">
        <f>SUM(B5:B12)</f>
        <v>115614686</v>
      </c>
      <c r="C13" s="53"/>
      <c r="D13" s="19">
        <f>SUM(D5:D12)</f>
        <v>117432729</v>
      </c>
    </row>
    <row r="14" spans="1:4" ht="15.75" thickTop="1">
      <c r="A14" s="5" t="s">
        <v>24</v>
      </c>
      <c r="B14" s="10"/>
      <c r="C14" s="10"/>
      <c r="D14" s="18"/>
    </row>
    <row r="15" spans="1:4">
      <c r="A15" s="3" t="s">
        <v>25</v>
      </c>
      <c r="B15" s="18">
        <f>[1]SFP!$C$23</f>
        <v>18486834</v>
      </c>
      <c r="C15" s="10"/>
      <c r="D15" s="18">
        <v>23938458</v>
      </c>
    </row>
    <row r="16" spans="1:4">
      <c r="A16" s="3" t="s">
        <v>26</v>
      </c>
      <c r="B16" s="18">
        <f>[1]SFP!$C$24</f>
        <v>50593446</v>
      </c>
      <c r="C16" s="10"/>
      <c r="D16" s="18">
        <v>44301944</v>
      </c>
    </row>
    <row r="17" spans="1:4">
      <c r="A17" s="3" t="s">
        <v>27</v>
      </c>
      <c r="B17" s="18">
        <f>[1]SFP!$C$26</f>
        <v>13954861</v>
      </c>
      <c r="C17" s="10"/>
      <c r="D17" s="18">
        <v>13891769</v>
      </c>
    </row>
    <row r="18" spans="1:4">
      <c r="A18" s="3" t="s">
        <v>86</v>
      </c>
      <c r="B18" s="18">
        <f>[1]SFP!$C$28</f>
        <v>456903</v>
      </c>
      <c r="C18" s="10"/>
      <c r="D18" s="18"/>
    </row>
    <row r="19" spans="1:4">
      <c r="A19" s="3" t="s">
        <v>70</v>
      </c>
      <c r="B19" s="18">
        <f>[1]SFP!$C$29</f>
        <v>110566</v>
      </c>
      <c r="C19" s="10"/>
      <c r="D19" s="18">
        <v>155210</v>
      </c>
    </row>
    <row r="20" spans="1:4" ht="15.75" thickBot="1">
      <c r="A20" s="3" t="s">
        <v>28</v>
      </c>
      <c r="B20" s="21">
        <f>[1]SFP!$C$30</f>
        <v>2686455</v>
      </c>
      <c r="C20" s="10"/>
      <c r="D20" s="21">
        <v>3278905</v>
      </c>
    </row>
    <row r="21" spans="1:4" ht="15.75" thickBot="1">
      <c r="A21" s="5" t="s">
        <v>29</v>
      </c>
      <c r="B21" s="20">
        <f>SUM(B15:B20)</f>
        <v>86289065</v>
      </c>
      <c r="C21" s="53"/>
      <c r="D21" s="22">
        <f>SUM(D15:D20)</f>
        <v>85566286</v>
      </c>
    </row>
    <row r="22" spans="1:4">
      <c r="A22" s="5" t="s">
        <v>30</v>
      </c>
      <c r="B22" s="10"/>
      <c r="C22" s="10"/>
      <c r="D22" s="18"/>
    </row>
    <row r="23" spans="1:4">
      <c r="A23" s="3" t="s">
        <v>31</v>
      </c>
      <c r="B23" s="18">
        <v>5199503</v>
      </c>
      <c r="C23" s="10"/>
      <c r="D23" s="18">
        <v>5199503</v>
      </c>
    </row>
    <row r="24" spans="1:4" ht="15.75" thickBot="1">
      <c r="A24" s="3" t="s">
        <v>32</v>
      </c>
      <c r="B24" s="21">
        <f>[1]SFP!$C$37</f>
        <v>24126118</v>
      </c>
      <c r="C24" s="10"/>
      <c r="D24" s="21">
        <v>26666940</v>
      </c>
    </row>
    <row r="25" spans="1:4" ht="15.75" thickBot="1">
      <c r="A25" s="5" t="s">
        <v>33</v>
      </c>
      <c r="B25" s="22">
        <f>SUM(B23:B24)</f>
        <v>29325621</v>
      </c>
      <c r="C25" s="53"/>
      <c r="D25" s="22">
        <f>SUM(D23:D24)</f>
        <v>31866443</v>
      </c>
    </row>
    <row r="26" spans="1:4" ht="15.75" thickBot="1">
      <c r="A26" s="5" t="s">
        <v>34</v>
      </c>
      <c r="B26" s="23">
        <f>B21+B25</f>
        <v>115614686</v>
      </c>
      <c r="C26" s="53"/>
      <c r="D26" s="56">
        <f>D21+D25</f>
        <v>117432729</v>
      </c>
    </row>
    <row r="27" spans="1:4" ht="15.75" thickTop="1">
      <c r="A27" s="5"/>
      <c r="B27" s="53"/>
      <c r="C27" s="53"/>
      <c r="D27" s="55"/>
    </row>
    <row r="28" spans="1:4" s="38" customFormat="1" ht="15.75" thickBot="1">
      <c r="A28" s="39" t="s">
        <v>35</v>
      </c>
      <c r="B28" s="66">
        <v>723663</v>
      </c>
      <c r="C28" s="67"/>
      <c r="D28" s="68">
        <v>820015</v>
      </c>
    </row>
    <row r="29" spans="1:4">
      <c r="A29" s="3"/>
      <c r="B29" s="10"/>
      <c r="C29" s="10"/>
      <c r="D29" s="18"/>
    </row>
    <row r="30" spans="1:4">
      <c r="B30" s="25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K19" sqref="K19"/>
    </sheetView>
  </sheetViews>
  <sheetFormatPr defaultRowHeight="15"/>
  <cols>
    <col min="1" max="1" width="51" style="2" customWidth="1"/>
    <col min="2" max="2" width="17.5703125" style="25" bestFit="1" customWidth="1"/>
    <col min="3" max="3" width="2.140625" style="25" customWidth="1"/>
    <col min="4" max="4" width="17.5703125" style="25" bestFit="1" customWidth="1"/>
    <col min="5" max="16384" width="9.140625" style="4"/>
  </cols>
  <sheetData>
    <row r="1" spans="1:4">
      <c r="A1" s="70"/>
      <c r="B1" s="27" t="s">
        <v>12</v>
      </c>
      <c r="C1" s="73"/>
      <c r="D1" s="27" t="s">
        <v>12</v>
      </c>
    </row>
    <row r="2" spans="1:4" ht="38.25">
      <c r="A2" s="70"/>
      <c r="B2" s="27" t="s">
        <v>80</v>
      </c>
      <c r="C2" s="73"/>
      <c r="D2" s="54" t="s">
        <v>80</v>
      </c>
    </row>
    <row r="3" spans="1:4">
      <c r="A3" s="70"/>
      <c r="B3" s="27" t="s">
        <v>77</v>
      </c>
      <c r="C3" s="73"/>
      <c r="D3" s="28" t="s">
        <v>78</v>
      </c>
    </row>
    <row r="4" spans="1:4" ht="15.75" thickBot="1">
      <c r="A4" s="70"/>
      <c r="B4" s="29" t="s">
        <v>0</v>
      </c>
      <c r="C4" s="27"/>
      <c r="D4" s="29" t="s">
        <v>0</v>
      </c>
    </row>
    <row r="5" spans="1:4" ht="25.5">
      <c r="A5" s="6" t="s">
        <v>36</v>
      </c>
      <c r="B5" s="24"/>
      <c r="C5" s="24"/>
      <c r="D5" s="24"/>
    </row>
    <row r="6" spans="1:4">
      <c r="A6" s="1" t="s">
        <v>1</v>
      </c>
      <c r="B6" s="14">
        <f>[1]SCF!$B$7</f>
        <v>16803945</v>
      </c>
      <c r="C6" s="18"/>
      <c r="D6" s="14">
        <v>15584888</v>
      </c>
    </row>
    <row r="7" spans="1:4">
      <c r="A7" s="1" t="s">
        <v>37</v>
      </c>
      <c r="B7" s="15">
        <f>[1]SCF!$B$8</f>
        <v>-3623590</v>
      </c>
      <c r="C7" s="18"/>
      <c r="D7" s="15">
        <v>-2389316</v>
      </c>
    </row>
    <row r="8" spans="1:4">
      <c r="A8" s="1" t="s">
        <v>4</v>
      </c>
      <c r="B8" s="14">
        <f>[1]SCF!$B$9</f>
        <v>8272561</v>
      </c>
      <c r="C8" s="18"/>
      <c r="D8" s="14">
        <v>7962071</v>
      </c>
    </row>
    <row r="9" spans="1:4">
      <c r="A9" s="1" t="s">
        <v>5</v>
      </c>
      <c r="B9" s="15">
        <f>[1]SCF!$B$10</f>
        <v>-535030</v>
      </c>
      <c r="C9" s="18"/>
      <c r="D9" s="60">
        <v>-627334</v>
      </c>
    </row>
    <row r="10" spans="1:4" ht="51">
      <c r="A10" s="1" t="s">
        <v>74</v>
      </c>
      <c r="B10" s="14">
        <f>[1]SCF!$B$11</f>
        <v>-559791</v>
      </c>
      <c r="C10" s="18"/>
      <c r="D10" s="14">
        <v>-828069</v>
      </c>
    </row>
    <row r="11" spans="1:4" ht="25.5">
      <c r="A11" s="1" t="s">
        <v>81</v>
      </c>
      <c r="B11" s="15">
        <f>[1]SCF!$B$12</f>
        <v>441444</v>
      </c>
      <c r="C11" s="18"/>
      <c r="D11" s="15">
        <v>-82767</v>
      </c>
    </row>
    <row r="12" spans="1:4">
      <c r="A12" s="1" t="s">
        <v>82</v>
      </c>
      <c r="B12" s="14">
        <f>[1]SCF!$B$13</f>
        <v>201409</v>
      </c>
      <c r="C12" s="18"/>
      <c r="D12" s="14">
        <v>-5807</v>
      </c>
    </row>
    <row r="13" spans="1:4">
      <c r="A13" s="1" t="s">
        <v>9</v>
      </c>
      <c r="B13" s="14">
        <f>[1]SCF!$B$14</f>
        <v>-8586070</v>
      </c>
      <c r="C13" s="18"/>
      <c r="D13" s="14">
        <v>-6215812</v>
      </c>
    </row>
    <row r="14" spans="1:4">
      <c r="A14" s="1"/>
      <c r="B14" s="15"/>
      <c r="C14" s="24"/>
      <c r="D14" s="15"/>
    </row>
    <row r="15" spans="1:4">
      <c r="A15" s="6" t="s">
        <v>38</v>
      </c>
      <c r="B15" s="4"/>
      <c r="C15" s="4"/>
      <c r="D15" s="4"/>
    </row>
    <row r="16" spans="1:4" ht="38.25" hidden="1">
      <c r="A16" s="61" t="s">
        <v>54</v>
      </c>
      <c r="B16" s="51" t="s">
        <v>64</v>
      </c>
      <c r="C16" s="24"/>
      <c r="D16" s="14">
        <v>0</v>
      </c>
    </row>
    <row r="17" spans="1:4" hidden="1">
      <c r="A17" s="61" t="s">
        <v>71</v>
      </c>
      <c r="B17" s="51">
        <v>0</v>
      </c>
      <c r="C17" s="59"/>
      <c r="D17" s="14">
        <v>0</v>
      </c>
    </row>
    <row r="18" spans="1:4">
      <c r="A18" s="1" t="s">
        <v>18</v>
      </c>
      <c r="B18" s="14">
        <f>[1]SCF!$B$19</f>
        <v>176</v>
      </c>
      <c r="C18" s="18"/>
      <c r="D18" s="14">
        <v>671</v>
      </c>
    </row>
    <row r="19" spans="1:4">
      <c r="A19" s="1" t="s">
        <v>19</v>
      </c>
      <c r="B19" s="46">
        <f>[1]SCF!$B$20</f>
        <v>2975283</v>
      </c>
      <c r="C19" s="18"/>
      <c r="D19" s="15">
        <v>1421979</v>
      </c>
    </row>
    <row r="20" spans="1:4">
      <c r="A20" s="1" t="s">
        <v>22</v>
      </c>
      <c r="B20" s="14">
        <f>[1]SCF!$B$21</f>
        <v>25513</v>
      </c>
      <c r="C20" s="18"/>
      <c r="D20" s="14">
        <v>-65146</v>
      </c>
    </row>
    <row r="21" spans="1:4">
      <c r="A21" s="4"/>
      <c r="B21" s="14"/>
      <c r="C21" s="18"/>
      <c r="D21" s="14"/>
    </row>
    <row r="22" spans="1:4">
      <c r="A22" s="6" t="s">
        <v>39</v>
      </c>
      <c r="B22" s="15"/>
      <c r="C22" s="24"/>
      <c r="D22" s="15"/>
    </row>
    <row r="23" spans="1:4">
      <c r="A23" s="1" t="s">
        <v>25</v>
      </c>
      <c r="B23" s="14">
        <f>[1]SCF!$B$25</f>
        <v>-6499031</v>
      </c>
      <c r="C23" s="18"/>
      <c r="D23" s="14">
        <v>7099681</v>
      </c>
    </row>
    <row r="24" spans="1:4">
      <c r="A24" s="1" t="s">
        <v>26</v>
      </c>
      <c r="B24" s="14">
        <f>[1]SCF!$B$26</f>
        <v>5872657</v>
      </c>
      <c r="C24" s="18"/>
      <c r="D24" s="14">
        <v>393484</v>
      </c>
    </row>
    <row r="25" spans="1:4" ht="15.75" thickBot="1">
      <c r="A25" s="1" t="s">
        <v>28</v>
      </c>
      <c r="B25" s="47">
        <f>[1]SCF!$B$27</f>
        <v>5200</v>
      </c>
      <c r="C25" s="18"/>
      <c r="D25" s="50">
        <v>20644</v>
      </c>
    </row>
    <row r="26" spans="1:4" ht="26.25" thickBot="1">
      <c r="A26" s="6" t="s">
        <v>58</v>
      </c>
      <c r="B26" s="32">
        <f>SUM(B6:B25)</f>
        <v>14794676</v>
      </c>
      <c r="C26" s="24"/>
      <c r="D26" s="32">
        <f>SUM(D6:D25)</f>
        <v>22269167</v>
      </c>
    </row>
    <row r="27" spans="1:4" ht="15.75" thickBot="1">
      <c r="A27" s="1" t="s">
        <v>40</v>
      </c>
      <c r="B27" s="45">
        <f>[1]SCF!$B$29</f>
        <v>-1304486</v>
      </c>
      <c r="C27" s="18"/>
      <c r="D27" s="50">
        <v>-1493464</v>
      </c>
    </row>
    <row r="28" spans="1:4" ht="26.25" thickBot="1">
      <c r="A28" s="6" t="s">
        <v>59</v>
      </c>
      <c r="B28" s="32">
        <f>SUM(B26:B27)</f>
        <v>13490190</v>
      </c>
      <c r="C28" s="24"/>
      <c r="D28" s="32">
        <f>SUM(D26:D27)</f>
        <v>20775703</v>
      </c>
    </row>
    <row r="29" spans="1:4">
      <c r="A29" s="1"/>
      <c r="B29" s="18"/>
      <c r="C29" s="18"/>
      <c r="D29" s="18"/>
    </row>
    <row r="30" spans="1:4" ht="25.5">
      <c r="A30" s="6" t="s">
        <v>41</v>
      </c>
      <c r="B30" s="31"/>
      <c r="C30" s="31"/>
      <c r="D30" s="31"/>
    </row>
    <row r="31" spans="1:4">
      <c r="A31" s="1" t="s">
        <v>42</v>
      </c>
      <c r="B31" s="14">
        <f>[1]SCF!$B$33</f>
        <v>-1787439</v>
      </c>
      <c r="C31" s="18"/>
      <c r="D31" s="14">
        <v>-1174611</v>
      </c>
    </row>
    <row r="32" spans="1:4" ht="15.75" thickBot="1">
      <c r="A32" s="1" t="s">
        <v>62</v>
      </c>
      <c r="B32" s="14">
        <f>[1]SCF!$B$34</f>
        <v>9025</v>
      </c>
      <c r="C32" s="18"/>
      <c r="D32" s="14">
        <v>1445</v>
      </c>
    </row>
    <row r="33" spans="1:4" ht="26.25" thickBot="1">
      <c r="A33" s="6" t="s">
        <v>43</v>
      </c>
      <c r="B33" s="32">
        <f>SUM(B31:B32)</f>
        <v>-1778414</v>
      </c>
      <c r="C33" s="24"/>
      <c r="D33" s="32">
        <f>SUM(D31:D32)</f>
        <v>-1173166</v>
      </c>
    </row>
    <row r="34" spans="1:4">
      <c r="A34" s="1"/>
      <c r="B34" s="18"/>
      <c r="C34" s="18"/>
      <c r="D34" s="18"/>
    </row>
    <row r="35" spans="1:4" ht="25.5">
      <c r="A35" s="6" t="s">
        <v>44</v>
      </c>
      <c r="B35" s="18"/>
      <c r="C35" s="24"/>
      <c r="D35" s="18"/>
    </row>
    <row r="36" spans="1:4">
      <c r="A36" s="1" t="s">
        <v>55</v>
      </c>
      <c r="B36" s="14">
        <v>0</v>
      </c>
      <c r="C36" s="35"/>
      <c r="D36" s="14">
        <v>-640000</v>
      </c>
    </row>
    <row r="37" spans="1:4">
      <c r="A37" s="1" t="s">
        <v>45</v>
      </c>
      <c r="B37" s="14">
        <v>0</v>
      </c>
      <c r="C37" s="24"/>
      <c r="D37" s="14">
        <v>7957050</v>
      </c>
    </row>
    <row r="38" spans="1:4">
      <c r="A38" s="1" t="s">
        <v>46</v>
      </c>
      <c r="B38" s="14">
        <v>0</v>
      </c>
      <c r="C38" s="18"/>
      <c r="D38" s="14">
        <v>-16675200</v>
      </c>
    </row>
    <row r="39" spans="1:4" ht="15.75" thickBot="1">
      <c r="A39" s="1" t="s">
        <v>60</v>
      </c>
      <c r="B39" s="14">
        <f>[1]SCF!$B$42</f>
        <v>-9000050</v>
      </c>
      <c r="C39" s="30"/>
      <c r="D39" s="14">
        <v>-2999975</v>
      </c>
    </row>
    <row r="40" spans="1:4" ht="26.25" thickBot="1">
      <c r="A40" s="6" t="s">
        <v>61</v>
      </c>
      <c r="B40" s="32">
        <f>SUM(B36:B39)</f>
        <v>-9000050</v>
      </c>
      <c r="C40" s="24"/>
      <c r="D40" s="32">
        <f>SUM(D36:D39)</f>
        <v>-12358125</v>
      </c>
    </row>
    <row r="41" spans="1:4">
      <c r="A41" s="6"/>
      <c r="B41" s="24"/>
      <c r="C41" s="24"/>
      <c r="D41" s="49"/>
    </row>
    <row r="42" spans="1:4" ht="25.5">
      <c r="A42" s="6" t="s">
        <v>67</v>
      </c>
      <c r="B42" s="34">
        <f>B28+B33+B40</f>
        <v>2711726</v>
      </c>
      <c r="C42" s="24"/>
      <c r="D42" s="34">
        <f>D28+D33+D40</f>
        <v>7244412</v>
      </c>
    </row>
    <row r="43" spans="1:4" ht="25.5">
      <c r="A43" s="1" t="s">
        <v>47</v>
      </c>
      <c r="B43" s="14">
        <f>[1]SCF!$B$46</f>
        <v>-125568</v>
      </c>
      <c r="C43" s="18"/>
      <c r="D43" s="14">
        <v>55438</v>
      </c>
    </row>
    <row r="44" spans="1:4" ht="26.25" thickBot="1">
      <c r="A44" s="1" t="s">
        <v>48</v>
      </c>
      <c r="B44" s="14">
        <v>13190286</v>
      </c>
      <c r="C44" s="18"/>
      <c r="D44" s="14">
        <v>3445739</v>
      </c>
    </row>
    <row r="45" spans="1:4">
      <c r="A45" s="6" t="s">
        <v>49</v>
      </c>
      <c r="B45" s="74">
        <f t="shared" ref="B45:D45" si="0">SUM(B42:B44)</f>
        <v>15776444</v>
      </c>
      <c r="C45" s="76"/>
      <c r="D45" s="77">
        <f t="shared" si="0"/>
        <v>10745589</v>
      </c>
    </row>
    <row r="46" spans="1:4" ht="15.75" thickBot="1">
      <c r="A46" s="6" t="s">
        <v>68</v>
      </c>
      <c r="B46" s="75"/>
      <c r="C46" s="76"/>
      <c r="D46" s="78"/>
    </row>
    <row r="47" spans="1:4" ht="15.75" thickTop="1"/>
  </sheetData>
  <mergeCells count="5">
    <mergeCell ref="A1:A4"/>
    <mergeCell ref="C1:C3"/>
    <mergeCell ref="B45:B46"/>
    <mergeCell ref="C45:C46"/>
    <mergeCell ref="D45:D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2" sqref="G22"/>
    </sheetView>
  </sheetViews>
  <sheetFormatPr defaultRowHeight="15"/>
  <cols>
    <col min="1" max="1" width="35.5703125" style="2" customWidth="1"/>
    <col min="2" max="2" width="12.5703125" style="7" bestFit="1" customWidth="1"/>
    <col min="3" max="3" width="1.28515625" style="7" customWidth="1"/>
    <col min="4" max="4" width="0.5703125" style="7" customWidth="1"/>
    <col min="5" max="5" width="13.28515625" style="7" customWidth="1"/>
    <col min="6" max="6" width="1" style="7" customWidth="1"/>
    <col min="7" max="7" width="12.28515625" style="7" bestFit="1" customWidth="1"/>
    <col min="8" max="16384" width="9.140625" style="4"/>
  </cols>
  <sheetData>
    <row r="1" spans="1:7" ht="15" customHeight="1">
      <c r="A1" s="80" t="s">
        <v>0</v>
      </c>
      <c r="B1" s="11" t="s">
        <v>50</v>
      </c>
      <c r="C1" s="71"/>
      <c r="D1" s="81"/>
      <c r="E1" s="81" t="s">
        <v>52</v>
      </c>
      <c r="F1" s="71"/>
      <c r="G1" s="72" t="s">
        <v>53</v>
      </c>
    </row>
    <row r="2" spans="1:7" ht="23.25" customHeight="1" thickBot="1">
      <c r="A2" s="80"/>
      <c r="B2" s="48" t="s">
        <v>51</v>
      </c>
      <c r="C2" s="71"/>
      <c r="D2" s="81"/>
      <c r="E2" s="82"/>
      <c r="F2" s="71"/>
      <c r="G2" s="79"/>
    </row>
    <row r="3" spans="1:7">
      <c r="A3" s="1"/>
      <c r="B3" s="18"/>
      <c r="C3" s="18"/>
      <c r="D3" s="33"/>
      <c r="E3" s="18"/>
      <c r="F3" s="18"/>
      <c r="G3" s="18"/>
    </row>
    <row r="4" spans="1:7">
      <c r="A4" s="1" t="s">
        <v>66</v>
      </c>
      <c r="B4" s="43">
        <v>5199503</v>
      </c>
      <c r="C4" s="43">
        <v>0</v>
      </c>
      <c r="D4" s="43">
        <v>0</v>
      </c>
      <c r="E4" s="43">
        <v>24183279</v>
      </c>
      <c r="F4" s="43"/>
      <c r="G4" s="43">
        <f>SUM(B4:E4)</f>
        <v>29382782</v>
      </c>
    </row>
    <row r="5" spans="1:7" ht="25.5">
      <c r="A5" s="1" t="s">
        <v>83</v>
      </c>
      <c r="B5" s="43">
        <v>0</v>
      </c>
      <c r="C5" s="43">
        <v>0</v>
      </c>
      <c r="D5" s="43">
        <v>0</v>
      </c>
      <c r="E5" s="43">
        <v>3459778</v>
      </c>
      <c r="F5" s="43"/>
      <c r="G5" s="43">
        <f>SUM(B5:E5)</f>
        <v>3459778</v>
      </c>
    </row>
    <row r="6" spans="1:7" ht="15.75" thickBot="1">
      <c r="A6" s="1" t="s">
        <v>75</v>
      </c>
      <c r="B6" s="43">
        <v>0</v>
      </c>
      <c r="C6" s="43"/>
      <c r="D6" s="43"/>
      <c r="E6" s="43">
        <v>-2999975</v>
      </c>
      <c r="F6" s="43"/>
      <c r="G6" s="43">
        <v>-2999975</v>
      </c>
    </row>
    <row r="7" spans="1:7" ht="26.25" thickBot="1">
      <c r="A7" s="40" t="s">
        <v>84</v>
      </c>
      <c r="B7" s="19">
        <f>SUM(B4:B6)</f>
        <v>5199503</v>
      </c>
      <c r="C7" s="42"/>
      <c r="D7" s="41"/>
      <c r="E7" s="19">
        <f>SUM(E4:E6)</f>
        <v>24643082</v>
      </c>
      <c r="F7" s="42"/>
      <c r="G7" s="19">
        <f>SUM(G4:G6)</f>
        <v>29842585</v>
      </c>
    </row>
    <row r="8" spans="1:7" ht="15.75" thickTop="1">
      <c r="A8" s="13"/>
      <c r="B8" s="10"/>
      <c r="C8" s="10"/>
      <c r="D8" s="8"/>
      <c r="E8" s="10"/>
      <c r="F8" s="10"/>
      <c r="G8" s="10"/>
    </row>
    <row r="9" spans="1:7">
      <c r="A9" s="1" t="s">
        <v>65</v>
      </c>
      <c r="B9" s="44">
        <v>5199503</v>
      </c>
      <c r="C9" s="44"/>
      <c r="D9" s="44"/>
      <c r="E9" s="44">
        <v>26666940</v>
      </c>
      <c r="F9" s="44"/>
      <c r="G9" s="44">
        <f>SUM(B9:E9)</f>
        <v>31866443</v>
      </c>
    </row>
    <row r="10" spans="1:7" ht="25.5">
      <c r="A10" s="1" t="s">
        <v>83</v>
      </c>
      <c r="B10" s="44">
        <v>0</v>
      </c>
      <c r="C10" s="44">
        <v>0</v>
      </c>
      <c r="D10" s="44">
        <v>0</v>
      </c>
      <c r="E10" s="44">
        <v>6459228</v>
      </c>
      <c r="F10" s="44"/>
      <c r="G10" s="44">
        <f>SUM(B10:E10)</f>
        <v>6459228</v>
      </c>
    </row>
    <row r="11" spans="1:7" ht="15.75" thickBot="1">
      <c r="A11" s="1" t="s">
        <v>56</v>
      </c>
      <c r="B11" s="44">
        <v>0</v>
      </c>
      <c r="C11" s="44">
        <v>0</v>
      </c>
      <c r="D11" s="44">
        <v>0</v>
      </c>
      <c r="E11" s="44">
        <v>-9000050</v>
      </c>
      <c r="F11" s="44">
        <v>0</v>
      </c>
      <c r="G11" s="44">
        <f>E11</f>
        <v>-9000050</v>
      </c>
    </row>
    <row r="12" spans="1:7" ht="26.25" thickBot="1">
      <c r="A12" s="13" t="s">
        <v>85</v>
      </c>
      <c r="B12" s="19">
        <f>SUM(B9:B11)</f>
        <v>5199503</v>
      </c>
      <c r="C12" s="42"/>
      <c r="D12" s="41"/>
      <c r="E12" s="19">
        <f>SUM(E9:E11)</f>
        <v>24126118</v>
      </c>
      <c r="F12" s="42"/>
      <c r="G12" s="19">
        <f>SUM(G9:G11)</f>
        <v>29325621</v>
      </c>
    </row>
    <row r="13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ABLYAZOVA Lutfiye</cp:lastModifiedBy>
  <dcterms:created xsi:type="dcterms:W3CDTF">2014-08-15T08:50:47Z</dcterms:created>
  <dcterms:modified xsi:type="dcterms:W3CDTF">2016-08-10T09:24:00Z</dcterms:modified>
</cp:coreProperties>
</file>