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kmaral.Bekmuratova\Documents\KASE Бекмуратова Акмарал\2024 г\ГФО за 2023 г\"/>
    </mc:Choice>
  </mc:AlternateContent>
  <bookViews>
    <workbookView xWindow="0" yWindow="0" windowWidth="14508" windowHeight="11916" activeTab="3"/>
  </bookViews>
  <sheets>
    <sheet name="Ф1" sheetId="1" r:id="rId1"/>
    <sheet name="Ф2" sheetId="5" r:id="rId2"/>
    <sheet name="Ф3" sheetId="6" r:id="rId3"/>
    <sheet name="Ф4" sheetId="7" r:id="rId4"/>
  </sheets>
  <definedNames>
    <definedName name="_Hlk96520020" localSheetId="1">Ф2!$C$12</definedName>
    <definedName name="CashFlows" localSheetId="2">Ф3!#REF!</definedName>
    <definedName name="_xlnm.Print_Area" localSheetId="0">Ф1!$A$1:$E$43</definedName>
    <definedName name="_xlnm.Print_Area" localSheetId="1">Ф2!$A$1:$D$39</definedName>
    <definedName name="_xlnm.Print_Area" localSheetId="2">Ф3!$A$1:$E$55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1" l="1"/>
  <c r="C19" i="1"/>
  <c r="D31" i="5"/>
  <c r="C31" i="5"/>
  <c r="C42" i="6"/>
  <c r="G17" i="7"/>
  <c r="G8" i="7"/>
  <c r="D42" i="6"/>
  <c r="C35" i="6"/>
  <c r="C19" i="6"/>
  <c r="C28" i="6" s="1"/>
  <c r="C45" i="6" l="1"/>
  <c r="C47" i="6" s="1"/>
  <c r="C34" i="1"/>
  <c r="C27" i="1"/>
  <c r="F16" i="7" l="1"/>
  <c r="F11" i="7"/>
  <c r="F13" i="7" s="1"/>
  <c r="F18" i="7" l="1"/>
  <c r="C13" i="5"/>
  <c r="C25" i="5" s="1"/>
  <c r="C27" i="5" l="1"/>
  <c r="H14" i="7" s="1"/>
  <c r="D19" i="6" l="1"/>
  <c r="D28" i="6" s="1"/>
  <c r="G15" i="7" l="1"/>
  <c r="G14" i="7"/>
  <c r="E11" i="7" l="1"/>
  <c r="E13" i="7" s="1"/>
  <c r="E18" i="7" s="1"/>
  <c r="D11" i="7"/>
  <c r="D13" i="7" s="1"/>
  <c r="C11" i="7"/>
  <c r="C13" i="7" s="1"/>
  <c r="C18" i="7" s="1"/>
  <c r="B11" i="7"/>
  <c r="B13" i="7" s="1"/>
  <c r="B18" i="7" s="1"/>
  <c r="G12" i="7"/>
  <c r="G10" i="7"/>
  <c r="G9" i="7"/>
  <c r="D35" i="6"/>
  <c r="D13" i="5"/>
  <c r="D25" i="5" s="1"/>
  <c r="D27" i="5" s="1"/>
  <c r="H9" i="7" s="1"/>
  <c r="G13" i="7" l="1"/>
  <c r="D32" i="5"/>
  <c r="G11" i="7"/>
  <c r="D45" i="6"/>
  <c r="D47" i="6" s="1"/>
  <c r="F19" i="7" l="1"/>
  <c r="D16" i="7"/>
  <c r="C32" i="5"/>
  <c r="D18" i="7" l="1"/>
  <c r="D19" i="7" s="1"/>
  <c r="G16" i="7"/>
  <c r="C33" i="5" s="1"/>
  <c r="C48" i="6"/>
  <c r="G18" i="7" l="1"/>
  <c r="G19" i="7" s="1"/>
</calcChain>
</file>

<file path=xl/sharedStrings.xml><?xml version="1.0" encoding="utf-8"?>
<sst xmlns="http://schemas.openxmlformats.org/spreadsheetml/2006/main" count="157" uniqueCount="130">
  <si>
    <t>(в тысячах казахстанских тенге)</t>
  </si>
  <si>
    <t>Активы</t>
  </si>
  <si>
    <t>Денежные средства и их эквиваленты</t>
  </si>
  <si>
    <t>Средства в финансовых учреждениях</t>
  </si>
  <si>
    <t>Дебиторская задолженность по программам субсидирования</t>
  </si>
  <si>
    <t>Кредиты и авансы клиентам</t>
  </si>
  <si>
    <t>Инвестиции в долговые ценные бумаги</t>
  </si>
  <si>
    <t>Основные средства</t>
  </si>
  <si>
    <t>Нематериальные активы</t>
  </si>
  <si>
    <t>Прочие активы</t>
  </si>
  <si>
    <t>Обязательства</t>
  </si>
  <si>
    <t xml:space="preserve">Заемные средства </t>
  </si>
  <si>
    <t>Выпущенные долговые ценные бумаги</t>
  </si>
  <si>
    <t>Обязательства по программам субсидирования</t>
  </si>
  <si>
    <t>Доходы будущих периодов и резервы по обязательствам кредитного характера</t>
  </si>
  <si>
    <t>Прочие обязательства</t>
  </si>
  <si>
    <t>Итого обязательства</t>
  </si>
  <si>
    <t>Акционерный капитал</t>
  </si>
  <si>
    <t>Дополнительно оплаченный капитал</t>
  </si>
  <si>
    <t>Прочие резервы</t>
  </si>
  <si>
    <t>Нераспределенная прибыль</t>
  </si>
  <si>
    <t>ИТОГО ОБЯЗАТЕЛЬСТВА И КАПИТАЛ</t>
  </si>
  <si>
    <t>Итого активы</t>
  </si>
  <si>
    <t>Прочие аналогичные доходы</t>
  </si>
  <si>
    <t>Процентные расходы</t>
  </si>
  <si>
    <t>Чистые комиссионные доходы</t>
  </si>
  <si>
    <t>Расходы по реализации программ Фонда</t>
  </si>
  <si>
    <t>Общие и административные расходы</t>
  </si>
  <si>
    <t>Прибыль до налогообложения</t>
  </si>
  <si>
    <t>Расходы по налогу на прибыль</t>
  </si>
  <si>
    <t xml:space="preserve">Прибыль за период </t>
  </si>
  <si>
    <t>Прочий совокупный доход:</t>
  </si>
  <si>
    <t>Прочий совокупный расход</t>
  </si>
  <si>
    <t xml:space="preserve">Итого совокупный доход за период </t>
  </si>
  <si>
    <t>Фонд переоценки ценных бумаг, оцениваемых по справедливой стоимости через прочий совокупный доход</t>
  </si>
  <si>
    <t>Итого</t>
  </si>
  <si>
    <t>Денежные средства от операционной деятельности</t>
  </si>
  <si>
    <t xml:space="preserve">Проценты полученные </t>
  </si>
  <si>
    <t>Проценты уплаченные</t>
  </si>
  <si>
    <t>Комиссии полученные</t>
  </si>
  <si>
    <t>Комиссии уплаченные</t>
  </si>
  <si>
    <t xml:space="preserve">Поступления от прочей операционной деятельности </t>
  </si>
  <si>
    <t>Чистый (прирост)/снижение по:</t>
  </si>
  <si>
    <t>Чистый прирост/(снижение) по:</t>
  </si>
  <si>
    <t>Денежные средства от инвестиционной деятельности</t>
  </si>
  <si>
    <t>Приобретение инвестиционных ценных бумаг</t>
  </si>
  <si>
    <t>Поступления от реализации и погашения инвестиционных ценных бумаг</t>
  </si>
  <si>
    <t>Приобретение основных средств</t>
  </si>
  <si>
    <t>Приобретение нематериальных активов</t>
  </si>
  <si>
    <t>Денежные средства от финансовой деятельности:</t>
  </si>
  <si>
    <t>Погашение заемных средств</t>
  </si>
  <si>
    <t>Выплаченные дивиденды</t>
  </si>
  <si>
    <t>Влияние изменений обменного курса на денежные средства и их эквиваленты</t>
  </si>
  <si>
    <t>Влияние изменений резерва под обесценение на денежные средства и их эквиваленты</t>
  </si>
  <si>
    <t xml:space="preserve">Денежные средства и их эквиваленты на начало периода </t>
  </si>
  <si>
    <t xml:space="preserve">Денежные средства и их эквиваленты на конец периода </t>
  </si>
  <si>
    <t>Отчет о прибыли или убытке и прочем совокупном доходе</t>
  </si>
  <si>
    <t>Наименование Компании:</t>
  </si>
  <si>
    <t>"АО Фонд развития предпринимательства "Даму"</t>
  </si>
  <si>
    <t>Форма № 1_Ф1 - МСФО</t>
  </si>
  <si>
    <t>Отчет о финансовом положении (по МСФО)</t>
  </si>
  <si>
    <t>Прочий совокупный доход</t>
  </si>
  <si>
    <t>Форма № 1_Ф2 - МСФО</t>
  </si>
  <si>
    <t>Форма № 1_Ф4 - МСФО</t>
  </si>
  <si>
    <t>Отчет о движении денежных средств за период (прямой метод) - по МСФО</t>
  </si>
  <si>
    <t>Форма № 1_Ф3 - МСФО</t>
  </si>
  <si>
    <t>Отчет об изменениях в капитале</t>
  </si>
  <si>
    <t>Фонд переоценки инвестиционных ценных бумаг оцениваемых по справедливой стоимости через прочий совокупный доход</t>
  </si>
  <si>
    <t>Процентные доходы полученные рассчитанные по методу эффективной процентной ставки</t>
  </si>
  <si>
    <t>Доходы за вычетом расходов от прекращения признания финансовых активов оцениваемых по амортизированной стоимости</t>
  </si>
  <si>
    <t>Чистый убыток, возникающий при первоначальном признании финансовых инструментов по ставкам ниже рыночных</t>
  </si>
  <si>
    <t>Затраты по оплате труда уплаченные</t>
  </si>
  <si>
    <t xml:space="preserve">Общие и административные расходы уплаченные </t>
  </si>
  <si>
    <t>Денежные средства полученные от операционной деятельности до изменений в операционных активах и обязательствах</t>
  </si>
  <si>
    <t>Наименование Компании: "АО Фонд развития предпринимательства "Даму"</t>
  </si>
  <si>
    <t>Прим.</t>
  </si>
  <si>
    <t>Балансовая стоимость одной простой акции (тенге)</t>
  </si>
  <si>
    <t>Статьи, которые впоследствии могут быть переклассифицированы в составе прибылей или убытков:</t>
  </si>
  <si>
    <t>Инвестиции в долговые ценные бумаги, оцениваемые по справедливой стоимости через прочий совокупный доход:</t>
  </si>
  <si>
    <t>Восстановление резерва/ (отчисления в резерв) по обязательствам кредитного характера</t>
  </si>
  <si>
    <t xml:space="preserve"> - средствам в финансовых учреждениях </t>
  </si>
  <si>
    <t xml:space="preserve"> - кредитам и авансам клиентам</t>
  </si>
  <si>
    <t xml:space="preserve"> - прочим активам</t>
  </si>
  <si>
    <t xml:space="preserve"> - прочим финансовым активам</t>
  </si>
  <si>
    <t xml:space="preserve"> - прочим финансовым обязательствам (обязательства по прграммам субсидирования)</t>
  </si>
  <si>
    <t xml:space="preserve"> - прочим обязательствам</t>
  </si>
  <si>
    <t xml:space="preserve">Получение заемных средств </t>
  </si>
  <si>
    <t>Погашение долгосрочной аренды</t>
  </si>
  <si>
    <t xml:space="preserve">Чистые денежные средства, использованные в финансовой деятельности </t>
  </si>
  <si>
    <t>(Чистое снижение)/ чистый прирост денежных средств и их эквивалентов</t>
  </si>
  <si>
    <t>Чистые денежные средства, использованные в инвестиционной деятельности</t>
  </si>
  <si>
    <t xml:space="preserve">Дивиденды объявленные </t>
  </si>
  <si>
    <t>Заместитель Председателя Правления ____________________Макажанов Б.Н.</t>
  </si>
  <si>
    <t>Уплаченный налог на прибыль</t>
  </si>
  <si>
    <t>Главный бухгалтер __________________________________Бекмуратова А.Т.</t>
  </si>
  <si>
    <t>31 декабря 2023 г.</t>
  </si>
  <si>
    <t>Отложенный налоговый актив</t>
  </si>
  <si>
    <t>Предоплата текущих налоговых обязательств</t>
  </si>
  <si>
    <t>-</t>
  </si>
  <si>
    <t>Внеоборотные активы, предназначенные для продажи</t>
  </si>
  <si>
    <t>Отложенное налоговое обязательство</t>
  </si>
  <si>
    <t>КАПИТАЛ</t>
  </si>
  <si>
    <t>6 291,42</t>
  </si>
  <si>
    <t>5 081,76</t>
  </si>
  <si>
    <t>31 декабря 2022 года (пересмотрено)</t>
  </si>
  <si>
    <t>2023 г.</t>
  </si>
  <si>
    <t>2022 г. (пересмотрено)</t>
  </si>
  <si>
    <t>Чистая процентная маржа и аналогичные доходы</t>
  </si>
  <si>
    <t>Оценочный резерв под кредитные убытки</t>
  </si>
  <si>
    <t>Чистая процентная маржа и аналогичные доходы после создания резерва под кредитные убытки</t>
  </si>
  <si>
    <t xml:space="preserve">Расходы за вычетом доходов от долговых ценных бумаг, оцениваемых по справедливой стоимости через прибыль или убыток </t>
  </si>
  <si>
    <t>Расходы за вычетом доходов по операциям с иностранной валютой</t>
  </si>
  <si>
    <t>Расходы за вычетом доходов от переоценки иностранной валюты</t>
  </si>
  <si>
    <t>Отчисления в резерв под обесценение прочих активов</t>
  </si>
  <si>
    <t>Прочие операционные доходы</t>
  </si>
  <si>
    <t>Прибыль за год</t>
  </si>
  <si>
    <t>2022 г.</t>
  </si>
  <si>
    <t>Чистые денежные средства, (использованные в) / полученные от операционной деятельности</t>
  </si>
  <si>
    <t>Поступления от реализации активов для продажи</t>
  </si>
  <si>
    <t>Погашение выпущенных долговых ценных бумаг</t>
  </si>
  <si>
    <t>1 января 2022 года (пересмотрено)</t>
  </si>
  <si>
    <t>Нераспре-деленная прибыль</t>
  </si>
  <si>
    <t>Прочий совокупный убыток</t>
  </si>
  <si>
    <t>Итого совокупный доход за год</t>
  </si>
  <si>
    <t>Остаток на 1 января 2022 года</t>
  </si>
  <si>
    <t xml:space="preserve">Остаток на 31 декабря 2023 года </t>
  </si>
  <si>
    <t xml:space="preserve">Остаток на 31 декабря 2022 года </t>
  </si>
  <si>
    <t>ИТОГО КАПИТАЛ</t>
  </si>
  <si>
    <t>Период за который составляется отчетность (с нарастающим итогом): с 1 января 2023 г. по 31 декабря 2023 г.</t>
  </si>
  <si>
    <t>Период, за который составляется отчетность (с нарастающим итогом): с 1 января 2023 г. по 31 декабря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</si>
</sst>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7" x14ac:knownFonts="1">
    <font>
      <sz val="11"/>
      <color theme="1"/>
      <name val="Calibri"/>
      <family val="2"/>
      <charset val="204"/>
      <scheme val="minor"/>
    </font>
    <font>
      <i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  <charset val="204"/>
    </font>
    <font>
      <sz val="8"/>
      <color rgb="FFFF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i/>
      <sz val="9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2" fillId="0" borderId="0"/>
    <xf numFmtId="43" fontId="15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 applyFill="1" applyAlignment="1">
      <alignment vertical="top"/>
    </xf>
    <xf numFmtId="4" fontId="2" fillId="0" borderId="0" xfId="0" applyNumberFormat="1" applyFont="1" applyAlignment="1">
      <alignment vertical="top"/>
    </xf>
    <xf numFmtId="0" fontId="5" fillId="0" borderId="0" xfId="0" applyFont="1" applyFill="1" applyAlignment="1">
      <alignment vertical="top"/>
    </xf>
    <xf numFmtId="4" fontId="6" fillId="0" borderId="0" xfId="0" applyNumberFormat="1" applyFont="1" applyAlignment="1">
      <alignment vertical="top"/>
    </xf>
    <xf numFmtId="0" fontId="1" fillId="0" borderId="0" xfId="0" applyFont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Fill="1" applyAlignment="1">
      <alignment horizontal="left" vertical="top"/>
    </xf>
    <xf numFmtId="4" fontId="2" fillId="0" borderId="0" xfId="0" applyNumberFormat="1" applyFont="1" applyFill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Fill="1" applyAlignment="1">
      <alignment vertical="top"/>
    </xf>
    <xf numFmtId="0" fontId="3" fillId="0" borderId="3" xfId="0" applyFont="1" applyBorder="1" applyAlignment="1">
      <alignment vertical="top" wrapText="1"/>
    </xf>
    <xf numFmtId="0" fontId="3" fillId="0" borderId="0" xfId="0" applyFont="1" applyFill="1" applyAlignment="1"/>
    <xf numFmtId="4" fontId="9" fillId="0" borderId="1" xfId="0" applyNumberFormat="1" applyFont="1" applyBorder="1" applyAlignment="1">
      <alignment vertical="top" wrapText="1"/>
    </xf>
    <xf numFmtId="4" fontId="3" fillId="0" borderId="0" xfId="0" applyNumberFormat="1" applyFont="1" applyFill="1" applyAlignment="1">
      <alignment vertical="top" wrapText="1"/>
    </xf>
    <xf numFmtId="0" fontId="11" fillId="0" borderId="0" xfId="0" applyFont="1" applyFill="1" applyAlignment="1">
      <alignment vertical="top"/>
    </xf>
    <xf numFmtId="0" fontId="9" fillId="0" borderId="0" xfId="0" applyFont="1" applyAlignment="1">
      <alignment vertical="top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3" fillId="0" borderId="0" xfId="1" applyFont="1" applyFill="1"/>
    <xf numFmtId="4" fontId="13" fillId="0" borderId="0" xfId="0" applyNumberFormat="1" applyFont="1" applyBorder="1" applyAlignment="1">
      <alignment horizontal="right" vertical="top" wrapText="1"/>
    </xf>
    <xf numFmtId="0" fontId="2" fillId="2" borderId="0" xfId="0" applyFont="1" applyFill="1" applyAlignment="1">
      <alignment vertical="top"/>
    </xf>
    <xf numFmtId="3" fontId="2" fillId="0" borderId="0" xfId="0" applyNumberFormat="1" applyFont="1" applyAlignment="1">
      <alignment vertical="top"/>
    </xf>
    <xf numFmtId="0" fontId="8" fillId="0" borderId="0" xfId="0" applyFont="1" applyAlignment="1">
      <alignment vertical="center" wrapText="1"/>
    </xf>
    <xf numFmtId="4" fontId="9" fillId="0" borderId="1" xfId="0" applyNumberFormat="1" applyFont="1" applyBorder="1" applyAlignment="1">
      <alignment horizontal="right" vertical="top" wrapText="1"/>
    </xf>
    <xf numFmtId="4" fontId="14" fillId="0" borderId="0" xfId="0" applyNumberFormat="1" applyFont="1" applyAlignment="1">
      <alignment vertical="top"/>
    </xf>
    <xf numFmtId="4" fontId="3" fillId="0" borderId="0" xfId="0" applyNumberFormat="1" applyFont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horizontal="right"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3" fillId="0" borderId="2" xfId="0" applyFont="1" applyFill="1" applyBorder="1" applyAlignment="1">
      <alignment vertical="top" wrapText="1"/>
    </xf>
    <xf numFmtId="4" fontId="2" fillId="0" borderId="2" xfId="0" applyNumberFormat="1" applyFont="1" applyFill="1" applyBorder="1" applyAlignment="1">
      <alignment horizontal="right" vertical="top" wrapText="1"/>
    </xf>
    <xf numFmtId="4" fontId="3" fillId="0" borderId="2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vertical="top" wrapText="1"/>
    </xf>
    <xf numFmtId="3" fontId="2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top" wrapText="1"/>
    </xf>
    <xf numFmtId="3" fontId="3" fillId="0" borderId="1" xfId="0" applyNumberFormat="1" applyFont="1" applyFill="1" applyBorder="1" applyAlignment="1">
      <alignment horizontal="right" vertical="top" wrapText="1"/>
    </xf>
    <xf numFmtId="3" fontId="2" fillId="0" borderId="1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/>
    <xf numFmtId="0" fontId="3" fillId="0" borderId="3" xfId="0" applyFont="1" applyFill="1" applyBorder="1" applyAlignment="1">
      <alignment vertical="top" wrapText="1"/>
    </xf>
    <xf numFmtId="3" fontId="3" fillId="0" borderId="1" xfId="0" applyNumberFormat="1" applyFont="1" applyFill="1" applyBorder="1" applyAlignment="1">
      <alignment vertical="top" wrapText="1"/>
    </xf>
    <xf numFmtId="3" fontId="9" fillId="0" borderId="1" xfId="0" applyNumberFormat="1" applyFont="1" applyBorder="1" applyAlignment="1">
      <alignment horizontal="right" vertical="top" wrapText="1"/>
    </xf>
    <xf numFmtId="3" fontId="10" fillId="0" borderId="1" xfId="0" applyNumberFormat="1" applyFont="1" applyBorder="1" applyAlignment="1">
      <alignment horizontal="right" vertical="top" wrapText="1"/>
    </xf>
    <xf numFmtId="3" fontId="8" fillId="0" borderId="1" xfId="0" applyNumberFormat="1" applyFont="1" applyBorder="1" applyAlignment="1">
      <alignment vertical="top"/>
    </xf>
    <xf numFmtId="3" fontId="9" fillId="0" borderId="1" xfId="0" applyNumberFormat="1" applyFont="1" applyBorder="1" applyAlignment="1">
      <alignment vertical="top" wrapText="1"/>
    </xf>
    <xf numFmtId="3" fontId="2" fillId="0" borderId="1" xfId="0" applyNumberFormat="1" applyFont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3" fontId="5" fillId="0" borderId="1" xfId="0" applyNumberFormat="1" applyFont="1" applyBorder="1" applyAlignment="1">
      <alignment vertical="top" wrapText="1"/>
    </xf>
    <xf numFmtId="0" fontId="2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64" fontId="2" fillId="0" borderId="0" xfId="2" applyNumberFormat="1" applyFont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top" wrapText="1"/>
    </xf>
    <xf numFmtId="3" fontId="3" fillId="0" borderId="2" xfId="0" applyNumberFormat="1" applyFont="1" applyBorder="1" applyAlignment="1">
      <alignment horizontal="right" vertical="top" wrapText="1"/>
    </xf>
    <xf numFmtId="3" fontId="3" fillId="0" borderId="2" xfId="0" applyNumberFormat="1" applyFont="1" applyBorder="1" applyAlignment="1">
      <alignment vertical="top" wrapText="1"/>
    </xf>
    <xf numFmtId="164" fontId="2" fillId="0" borderId="1" xfId="2" applyNumberFormat="1" applyFont="1" applyBorder="1" applyAlignment="1">
      <alignment horizontal="right" vertical="center" wrapText="1"/>
    </xf>
    <xf numFmtId="164" fontId="3" fillId="0" borderId="1" xfId="2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right" vertical="top" wrapText="1"/>
    </xf>
    <xf numFmtId="0" fontId="11" fillId="0" borderId="0" xfId="0" applyFont="1" applyFill="1" applyAlignment="1">
      <alignment horizontal="left" vertical="top"/>
    </xf>
    <xf numFmtId="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 3 4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G45"/>
  <sheetViews>
    <sheetView topLeftCell="A19" zoomScaleNormal="100" zoomScaleSheetLayoutView="100" workbookViewId="0">
      <selection activeCell="G32" sqref="G32"/>
    </sheetView>
  </sheetViews>
  <sheetFormatPr defaultColWidth="9.109375" defaultRowHeight="10.199999999999999" x14ac:dyDescent="0.3"/>
  <cols>
    <col min="1" max="1" width="34.6640625" style="1" customWidth="1"/>
    <col min="2" max="2" width="8.6640625" style="1" customWidth="1"/>
    <col min="3" max="3" width="11.6640625" style="3" customWidth="1"/>
    <col min="4" max="4" width="13.6640625" style="3" customWidth="1"/>
    <col min="5" max="5" width="13.88671875" style="3" customWidth="1"/>
    <col min="6" max="6" width="9.109375" style="1"/>
    <col min="7" max="7" width="13.5546875" style="1" customWidth="1"/>
    <col min="8" max="8" width="58.88671875" style="1" customWidth="1"/>
    <col min="9" max="9" width="9.109375" style="1"/>
    <col min="10" max="12" width="17.6640625" style="1" customWidth="1"/>
    <col min="13" max="16384" width="9.109375" style="1"/>
  </cols>
  <sheetData>
    <row r="1" spans="1:7" x14ac:dyDescent="0.3">
      <c r="A1" s="2" t="s">
        <v>57</v>
      </c>
      <c r="B1" s="13" t="s">
        <v>58</v>
      </c>
      <c r="C1" s="13"/>
      <c r="D1" s="13"/>
      <c r="F1" s="17"/>
    </row>
    <row r="2" spans="1:7" ht="16.5" customHeight="1" x14ac:dyDescent="0.3">
      <c r="A2" s="2" t="s">
        <v>128</v>
      </c>
      <c r="B2" s="2"/>
      <c r="C2" s="14"/>
      <c r="D2" s="14"/>
      <c r="E2" s="13"/>
      <c r="F2" s="17"/>
    </row>
    <row r="4" spans="1:7" x14ac:dyDescent="0.3">
      <c r="A4" s="4" t="s">
        <v>59</v>
      </c>
      <c r="B4" s="4"/>
    </row>
    <row r="5" spans="1:7" ht="12" x14ac:dyDescent="0.3">
      <c r="A5" s="22" t="s">
        <v>60</v>
      </c>
      <c r="B5" s="22"/>
    </row>
    <row r="6" spans="1:7" ht="30.6" x14ac:dyDescent="0.2">
      <c r="A6" s="80" t="s">
        <v>0</v>
      </c>
      <c r="B6" s="81" t="s">
        <v>75</v>
      </c>
      <c r="C6" s="85" t="s">
        <v>95</v>
      </c>
      <c r="D6" s="85" t="s">
        <v>104</v>
      </c>
      <c r="E6" s="85" t="s">
        <v>120</v>
      </c>
      <c r="G6" s="30"/>
    </row>
    <row r="7" spans="1:7" x14ac:dyDescent="0.3">
      <c r="A7" s="39" t="s">
        <v>1</v>
      </c>
      <c r="B7" s="39"/>
      <c r="C7" s="40"/>
      <c r="D7" s="40"/>
      <c r="E7" s="41"/>
      <c r="G7" s="30"/>
    </row>
    <row r="8" spans="1:7" x14ac:dyDescent="0.3">
      <c r="A8" s="42" t="s">
        <v>2</v>
      </c>
      <c r="B8" s="43">
        <v>4</v>
      </c>
      <c r="C8" s="43">
        <v>124974982</v>
      </c>
      <c r="D8" s="43">
        <v>182037345</v>
      </c>
      <c r="E8" s="43">
        <v>76882383</v>
      </c>
      <c r="G8" s="30"/>
    </row>
    <row r="9" spans="1:7" x14ac:dyDescent="0.3">
      <c r="A9" s="42" t="s">
        <v>3</v>
      </c>
      <c r="B9" s="43">
        <v>5</v>
      </c>
      <c r="C9" s="43">
        <v>284039085</v>
      </c>
      <c r="D9" s="43">
        <v>220485551</v>
      </c>
      <c r="E9" s="43">
        <v>275045786</v>
      </c>
    </row>
    <row r="10" spans="1:7" ht="20.399999999999999" x14ac:dyDescent="0.3">
      <c r="A10" s="42" t="s">
        <v>4</v>
      </c>
      <c r="B10" s="43"/>
      <c r="C10" s="43">
        <v>136338</v>
      </c>
      <c r="D10" s="43">
        <v>183681</v>
      </c>
      <c r="E10" s="43">
        <v>77899</v>
      </c>
    </row>
    <row r="11" spans="1:7" x14ac:dyDescent="0.3">
      <c r="A11" s="42" t="s">
        <v>5</v>
      </c>
      <c r="B11" s="43">
        <v>6</v>
      </c>
      <c r="C11" s="43">
        <v>1214754</v>
      </c>
      <c r="D11" s="43">
        <v>2600024</v>
      </c>
      <c r="E11" s="43">
        <v>252248</v>
      </c>
    </row>
    <row r="12" spans="1:7" x14ac:dyDescent="0.3">
      <c r="A12" s="42" t="s">
        <v>6</v>
      </c>
      <c r="B12" s="43">
        <v>7</v>
      </c>
      <c r="C12" s="43">
        <v>5692121</v>
      </c>
      <c r="D12" s="43">
        <v>13787556</v>
      </c>
      <c r="E12" s="43">
        <v>11259798</v>
      </c>
    </row>
    <row r="13" spans="1:7" x14ac:dyDescent="0.3">
      <c r="A13" s="42" t="s">
        <v>97</v>
      </c>
      <c r="B13" s="43"/>
      <c r="C13" s="43">
        <v>2075575</v>
      </c>
      <c r="D13" s="43">
        <v>633394</v>
      </c>
      <c r="E13" s="43">
        <v>3357383</v>
      </c>
    </row>
    <row r="14" spans="1:7" x14ac:dyDescent="0.3">
      <c r="A14" s="42" t="s">
        <v>9</v>
      </c>
      <c r="B14" s="43">
        <v>8</v>
      </c>
      <c r="C14" s="43">
        <v>1075511</v>
      </c>
      <c r="D14" s="43">
        <v>5064529</v>
      </c>
      <c r="E14" s="43">
        <v>4975966</v>
      </c>
    </row>
    <row r="15" spans="1:7" x14ac:dyDescent="0.3">
      <c r="A15" s="42" t="s">
        <v>96</v>
      </c>
      <c r="B15" s="43"/>
      <c r="C15" s="43">
        <v>582713</v>
      </c>
      <c r="D15" s="43" t="s">
        <v>98</v>
      </c>
      <c r="E15" s="43">
        <v>3132896</v>
      </c>
    </row>
    <row r="16" spans="1:7" x14ac:dyDescent="0.3">
      <c r="A16" s="42" t="s">
        <v>7</v>
      </c>
      <c r="B16" s="43"/>
      <c r="C16" s="43">
        <v>2051605</v>
      </c>
      <c r="D16" s="43">
        <v>2324753</v>
      </c>
      <c r="E16" s="43">
        <v>2121829</v>
      </c>
      <c r="G16" s="30"/>
    </row>
    <row r="17" spans="1:7" x14ac:dyDescent="0.3">
      <c r="A17" s="42" t="s">
        <v>8</v>
      </c>
      <c r="B17" s="43"/>
      <c r="C17" s="43">
        <v>264471</v>
      </c>
      <c r="D17" s="43">
        <v>324883</v>
      </c>
      <c r="E17" s="43">
        <v>267623</v>
      </c>
    </row>
    <row r="18" spans="1:7" ht="20.399999999999999" x14ac:dyDescent="0.3">
      <c r="A18" s="42" t="s">
        <v>99</v>
      </c>
      <c r="B18" s="43"/>
      <c r="C18" s="43">
        <v>28347</v>
      </c>
      <c r="D18" s="43">
        <v>39262</v>
      </c>
      <c r="E18" s="43">
        <v>153173</v>
      </c>
    </row>
    <row r="19" spans="1:7" ht="11.4" x14ac:dyDescent="0.3">
      <c r="A19" s="44" t="s">
        <v>22</v>
      </c>
      <c r="B19" s="43"/>
      <c r="C19" s="45">
        <f>SUM(C8:C18)</f>
        <v>422135502</v>
      </c>
      <c r="D19" s="45">
        <v>427480978</v>
      </c>
      <c r="E19" s="45">
        <v>377526984</v>
      </c>
      <c r="G19" s="31"/>
    </row>
    <row r="20" spans="1:7" ht="11.4" x14ac:dyDescent="0.3">
      <c r="A20" s="44" t="s">
        <v>10</v>
      </c>
      <c r="B20" s="43"/>
      <c r="C20" s="46"/>
      <c r="D20" s="46"/>
      <c r="E20" s="46"/>
      <c r="G20" s="31"/>
    </row>
    <row r="21" spans="1:7" x14ac:dyDescent="0.3">
      <c r="A21" s="42" t="s">
        <v>11</v>
      </c>
      <c r="B21" s="43">
        <v>9</v>
      </c>
      <c r="C21" s="43">
        <v>148272206</v>
      </c>
      <c r="D21" s="43">
        <v>167974375</v>
      </c>
      <c r="E21" s="43">
        <v>169302529</v>
      </c>
    </row>
    <row r="22" spans="1:7" x14ac:dyDescent="0.3">
      <c r="A22" s="42" t="s">
        <v>12</v>
      </c>
      <c r="B22" s="43"/>
      <c r="C22" s="43">
        <v>1035039</v>
      </c>
      <c r="D22" s="43">
        <v>1244178</v>
      </c>
      <c r="E22" s="43">
        <v>1244178</v>
      </c>
    </row>
    <row r="23" spans="1:7" x14ac:dyDescent="0.3">
      <c r="A23" s="42" t="s">
        <v>13</v>
      </c>
      <c r="B23" s="43">
        <v>10</v>
      </c>
      <c r="C23" s="43">
        <v>2972435</v>
      </c>
      <c r="D23" s="43">
        <v>4913288</v>
      </c>
      <c r="E23" s="43">
        <v>7792965</v>
      </c>
    </row>
    <row r="24" spans="1:7" x14ac:dyDescent="0.3">
      <c r="A24" s="42" t="s">
        <v>100</v>
      </c>
      <c r="B24" s="43"/>
      <c r="C24" s="43" t="s">
        <v>98</v>
      </c>
      <c r="D24" s="43">
        <v>1835530</v>
      </c>
      <c r="E24" s="43" t="s">
        <v>98</v>
      </c>
    </row>
    <row r="25" spans="1:7" ht="20.399999999999999" x14ac:dyDescent="0.3">
      <c r="A25" s="42" t="s">
        <v>14</v>
      </c>
      <c r="B25" s="43">
        <v>11</v>
      </c>
      <c r="C25" s="43">
        <v>68393748</v>
      </c>
      <c r="D25" s="43">
        <v>75349867</v>
      </c>
      <c r="E25" s="43">
        <v>56861826</v>
      </c>
    </row>
    <row r="26" spans="1:7" x14ac:dyDescent="0.3">
      <c r="A26" s="42" t="s">
        <v>15</v>
      </c>
      <c r="B26" s="43">
        <v>13</v>
      </c>
      <c r="C26" s="43">
        <v>889865</v>
      </c>
      <c r="D26" s="43">
        <v>1174872</v>
      </c>
      <c r="E26" s="43">
        <v>976702</v>
      </c>
      <c r="G26" s="30"/>
    </row>
    <row r="27" spans="1:7" x14ac:dyDescent="0.3">
      <c r="A27" s="44" t="s">
        <v>16</v>
      </c>
      <c r="B27" s="43"/>
      <c r="C27" s="45">
        <f>SUM(C21:C26)</f>
        <v>221563293</v>
      </c>
      <c r="D27" s="45">
        <v>252492110</v>
      </c>
      <c r="E27" s="45">
        <v>236178200</v>
      </c>
    </row>
    <row r="28" spans="1:7" ht="14.25" customHeight="1" x14ac:dyDescent="0.3">
      <c r="A28" s="82" t="s">
        <v>101</v>
      </c>
      <c r="B28" s="43"/>
      <c r="C28" s="46"/>
      <c r="D28" s="46"/>
      <c r="E28" s="46"/>
    </row>
    <row r="29" spans="1:7" x14ac:dyDescent="0.3">
      <c r="A29" s="42" t="s">
        <v>17</v>
      </c>
      <c r="B29" s="43">
        <v>12</v>
      </c>
      <c r="C29" s="43">
        <v>102920273</v>
      </c>
      <c r="D29" s="43">
        <v>102920273</v>
      </c>
      <c r="E29" s="43">
        <v>102920273</v>
      </c>
    </row>
    <row r="30" spans="1:7" x14ac:dyDescent="0.3">
      <c r="A30" s="42" t="s">
        <v>18</v>
      </c>
      <c r="B30" s="42"/>
      <c r="C30" s="43">
        <v>10735627</v>
      </c>
      <c r="D30" s="43">
        <v>10735627</v>
      </c>
      <c r="E30" s="43">
        <v>10735627</v>
      </c>
    </row>
    <row r="31" spans="1:7" ht="30.6" x14ac:dyDescent="0.3">
      <c r="A31" s="42" t="s">
        <v>67</v>
      </c>
      <c r="B31" s="42"/>
      <c r="C31" s="43">
        <v>-363647</v>
      </c>
      <c r="D31" s="43">
        <v>-771353</v>
      </c>
      <c r="E31" s="43">
        <v>26956</v>
      </c>
    </row>
    <row r="32" spans="1:7" x14ac:dyDescent="0.3">
      <c r="A32" s="42" t="s">
        <v>19</v>
      </c>
      <c r="B32" s="42"/>
      <c r="C32" s="43">
        <v>316430</v>
      </c>
      <c r="D32" s="43">
        <v>316430</v>
      </c>
      <c r="E32" s="43">
        <v>316430</v>
      </c>
    </row>
    <row r="33" spans="1:5" x14ac:dyDescent="0.3">
      <c r="A33" s="42" t="s">
        <v>20</v>
      </c>
      <c r="B33" s="42"/>
      <c r="C33" s="43">
        <v>86963526</v>
      </c>
      <c r="D33" s="43">
        <v>61787891</v>
      </c>
      <c r="E33" s="43">
        <v>27349498</v>
      </c>
    </row>
    <row r="34" spans="1:5" x14ac:dyDescent="0.3">
      <c r="A34" s="44" t="s">
        <v>127</v>
      </c>
      <c r="B34" s="44"/>
      <c r="C34" s="59">
        <f>SUM(C29:C33)</f>
        <v>200572209</v>
      </c>
      <c r="D34" s="59">
        <v>174988868</v>
      </c>
      <c r="E34" s="59">
        <v>141348784</v>
      </c>
    </row>
    <row r="35" spans="1:5" x14ac:dyDescent="0.3">
      <c r="A35" s="44" t="s">
        <v>21</v>
      </c>
      <c r="B35" s="44"/>
      <c r="C35" s="59">
        <f>C27+C34</f>
        <v>422135502</v>
      </c>
      <c r="D35" s="59">
        <v>427480978</v>
      </c>
      <c r="E35" s="59">
        <v>377526984</v>
      </c>
    </row>
    <row r="36" spans="1:5" ht="20.399999999999999" x14ac:dyDescent="0.3">
      <c r="A36" s="44" t="s">
        <v>76</v>
      </c>
      <c r="B36" s="59">
        <v>14</v>
      </c>
      <c r="C36" s="61">
        <v>7215.11</v>
      </c>
      <c r="D36" s="61" t="s">
        <v>102</v>
      </c>
      <c r="E36" s="61" t="s">
        <v>103</v>
      </c>
    </row>
    <row r="37" spans="1:5" x14ac:dyDescent="0.3">
      <c r="A37" s="26"/>
      <c r="B37" s="26"/>
      <c r="C37" s="34"/>
      <c r="D37" s="35"/>
      <c r="E37" s="28"/>
    </row>
    <row r="39" spans="1:5" x14ac:dyDescent="0.2">
      <c r="A39" s="27" t="s">
        <v>92</v>
      </c>
      <c r="B39" s="12"/>
    </row>
    <row r="41" spans="1:5" x14ac:dyDescent="0.3">
      <c r="A41" s="12" t="s">
        <v>94</v>
      </c>
      <c r="B41" s="12"/>
    </row>
    <row r="44" spans="1:5" x14ac:dyDescent="0.3">
      <c r="C44" s="1"/>
      <c r="D44" s="1"/>
      <c r="E44" s="1"/>
    </row>
    <row r="45" spans="1:5" x14ac:dyDescent="0.3">
      <c r="C45" s="1"/>
      <c r="D45" s="1"/>
      <c r="E45" s="1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N43"/>
  <sheetViews>
    <sheetView zoomScaleNormal="100" zoomScaleSheetLayoutView="100" workbookViewId="0">
      <selection activeCell="C13" sqref="C13"/>
    </sheetView>
  </sheetViews>
  <sheetFormatPr defaultColWidth="9.109375" defaultRowHeight="10.199999999999999" x14ac:dyDescent="0.3"/>
  <cols>
    <col min="1" max="1" width="39.44140625" style="1" customWidth="1"/>
    <col min="2" max="2" width="7.88671875" style="1" customWidth="1"/>
    <col min="3" max="3" width="20" style="3" customWidth="1"/>
    <col min="4" max="4" width="21.109375" style="3" customWidth="1"/>
    <col min="5" max="6" width="9.109375" style="1"/>
    <col min="7" max="7" width="61.33203125" style="1" customWidth="1"/>
    <col min="8" max="8" width="68.109375" style="1" customWidth="1"/>
    <col min="9" max="9" width="9.109375" style="1"/>
    <col min="10" max="11" width="14.109375" style="57" customWidth="1"/>
    <col min="12" max="12" width="14.44140625" style="1" customWidth="1"/>
    <col min="13" max="16384" width="9.109375" style="1"/>
  </cols>
  <sheetData>
    <row r="1" spans="1:14" x14ac:dyDescent="0.3">
      <c r="A1" s="2" t="s">
        <v>57</v>
      </c>
      <c r="B1" s="13" t="s">
        <v>58</v>
      </c>
      <c r="C1" s="13"/>
    </row>
    <row r="2" spans="1:14" x14ac:dyDescent="0.2">
      <c r="A2" s="19" t="s">
        <v>128</v>
      </c>
      <c r="B2" s="19"/>
    </row>
    <row r="4" spans="1:14" x14ac:dyDescent="0.3">
      <c r="A4" s="4" t="s">
        <v>62</v>
      </c>
      <c r="B4" s="4"/>
    </row>
    <row r="5" spans="1:14" ht="12" x14ac:dyDescent="0.3">
      <c r="A5" s="22" t="s">
        <v>56</v>
      </c>
      <c r="B5" s="22"/>
      <c r="M5" s="31"/>
    </row>
    <row r="6" spans="1:14" ht="11.4" x14ac:dyDescent="0.3">
      <c r="M6" s="31"/>
    </row>
    <row r="7" spans="1:14" x14ac:dyDescent="0.3">
      <c r="A7" s="63" t="s">
        <v>0</v>
      </c>
      <c r="B7" s="64" t="s">
        <v>75</v>
      </c>
      <c r="C7" s="59" t="s">
        <v>105</v>
      </c>
      <c r="D7" s="59" t="s">
        <v>106</v>
      </c>
    </row>
    <row r="8" spans="1:14" ht="20.399999999999999" x14ac:dyDescent="0.3">
      <c r="A8" s="9" t="s">
        <v>68</v>
      </c>
      <c r="B8" s="43">
        <v>16</v>
      </c>
      <c r="C8" s="43">
        <v>38698263</v>
      </c>
      <c r="D8" s="43">
        <v>35526551</v>
      </c>
      <c r="M8" s="31"/>
    </row>
    <row r="9" spans="1:14" ht="11.4" x14ac:dyDescent="0.3">
      <c r="A9" s="9" t="s">
        <v>23</v>
      </c>
      <c r="B9" s="43">
        <v>16</v>
      </c>
      <c r="C9" s="43">
        <v>6887</v>
      </c>
      <c r="D9" s="43">
        <v>25276</v>
      </c>
      <c r="M9" s="31"/>
    </row>
    <row r="10" spans="1:14" ht="11.4" x14ac:dyDescent="0.3">
      <c r="A10" s="9" t="s">
        <v>24</v>
      </c>
      <c r="B10" s="43">
        <v>16</v>
      </c>
      <c r="C10" s="43">
        <v>-8088073</v>
      </c>
      <c r="D10" s="43">
        <v>-7818871</v>
      </c>
      <c r="M10" s="31"/>
    </row>
    <row r="11" spans="1:14" ht="12" x14ac:dyDescent="0.3">
      <c r="A11" s="8" t="s">
        <v>107</v>
      </c>
      <c r="B11" s="43"/>
      <c r="C11" s="59">
        <v>30617077</v>
      </c>
      <c r="D11" s="59">
        <v>27732956</v>
      </c>
      <c r="M11" s="60"/>
    </row>
    <row r="12" spans="1:14" x14ac:dyDescent="0.3">
      <c r="A12" s="9" t="s">
        <v>108</v>
      </c>
      <c r="B12" s="43"/>
      <c r="C12" s="43">
        <v>5765220</v>
      </c>
      <c r="D12" s="43">
        <v>-5127897</v>
      </c>
    </row>
    <row r="13" spans="1:14" ht="20.399999999999999" x14ac:dyDescent="0.3">
      <c r="A13" s="8" t="s">
        <v>109</v>
      </c>
      <c r="B13" s="43"/>
      <c r="C13" s="49">
        <f>SUM(C11:C12)</f>
        <v>36382297</v>
      </c>
      <c r="D13" s="49">
        <f>SUM(D11:D12)</f>
        <v>22605059</v>
      </c>
      <c r="N13" s="31"/>
    </row>
    <row r="14" spans="1:14" x14ac:dyDescent="0.3">
      <c r="A14" s="9" t="s">
        <v>25</v>
      </c>
      <c r="B14" s="43">
        <v>17</v>
      </c>
      <c r="C14" s="43">
        <v>29756451</v>
      </c>
      <c r="D14" s="43">
        <v>24853961</v>
      </c>
    </row>
    <row r="15" spans="1:14" s="16" customFormat="1" ht="30.6" x14ac:dyDescent="0.2">
      <c r="A15" s="25" t="s">
        <v>69</v>
      </c>
      <c r="B15" s="43">
        <v>18</v>
      </c>
      <c r="C15" s="43">
        <v>1471514</v>
      </c>
      <c r="D15" s="43">
        <v>32793975</v>
      </c>
      <c r="H15" s="1"/>
      <c r="I15" s="1"/>
      <c r="J15" s="57"/>
      <c r="K15" s="57"/>
      <c r="L15" s="1"/>
      <c r="M15" s="1"/>
    </row>
    <row r="16" spans="1:14" s="16" customFormat="1" ht="30.6" x14ac:dyDescent="0.2">
      <c r="A16" s="25" t="s">
        <v>70</v>
      </c>
      <c r="B16" s="43">
        <v>19</v>
      </c>
      <c r="C16" s="43">
        <v>-19553280</v>
      </c>
      <c r="D16" s="43">
        <v>-3267258</v>
      </c>
      <c r="H16" s="1"/>
      <c r="I16" s="1"/>
      <c r="J16" s="57"/>
      <c r="K16" s="57"/>
      <c r="L16" s="1"/>
      <c r="M16" s="1"/>
    </row>
    <row r="17" spans="1:13" s="16" customFormat="1" ht="30.6" x14ac:dyDescent="0.2">
      <c r="A17" s="25" t="s">
        <v>110</v>
      </c>
      <c r="B17" s="43"/>
      <c r="C17" s="43">
        <v>-968</v>
      </c>
      <c r="D17" s="43">
        <v>12497</v>
      </c>
      <c r="H17" s="1"/>
      <c r="I17" s="1"/>
      <c r="J17" s="57"/>
      <c r="K17" s="57"/>
      <c r="L17" s="1"/>
      <c r="M17" s="58"/>
    </row>
    <row r="18" spans="1:13" s="16" customFormat="1" ht="20.399999999999999" x14ac:dyDescent="0.2">
      <c r="A18" s="25" t="s">
        <v>111</v>
      </c>
      <c r="B18" s="43"/>
      <c r="C18" s="43">
        <v>-12083</v>
      </c>
      <c r="D18" s="43">
        <v>-105</v>
      </c>
      <c r="H18" s="1"/>
      <c r="I18" s="1"/>
      <c r="J18" s="57"/>
      <c r="K18" s="57"/>
      <c r="L18" s="1"/>
      <c r="M18" s="58"/>
    </row>
    <row r="19" spans="1:13" s="16" customFormat="1" ht="20.399999999999999" x14ac:dyDescent="0.2">
      <c r="A19" s="25" t="s">
        <v>112</v>
      </c>
      <c r="B19" s="43"/>
      <c r="C19" s="43">
        <v>-37301</v>
      </c>
      <c r="D19" s="43">
        <v>384190</v>
      </c>
      <c r="H19" s="1"/>
      <c r="I19" s="1"/>
      <c r="J19" s="57"/>
      <c r="K19" s="57"/>
      <c r="L19" s="1"/>
      <c r="M19" s="58"/>
    </row>
    <row r="20" spans="1:13" ht="11.4" x14ac:dyDescent="0.2">
      <c r="A20" s="25" t="s">
        <v>113</v>
      </c>
      <c r="B20" s="43"/>
      <c r="C20" s="43">
        <v>-78447</v>
      </c>
      <c r="D20" s="43">
        <v>66660</v>
      </c>
      <c r="G20" s="16"/>
      <c r="M20" s="58"/>
    </row>
    <row r="21" spans="1:13" ht="20.399999999999999" x14ac:dyDescent="0.3">
      <c r="A21" s="9" t="s">
        <v>79</v>
      </c>
      <c r="B21" s="43">
        <v>20</v>
      </c>
      <c r="C21" s="43">
        <v>6594464</v>
      </c>
      <c r="D21" s="43">
        <v>-6388865</v>
      </c>
      <c r="G21" s="16"/>
      <c r="M21" s="58"/>
    </row>
    <row r="22" spans="1:13" ht="11.4" x14ac:dyDescent="0.2">
      <c r="A22" s="9" t="s">
        <v>114</v>
      </c>
      <c r="B22" s="47"/>
      <c r="C22" s="43">
        <v>911690</v>
      </c>
      <c r="D22" s="43">
        <v>164704</v>
      </c>
      <c r="G22" s="16"/>
      <c r="M22" s="58"/>
    </row>
    <row r="23" spans="1:13" ht="11.4" x14ac:dyDescent="0.3">
      <c r="A23" s="9" t="s">
        <v>26</v>
      </c>
      <c r="B23" s="42"/>
      <c r="C23" s="43">
        <v>-1778577</v>
      </c>
      <c r="D23" s="43">
        <v>-1219306</v>
      </c>
      <c r="G23" s="16"/>
      <c r="M23" s="58"/>
    </row>
    <row r="24" spans="1:13" ht="11.4" x14ac:dyDescent="0.3">
      <c r="A24" s="9" t="s">
        <v>27</v>
      </c>
      <c r="B24" s="42"/>
      <c r="C24" s="43">
        <v>-6344313</v>
      </c>
      <c r="D24" s="43">
        <v>-5563952</v>
      </c>
      <c r="G24" s="16"/>
      <c r="M24" s="58"/>
    </row>
    <row r="25" spans="1:13" ht="11.4" x14ac:dyDescent="0.3">
      <c r="A25" s="8" t="s">
        <v>28</v>
      </c>
      <c r="B25" s="44"/>
      <c r="C25" s="49">
        <f>SUM(C13:C24)</f>
        <v>47311447</v>
      </c>
      <c r="D25" s="49">
        <f>SUM(D13:D24)</f>
        <v>64441560</v>
      </c>
      <c r="M25" s="58"/>
    </row>
    <row r="26" spans="1:13" ht="11.4" x14ac:dyDescent="0.3">
      <c r="A26" s="9" t="s">
        <v>29</v>
      </c>
      <c r="B26" s="42"/>
      <c r="C26" s="43">
        <v>-8719430</v>
      </c>
      <c r="D26" s="43">
        <v>-12481494</v>
      </c>
      <c r="M26" s="58"/>
    </row>
    <row r="27" spans="1:13" ht="11.4" x14ac:dyDescent="0.3">
      <c r="A27" s="8" t="s">
        <v>30</v>
      </c>
      <c r="B27" s="44"/>
      <c r="C27" s="49">
        <f>SUM(C25:C26)</f>
        <v>38592017</v>
      </c>
      <c r="D27" s="49">
        <f>SUM(D25:D26)</f>
        <v>51960066</v>
      </c>
      <c r="M27" s="58"/>
    </row>
    <row r="28" spans="1:13" ht="11.4" x14ac:dyDescent="0.3">
      <c r="A28" s="8" t="s">
        <v>31</v>
      </c>
      <c r="B28" s="44"/>
      <c r="C28" s="49"/>
      <c r="D28" s="49"/>
      <c r="M28" s="58"/>
    </row>
    <row r="29" spans="1:13" ht="30.6" x14ac:dyDescent="0.3">
      <c r="A29" s="24" t="s">
        <v>77</v>
      </c>
      <c r="B29" s="44"/>
      <c r="C29" s="49"/>
      <c r="D29" s="49"/>
      <c r="M29" s="58"/>
    </row>
    <row r="30" spans="1:13" ht="30.6" x14ac:dyDescent="0.3">
      <c r="A30" s="9" t="s">
        <v>78</v>
      </c>
      <c r="B30" s="42"/>
      <c r="C30" s="43">
        <v>407706</v>
      </c>
      <c r="D30" s="43">
        <v>-798309</v>
      </c>
      <c r="M30" s="58"/>
    </row>
    <row r="31" spans="1:13" ht="11.4" x14ac:dyDescent="0.3">
      <c r="A31" s="8" t="s">
        <v>32</v>
      </c>
      <c r="B31" s="44"/>
      <c r="C31" s="49">
        <f>SUM(C30)</f>
        <v>407706</v>
      </c>
      <c r="D31" s="49">
        <f>SUM(D30)</f>
        <v>-798309</v>
      </c>
      <c r="M31" s="58"/>
    </row>
    <row r="32" spans="1:13" ht="11.4" x14ac:dyDescent="0.3">
      <c r="A32" s="18" t="s">
        <v>33</v>
      </c>
      <c r="B32" s="48"/>
      <c r="C32" s="49">
        <f>C27+C31</f>
        <v>38999723</v>
      </c>
      <c r="D32" s="49">
        <f>D27+D31</f>
        <v>51161757</v>
      </c>
      <c r="M32" s="31"/>
    </row>
    <row r="33" spans="1:13" ht="11.4" x14ac:dyDescent="0.3">
      <c r="C33" s="33">
        <f>C32-Ф4!G16</f>
        <v>0</v>
      </c>
      <c r="M33" s="31"/>
    </row>
    <row r="34" spans="1:13" ht="11.4" x14ac:dyDescent="0.2">
      <c r="A34" s="27" t="s">
        <v>92</v>
      </c>
      <c r="B34" s="12"/>
      <c r="L34" s="58"/>
      <c r="M34" s="31"/>
    </row>
    <row r="35" spans="1:13" ht="11.4" x14ac:dyDescent="0.3">
      <c r="L35" s="62"/>
      <c r="M35" s="31"/>
    </row>
    <row r="36" spans="1:13" ht="11.4" x14ac:dyDescent="0.3">
      <c r="A36" s="12" t="s">
        <v>94</v>
      </c>
      <c r="B36" s="12"/>
      <c r="L36" s="58"/>
      <c r="M36" s="31"/>
    </row>
    <row r="37" spans="1:13" ht="11.4" x14ac:dyDescent="0.3">
      <c r="L37" s="62"/>
      <c r="M37" s="31"/>
    </row>
    <row r="38" spans="1:13" ht="11.4" x14ac:dyDescent="0.3">
      <c r="L38" s="58"/>
      <c r="M38" s="31"/>
    </row>
    <row r="39" spans="1:13" ht="11.4" x14ac:dyDescent="0.3">
      <c r="L39" s="62"/>
      <c r="M39" s="31"/>
    </row>
    <row r="40" spans="1:13" ht="11.4" x14ac:dyDescent="0.3">
      <c r="A40" s="12"/>
      <c r="B40" s="12"/>
      <c r="L40" s="58"/>
      <c r="M40" s="31"/>
    </row>
    <row r="41" spans="1:13" ht="11.4" x14ac:dyDescent="0.3">
      <c r="L41" s="62"/>
      <c r="M41" s="31"/>
    </row>
    <row r="42" spans="1:13" ht="11.4" x14ac:dyDescent="0.3">
      <c r="L42" s="58"/>
      <c r="M42" s="31"/>
    </row>
    <row r="43" spans="1:13" ht="11.4" x14ac:dyDescent="0.3">
      <c r="L43" s="62"/>
      <c r="M43" s="31"/>
    </row>
  </sheetData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D51"/>
  <sheetViews>
    <sheetView view="pageBreakPreview" topLeftCell="A10" zoomScaleNormal="100" zoomScaleSheetLayoutView="100" workbookViewId="0">
      <selection activeCell="C9" sqref="C9:D9"/>
    </sheetView>
  </sheetViews>
  <sheetFormatPr defaultColWidth="9.109375" defaultRowHeight="10.199999999999999" x14ac:dyDescent="0.3"/>
  <cols>
    <col min="1" max="1" width="39.33203125" style="1" customWidth="1"/>
    <col min="2" max="2" width="10.44140625" style="1" customWidth="1"/>
    <col min="3" max="3" width="19" style="3" customWidth="1"/>
    <col min="4" max="4" width="18.109375" style="3" customWidth="1"/>
    <col min="5" max="16384" width="9.109375" style="1"/>
  </cols>
  <sheetData>
    <row r="1" spans="1:4" x14ac:dyDescent="0.3">
      <c r="A1" s="2" t="s">
        <v>74</v>
      </c>
      <c r="B1" s="2"/>
      <c r="C1" s="21"/>
      <c r="D1" s="21"/>
    </row>
    <row r="2" spans="1:4" x14ac:dyDescent="0.3">
      <c r="A2" s="2"/>
      <c r="B2" s="2"/>
      <c r="C2" s="21"/>
      <c r="D2" s="21"/>
    </row>
    <row r="3" spans="1:4" x14ac:dyDescent="0.2">
      <c r="A3" s="19" t="s">
        <v>128</v>
      </c>
      <c r="B3" s="19"/>
    </row>
    <row r="5" spans="1:4" x14ac:dyDescent="0.3">
      <c r="A5" s="4" t="s">
        <v>63</v>
      </c>
      <c r="B5" s="4"/>
      <c r="C5" s="5"/>
      <c r="D5" s="5"/>
    </row>
    <row r="6" spans="1:4" ht="12" x14ac:dyDescent="0.3">
      <c r="A6" s="84" t="s">
        <v>64</v>
      </c>
      <c r="B6" s="84"/>
      <c r="C6" s="84"/>
      <c r="D6" s="84"/>
    </row>
    <row r="7" spans="1:4" x14ac:dyDescent="0.3">
      <c r="A7" s="6"/>
      <c r="B7" s="6"/>
      <c r="C7" s="83"/>
      <c r="D7" s="83"/>
    </row>
    <row r="8" spans="1:4" ht="12" customHeight="1" x14ac:dyDescent="0.3">
      <c r="A8" s="6"/>
      <c r="B8" s="6"/>
      <c r="C8" s="6"/>
      <c r="D8" s="6"/>
    </row>
    <row r="9" spans="1:4" x14ac:dyDescent="0.3">
      <c r="A9" s="65" t="s">
        <v>0</v>
      </c>
      <c r="B9" s="64" t="s">
        <v>75</v>
      </c>
      <c r="C9" s="86" t="s">
        <v>105</v>
      </c>
      <c r="D9" s="86" t="s">
        <v>116</v>
      </c>
    </row>
    <row r="10" spans="1:4" ht="20.399999999999999" x14ac:dyDescent="0.3">
      <c r="A10" s="8" t="s">
        <v>36</v>
      </c>
      <c r="B10" s="8"/>
      <c r="C10" s="20"/>
      <c r="D10" s="32"/>
    </row>
    <row r="11" spans="1:4" x14ac:dyDescent="0.3">
      <c r="A11" s="9" t="s">
        <v>37</v>
      </c>
      <c r="B11" s="9"/>
      <c r="C11" s="43">
        <v>30054995</v>
      </c>
      <c r="D11" s="43">
        <v>27582539</v>
      </c>
    </row>
    <row r="12" spans="1:4" x14ac:dyDescent="0.3">
      <c r="A12" s="9" t="s">
        <v>38</v>
      </c>
      <c r="B12" s="9"/>
      <c r="C12" s="43">
        <v>-1701519</v>
      </c>
      <c r="D12" s="43">
        <v>-1527789</v>
      </c>
    </row>
    <row r="13" spans="1:4" x14ac:dyDescent="0.3">
      <c r="A13" s="9" t="s">
        <v>39</v>
      </c>
      <c r="B13" s="9"/>
      <c r="C13" s="43">
        <v>29653979</v>
      </c>
      <c r="D13" s="43">
        <v>36748547</v>
      </c>
    </row>
    <row r="14" spans="1:4" x14ac:dyDescent="0.3">
      <c r="A14" s="9" t="s">
        <v>40</v>
      </c>
      <c r="B14" s="9"/>
      <c r="C14" s="43">
        <v>-133922</v>
      </c>
      <c r="D14" s="43">
        <v>-133820</v>
      </c>
    </row>
    <row r="15" spans="1:4" x14ac:dyDescent="0.3">
      <c r="A15" s="9" t="s">
        <v>41</v>
      </c>
      <c r="B15" s="9"/>
      <c r="C15" s="43">
        <v>162428</v>
      </c>
      <c r="D15" s="43">
        <v>147552</v>
      </c>
    </row>
    <row r="16" spans="1:4" x14ac:dyDescent="0.3">
      <c r="A16" s="9" t="s">
        <v>71</v>
      </c>
      <c r="B16" s="9"/>
      <c r="C16" s="43">
        <v>-3623789</v>
      </c>
      <c r="D16" s="43">
        <v>-2858295</v>
      </c>
    </row>
    <row r="17" spans="1:4" x14ac:dyDescent="0.3">
      <c r="A17" s="9" t="s">
        <v>72</v>
      </c>
      <c r="B17" s="9"/>
      <c r="C17" s="43">
        <v>-3891731</v>
      </c>
      <c r="D17" s="43">
        <v>-3344077</v>
      </c>
    </row>
    <row r="18" spans="1:4" x14ac:dyDescent="0.3">
      <c r="A18" s="9" t="s">
        <v>93</v>
      </c>
      <c r="B18" s="9"/>
      <c r="C18" s="43">
        <v>-11146497</v>
      </c>
      <c r="D18" s="43">
        <v>-3003272</v>
      </c>
    </row>
    <row r="19" spans="1:4" ht="30.6" x14ac:dyDescent="0.3">
      <c r="A19" s="8" t="s">
        <v>73</v>
      </c>
      <c r="B19" s="8"/>
      <c r="C19" s="59">
        <f>SUM(C11:C18)</f>
        <v>39373944</v>
      </c>
      <c r="D19" s="59">
        <f>SUM(D11:D18)</f>
        <v>53611385</v>
      </c>
    </row>
    <row r="20" spans="1:4" ht="11.4" x14ac:dyDescent="0.3">
      <c r="A20" s="7" t="s">
        <v>42</v>
      </c>
      <c r="B20" s="36"/>
      <c r="C20" s="51"/>
      <c r="D20" s="51"/>
    </row>
    <row r="21" spans="1:4" x14ac:dyDescent="0.3">
      <c r="A21" s="9" t="s">
        <v>80</v>
      </c>
      <c r="B21" s="9"/>
      <c r="C21" s="43">
        <v>-46196182</v>
      </c>
      <c r="D21" s="43">
        <v>45530608</v>
      </c>
    </row>
    <row r="22" spans="1:4" x14ac:dyDescent="0.3">
      <c r="A22" s="9" t="s">
        <v>81</v>
      </c>
      <c r="B22" s="9"/>
      <c r="C22" s="43">
        <v>192643</v>
      </c>
      <c r="D22" s="43">
        <v>6096677</v>
      </c>
    </row>
    <row r="23" spans="1:4" x14ac:dyDescent="0.3">
      <c r="A23" s="9" t="s">
        <v>83</v>
      </c>
      <c r="B23" s="9"/>
      <c r="C23" s="43">
        <v>-9268556</v>
      </c>
      <c r="D23" s="43">
        <v>-4372601</v>
      </c>
    </row>
    <row r="24" spans="1:4" x14ac:dyDescent="0.3">
      <c r="A24" s="9" t="s">
        <v>82</v>
      </c>
      <c r="B24" s="9"/>
      <c r="C24" s="43">
        <v>5258473</v>
      </c>
      <c r="D24" s="43">
        <v>48876</v>
      </c>
    </row>
    <row r="25" spans="1:4" ht="11.4" x14ac:dyDescent="0.3">
      <c r="A25" s="7" t="s">
        <v>43</v>
      </c>
      <c r="B25" s="36"/>
      <c r="C25" s="52"/>
      <c r="D25" s="51"/>
    </row>
    <row r="26" spans="1:4" ht="20.399999999999999" x14ac:dyDescent="0.3">
      <c r="A26" s="9" t="s">
        <v>84</v>
      </c>
      <c r="B26" s="9"/>
      <c r="C26" s="43">
        <v>7339796</v>
      </c>
      <c r="D26" s="43">
        <v>1308823</v>
      </c>
    </row>
    <row r="27" spans="1:4" x14ac:dyDescent="0.3">
      <c r="A27" s="10" t="s">
        <v>85</v>
      </c>
      <c r="B27" s="10"/>
      <c r="C27" s="43">
        <v>-139496</v>
      </c>
      <c r="D27" s="43">
        <v>-91633</v>
      </c>
    </row>
    <row r="28" spans="1:4" ht="20.399999999999999" x14ac:dyDescent="0.3">
      <c r="A28" s="8" t="s">
        <v>117</v>
      </c>
      <c r="B28" s="8"/>
      <c r="C28" s="59">
        <f>SUM(C19:C27)</f>
        <v>-3439378</v>
      </c>
      <c r="D28" s="59">
        <f>SUM(D19:D27)</f>
        <v>102132135</v>
      </c>
    </row>
    <row r="29" spans="1:4" ht="20.399999999999999" x14ac:dyDescent="0.3">
      <c r="A29" s="8" t="s">
        <v>44</v>
      </c>
      <c r="B29" s="8"/>
      <c r="C29" s="53"/>
      <c r="D29" s="50"/>
    </row>
    <row r="30" spans="1:4" x14ac:dyDescent="0.3">
      <c r="A30" s="9" t="s">
        <v>45</v>
      </c>
      <c r="B30" s="9"/>
      <c r="C30" s="43">
        <v>-23323389</v>
      </c>
      <c r="D30" s="43">
        <v>-18880610</v>
      </c>
    </row>
    <row r="31" spans="1:4" ht="20.399999999999999" x14ac:dyDescent="0.3">
      <c r="A31" s="9" t="s">
        <v>46</v>
      </c>
      <c r="B31" s="9"/>
      <c r="C31" s="43">
        <v>9697517</v>
      </c>
      <c r="D31" s="43">
        <v>47182629</v>
      </c>
    </row>
    <row r="32" spans="1:4" x14ac:dyDescent="0.3">
      <c r="A32" s="9" t="s">
        <v>47</v>
      </c>
      <c r="B32" s="9"/>
      <c r="C32" s="43">
        <v>-53121</v>
      </c>
      <c r="D32" s="43">
        <v>-146073</v>
      </c>
    </row>
    <row r="33" spans="1:4" x14ac:dyDescent="0.3">
      <c r="A33" s="9" t="s">
        <v>48</v>
      </c>
      <c r="B33" s="9"/>
      <c r="C33" s="43">
        <v>-31298</v>
      </c>
      <c r="D33" s="43">
        <v>-123472</v>
      </c>
    </row>
    <row r="34" spans="1:4" x14ac:dyDescent="0.3">
      <c r="A34" s="9" t="s">
        <v>118</v>
      </c>
      <c r="B34" s="9"/>
      <c r="C34" s="43">
        <v>19136</v>
      </c>
      <c r="D34" s="43">
        <v>249585</v>
      </c>
    </row>
    <row r="35" spans="1:4" ht="20.399999999999999" x14ac:dyDescent="0.3">
      <c r="A35" s="8" t="s">
        <v>90</v>
      </c>
      <c r="B35" s="8"/>
      <c r="C35" s="59">
        <f>SUM(C30:C34)</f>
        <v>-13691155</v>
      </c>
      <c r="D35" s="59">
        <f>SUM(D30:D34)</f>
        <v>28282059</v>
      </c>
    </row>
    <row r="36" spans="1:4" ht="12" x14ac:dyDescent="0.3">
      <c r="A36" s="8" t="s">
        <v>49</v>
      </c>
      <c r="B36" s="8"/>
      <c r="C36" s="53"/>
      <c r="D36" s="50"/>
    </row>
    <row r="37" spans="1:4" x14ac:dyDescent="0.3">
      <c r="A37" s="11" t="s">
        <v>86</v>
      </c>
      <c r="B37" s="11"/>
      <c r="C37" s="43">
        <v>4350000</v>
      </c>
      <c r="D37" s="43">
        <v>4366600</v>
      </c>
    </row>
    <row r="38" spans="1:4" x14ac:dyDescent="0.3">
      <c r="A38" s="11" t="s">
        <v>50</v>
      </c>
      <c r="B38" s="11"/>
      <c r="C38" s="43">
        <v>-30430863</v>
      </c>
      <c r="D38" s="43">
        <v>-11987102</v>
      </c>
    </row>
    <row r="39" spans="1:4" x14ac:dyDescent="0.3">
      <c r="A39" s="11" t="s">
        <v>119</v>
      </c>
      <c r="B39" s="11"/>
      <c r="C39" s="43">
        <v>-200000</v>
      </c>
      <c r="D39" s="43" t="s">
        <v>98</v>
      </c>
    </row>
    <row r="40" spans="1:4" ht="12" customHeight="1" x14ac:dyDescent="0.3">
      <c r="A40" s="9" t="s">
        <v>87</v>
      </c>
      <c r="B40" s="9"/>
      <c r="C40" s="43">
        <v>-226352</v>
      </c>
      <c r="D40" s="43">
        <v>-184340</v>
      </c>
    </row>
    <row r="41" spans="1:4" x14ac:dyDescent="0.3">
      <c r="A41" s="11" t="s">
        <v>51</v>
      </c>
      <c r="B41" s="11"/>
      <c r="C41" s="43">
        <v>-13416382</v>
      </c>
      <c r="D41" s="43">
        <v>-17521673</v>
      </c>
    </row>
    <row r="42" spans="1:4" ht="20.399999999999999" x14ac:dyDescent="0.3">
      <c r="A42" s="8" t="s">
        <v>88</v>
      </c>
      <c r="B42" s="8"/>
      <c r="C42" s="59">
        <f>SUM(C37:C41)</f>
        <v>-39923597</v>
      </c>
      <c r="D42" s="59">
        <f>SUM(D37:D41)</f>
        <v>-25326515</v>
      </c>
    </row>
    <row r="43" spans="1:4" ht="20.399999999999999" x14ac:dyDescent="0.3">
      <c r="A43" s="9" t="s">
        <v>52</v>
      </c>
      <c r="B43" s="8"/>
      <c r="C43" s="43">
        <v>-256</v>
      </c>
      <c r="D43" s="43">
        <v>-1209</v>
      </c>
    </row>
    <row r="44" spans="1:4" ht="20.399999999999999" x14ac:dyDescent="0.3">
      <c r="A44" s="9" t="s">
        <v>53</v>
      </c>
      <c r="B44" s="8"/>
      <c r="C44" s="43">
        <v>-7977</v>
      </c>
      <c r="D44" s="43">
        <v>68492</v>
      </c>
    </row>
    <row r="45" spans="1:4" ht="20.399999999999999" x14ac:dyDescent="0.3">
      <c r="A45" s="8" t="s">
        <v>89</v>
      </c>
      <c r="B45" s="8"/>
      <c r="C45" s="59">
        <f>SUM(C28)+C35+C42+C43+C44</f>
        <v>-57062363</v>
      </c>
      <c r="D45" s="59">
        <f>SUM(D28)+D35+D42+D43+D44</f>
        <v>105154962</v>
      </c>
    </row>
    <row r="46" spans="1:4" ht="20.399999999999999" x14ac:dyDescent="0.3">
      <c r="A46" s="9" t="s">
        <v>54</v>
      </c>
      <c r="B46" s="9">
        <v>4</v>
      </c>
      <c r="C46" s="43">
        <v>182037345</v>
      </c>
      <c r="D46" s="43">
        <v>76882383</v>
      </c>
    </row>
    <row r="47" spans="1:4" ht="20.399999999999999" x14ac:dyDescent="0.3">
      <c r="A47" s="8" t="s">
        <v>55</v>
      </c>
      <c r="B47" s="8">
        <v>4</v>
      </c>
      <c r="C47" s="59">
        <f>SUM(C45:C46)</f>
        <v>124974982</v>
      </c>
      <c r="D47" s="59">
        <f>SUM(D45:D46)</f>
        <v>182037345</v>
      </c>
    </row>
    <row r="48" spans="1:4" x14ac:dyDescent="0.3">
      <c r="C48" s="33">
        <f>C47-Ф1!C8</f>
        <v>0</v>
      </c>
    </row>
    <row r="49" spans="1:2" x14ac:dyDescent="0.2">
      <c r="A49" s="27" t="s">
        <v>92</v>
      </c>
      <c r="B49" s="27"/>
    </row>
    <row r="51" spans="1:2" x14ac:dyDescent="0.3">
      <c r="A51" s="12" t="s">
        <v>94</v>
      </c>
      <c r="B51" s="12"/>
    </row>
  </sheetData>
  <mergeCells count="2">
    <mergeCell ref="C7:D7"/>
    <mergeCell ref="A6:D6"/>
  </mergeCells>
  <pageMargins left="0.7" right="0.7" top="0.75" bottom="0.75" header="0.3" footer="0.3"/>
  <pageSetup paperSize="9"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P23"/>
  <sheetViews>
    <sheetView tabSelected="1" view="pageBreakPreview" zoomScaleNormal="100" zoomScaleSheetLayoutView="100" workbookViewId="0">
      <pane xSplit="1" ySplit="7" topLeftCell="B8" activePane="bottomRight" state="frozen"/>
      <selection pane="topRight" activeCell="B1" sqref="B1"/>
      <selection pane="bottomLeft" activeCell="A9" sqref="A9"/>
      <selection pane="bottomRight" activeCell="F19" sqref="F19"/>
    </sheetView>
  </sheetViews>
  <sheetFormatPr defaultColWidth="9.109375" defaultRowHeight="21" customHeight="1" x14ac:dyDescent="0.3"/>
  <cols>
    <col min="1" max="1" width="35" style="1" customWidth="1"/>
    <col min="2" max="2" width="12.6640625" style="1" customWidth="1"/>
    <col min="3" max="3" width="13.109375" style="1" customWidth="1"/>
    <col min="4" max="5" width="14.5546875" style="1" customWidth="1"/>
    <col min="6" max="6" width="15.88671875" style="1" customWidth="1"/>
    <col min="7" max="7" width="14.5546875" style="1" customWidth="1"/>
    <col min="8" max="8" width="12" style="1" customWidth="1"/>
    <col min="9" max="16384" width="9.109375" style="1"/>
  </cols>
  <sheetData>
    <row r="1" spans="1:16" ht="21" customHeight="1" x14ac:dyDescent="0.3">
      <c r="A1" s="2" t="s">
        <v>57</v>
      </c>
      <c r="B1" s="13" t="s">
        <v>58</v>
      </c>
    </row>
    <row r="2" spans="1:16" ht="16.2" customHeight="1" x14ac:dyDescent="0.3">
      <c r="A2" s="2" t="s">
        <v>129</v>
      </c>
      <c r="B2" s="14"/>
    </row>
    <row r="3" spans="1:16" ht="10.199999999999999" customHeight="1" x14ac:dyDescent="0.3"/>
    <row r="4" spans="1:16" ht="15" customHeight="1" x14ac:dyDescent="0.3">
      <c r="A4" s="15" t="s">
        <v>65</v>
      </c>
    </row>
    <row r="5" spans="1:16" ht="15" customHeight="1" x14ac:dyDescent="0.3">
      <c r="A5" s="23" t="s">
        <v>66</v>
      </c>
    </row>
    <row r="6" spans="1:16" ht="7.95" customHeight="1" x14ac:dyDescent="0.3"/>
    <row r="7" spans="1:16" ht="81.599999999999994" x14ac:dyDescent="0.2">
      <c r="A7" s="78" t="s">
        <v>0</v>
      </c>
      <c r="B7" s="79" t="s">
        <v>17</v>
      </c>
      <c r="C7" s="79" t="s">
        <v>18</v>
      </c>
      <c r="D7" s="79" t="s">
        <v>34</v>
      </c>
      <c r="E7" s="79" t="s">
        <v>19</v>
      </c>
      <c r="F7" s="79" t="s">
        <v>121</v>
      </c>
      <c r="G7" s="79" t="s">
        <v>35</v>
      </c>
    </row>
    <row r="8" spans="1:16" s="29" customFormat="1" ht="10.199999999999999" x14ac:dyDescent="0.3">
      <c r="A8" s="66" t="s">
        <v>124</v>
      </c>
      <c r="B8" s="70">
        <v>102920273</v>
      </c>
      <c r="C8" s="70">
        <v>10735627</v>
      </c>
      <c r="D8" s="70">
        <v>26956</v>
      </c>
      <c r="E8" s="70">
        <v>316430</v>
      </c>
      <c r="F8" s="70">
        <v>27349498</v>
      </c>
      <c r="G8" s="70">
        <f>SUM(B8:F8)</f>
        <v>141348784</v>
      </c>
      <c r="I8" s="1"/>
      <c r="J8" s="1"/>
      <c r="K8" s="1"/>
      <c r="L8" s="1"/>
      <c r="M8" s="1"/>
      <c r="N8" s="1"/>
      <c r="O8" s="1"/>
      <c r="P8" s="1"/>
    </row>
    <row r="9" spans="1:16" ht="10.199999999999999" x14ac:dyDescent="0.3">
      <c r="A9" s="71" t="s">
        <v>115</v>
      </c>
      <c r="B9" s="54"/>
      <c r="C9" s="55"/>
      <c r="D9" s="38"/>
      <c r="E9" s="38"/>
      <c r="F9" s="68">
        <v>51960066</v>
      </c>
      <c r="G9" s="54">
        <f t="shared" ref="G9:G12" si="0">SUM(B9:F9)</f>
        <v>51960066</v>
      </c>
      <c r="H9" s="33">
        <f>F9-Ф2!D27</f>
        <v>0</v>
      </c>
    </row>
    <row r="10" spans="1:16" ht="10.199999999999999" x14ac:dyDescent="0.3">
      <c r="A10" s="71" t="s">
        <v>122</v>
      </c>
      <c r="B10" s="54"/>
      <c r="C10" s="55"/>
      <c r="D10" s="69">
        <v>-798309</v>
      </c>
      <c r="E10" s="38"/>
      <c r="F10" s="38"/>
      <c r="G10" s="54">
        <f t="shared" si="0"/>
        <v>-798309</v>
      </c>
    </row>
    <row r="11" spans="1:16" ht="10.199999999999999" x14ac:dyDescent="0.3">
      <c r="A11" s="67" t="s">
        <v>123</v>
      </c>
      <c r="B11" s="69">
        <f>SUM(B9:B10)</f>
        <v>0</v>
      </c>
      <c r="C11" s="69">
        <f t="shared" ref="C11:E11" si="1">SUM(C9:C10)</f>
        <v>0</v>
      </c>
      <c r="D11" s="69">
        <f t="shared" si="1"/>
        <v>-798309</v>
      </c>
      <c r="E11" s="69">
        <f t="shared" si="1"/>
        <v>0</v>
      </c>
      <c r="F11" s="69">
        <f>SUM(F9:F10)</f>
        <v>51960066</v>
      </c>
      <c r="G11" s="69">
        <f t="shared" si="0"/>
        <v>51161757</v>
      </c>
    </row>
    <row r="12" spans="1:16" ht="10.199999999999999" x14ac:dyDescent="0.3">
      <c r="A12" s="9" t="s">
        <v>91</v>
      </c>
      <c r="B12" s="73"/>
      <c r="C12" s="74"/>
      <c r="D12" s="74"/>
      <c r="E12" s="73"/>
      <c r="F12" s="68">
        <v>-17521673</v>
      </c>
      <c r="G12" s="75">
        <f t="shared" si="0"/>
        <v>-17521673</v>
      </c>
    </row>
    <row r="13" spans="1:16" ht="10.199999999999999" x14ac:dyDescent="0.3">
      <c r="A13" s="8" t="s">
        <v>126</v>
      </c>
      <c r="B13" s="37">
        <f>SUM(B8)+B11+B12</f>
        <v>102920273</v>
      </c>
      <c r="C13" s="37">
        <f>SUM(C8)+C11+C12</f>
        <v>10735627</v>
      </c>
      <c r="D13" s="37">
        <f>SUM(D8)+D11+D12</f>
        <v>-771353</v>
      </c>
      <c r="E13" s="37">
        <f>SUM(E8)+E11+E12</f>
        <v>316430</v>
      </c>
      <c r="F13" s="37">
        <f>SUM(F8)+F11+F12</f>
        <v>61787891</v>
      </c>
      <c r="G13" s="55">
        <f>SUM(B13:F13)</f>
        <v>174988868</v>
      </c>
    </row>
    <row r="14" spans="1:16" ht="10.199999999999999" x14ac:dyDescent="0.3">
      <c r="A14" s="67" t="s">
        <v>115</v>
      </c>
      <c r="B14" s="38"/>
      <c r="C14" s="37"/>
      <c r="D14" s="54"/>
      <c r="E14" s="38"/>
      <c r="F14" s="68">
        <v>38592017</v>
      </c>
      <c r="G14" s="56">
        <f>F14</f>
        <v>38592017</v>
      </c>
      <c r="H14" s="33">
        <f>F14-Ф2!C27</f>
        <v>0</v>
      </c>
    </row>
    <row r="15" spans="1:16" ht="10.199999999999999" x14ac:dyDescent="0.3">
      <c r="A15" s="71" t="s">
        <v>61</v>
      </c>
      <c r="B15" s="38"/>
      <c r="C15" s="37"/>
      <c r="D15" s="72">
        <v>407706</v>
      </c>
      <c r="E15" s="38"/>
      <c r="F15" s="54"/>
      <c r="G15" s="56">
        <f>D15</f>
        <v>407706</v>
      </c>
    </row>
    <row r="16" spans="1:16" ht="21" customHeight="1" x14ac:dyDescent="0.3">
      <c r="A16" s="67" t="s">
        <v>123</v>
      </c>
      <c r="B16" s="76">
        <v>0</v>
      </c>
      <c r="C16" s="76">
        <v>0</v>
      </c>
      <c r="D16" s="76">
        <f>D15</f>
        <v>407706</v>
      </c>
      <c r="E16" s="76">
        <v>0</v>
      </c>
      <c r="F16" s="76">
        <f>SUM(F14:F15)</f>
        <v>38592017</v>
      </c>
      <c r="G16" s="77">
        <f>SUM(B16:F16)</f>
        <v>38999723</v>
      </c>
    </row>
    <row r="17" spans="1:7" ht="10.199999999999999" x14ac:dyDescent="0.3">
      <c r="A17" s="9" t="s">
        <v>91</v>
      </c>
      <c r="B17" s="38"/>
      <c r="C17" s="37"/>
      <c r="D17" s="55"/>
      <c r="E17" s="38"/>
      <c r="F17" s="76">
        <v>-13416382</v>
      </c>
      <c r="G17" s="77">
        <f>SUM(B17:F17)</f>
        <v>-13416382</v>
      </c>
    </row>
    <row r="18" spans="1:7" ht="10.199999999999999" x14ac:dyDescent="0.3">
      <c r="A18" s="8" t="s">
        <v>125</v>
      </c>
      <c r="B18" s="37">
        <f>SUM(B13)+B16+B17</f>
        <v>102920273</v>
      </c>
      <c r="C18" s="37">
        <f>SUM(C13)+C16+C17</f>
        <v>10735627</v>
      </c>
      <c r="D18" s="37">
        <f>SUM(D13)+D16+D17</f>
        <v>-363647</v>
      </c>
      <c r="E18" s="37">
        <f>SUM(E13)+E16+E17</f>
        <v>316430</v>
      </c>
      <c r="F18" s="37">
        <f>SUM(F13)+F16+F17</f>
        <v>86963526</v>
      </c>
      <c r="G18" s="55">
        <f>SUM(B18:F19)</f>
        <v>200572209</v>
      </c>
    </row>
    <row r="19" spans="1:7" ht="21" customHeight="1" x14ac:dyDescent="0.3">
      <c r="B19" s="3"/>
      <c r="C19" s="3"/>
      <c r="D19" s="33">
        <f>D18-Ф1!C31</f>
        <v>0</v>
      </c>
      <c r="E19" s="3"/>
      <c r="F19" s="33">
        <f>F18-Ф1!C33</f>
        <v>0</v>
      </c>
      <c r="G19" s="33">
        <f>G18-Ф1!C34</f>
        <v>0</v>
      </c>
    </row>
    <row r="20" spans="1:7" ht="16.95" customHeight="1" x14ac:dyDescent="0.2">
      <c r="A20" s="27" t="s">
        <v>92</v>
      </c>
    </row>
    <row r="21" spans="1:7" ht="12" customHeight="1" x14ac:dyDescent="0.3">
      <c r="A21" s="15"/>
    </row>
    <row r="22" spans="1:7" ht="17.399999999999999" customHeight="1" x14ac:dyDescent="0.3">
      <c r="A22" s="12" t="s">
        <v>94</v>
      </c>
      <c r="B22" s="57"/>
    </row>
    <row r="23" spans="1:7" ht="12.6" customHeight="1" x14ac:dyDescent="0.3"/>
  </sheetData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Ф1</vt:lpstr>
      <vt:lpstr>Ф2</vt:lpstr>
      <vt:lpstr>Ф3</vt:lpstr>
      <vt:lpstr>Ф4</vt:lpstr>
      <vt:lpstr>Ф2!_Hlk96520020</vt:lpstr>
      <vt:lpstr>Ф1!Область_печати</vt:lpstr>
      <vt:lpstr>Ф2!Область_печати</vt:lpstr>
      <vt:lpstr>Ф3!Область_печати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Назгуль Есенхановна Смагулова</dc:creator>
  <cp:lastModifiedBy>Акмарал Тогызбаевна Бекмуратова</cp:lastModifiedBy>
  <cp:lastPrinted>2023-05-11T08:55:40Z</cp:lastPrinted>
  <dcterms:created xsi:type="dcterms:W3CDTF">2021-11-05T10:43:38Z</dcterms:created>
  <dcterms:modified xsi:type="dcterms:W3CDTF">2024-05-29T07:08:34Z</dcterms:modified>
</cp:coreProperties>
</file>