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1\2Q\Consolidated\final_KASE_NBRK\"/>
    </mc:Choice>
  </mc:AlternateContent>
  <bookViews>
    <workbookView xWindow="-120" yWindow="-120" windowWidth="29040" windowHeight="15840" activeTab="3"/>
  </bookViews>
  <sheets>
    <sheet name="ф1" sheetId="1" r:id="rId1"/>
    <sheet name="ф2" sheetId="2" r:id="rId2"/>
    <sheet name="ф3" sheetId="3" r:id="rId3"/>
    <sheet name="ф4" sheetId="4" r:id="rId4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4" l="1"/>
  <c r="D72" i="3"/>
  <c r="A56" i="4"/>
  <c r="A72" i="3"/>
  <c r="B63" i="2" l="1"/>
  <c r="I48" i="4" l="1"/>
  <c r="K48" i="4" s="1"/>
  <c r="I49" i="4"/>
  <c r="I47" i="4"/>
  <c r="H51" i="4"/>
  <c r="G29" i="4"/>
  <c r="G43" i="4"/>
  <c r="G52" i="4"/>
  <c r="G8" i="4"/>
  <c r="A5" i="4" l="1"/>
  <c r="D7" i="3"/>
  <c r="C7" i="3"/>
  <c r="A4" i="3"/>
  <c r="B29" i="1" l="1"/>
  <c r="B28" i="1" l="1"/>
  <c r="B15" i="1"/>
  <c r="B14" i="1"/>
  <c r="B13" i="1"/>
  <c r="B12" i="1"/>
  <c r="B10" i="1"/>
  <c r="J18" i="4" l="1"/>
  <c r="I9" i="4"/>
  <c r="K9" i="4" s="1"/>
  <c r="I31" i="4"/>
  <c r="G30" i="4"/>
  <c r="J29" i="4"/>
  <c r="F29" i="4"/>
  <c r="E29" i="4"/>
  <c r="D29" i="4"/>
  <c r="C29" i="4"/>
  <c r="B29" i="4"/>
  <c r="H28" i="4"/>
  <c r="H29" i="4" s="1"/>
  <c r="I27" i="4"/>
  <c r="K27" i="4" s="1"/>
  <c r="I26" i="4"/>
  <c r="K26" i="4" s="1"/>
  <c r="I25" i="4"/>
  <c r="K25" i="4" s="1"/>
  <c r="J21" i="4"/>
  <c r="J22" i="4" s="1"/>
  <c r="J23" i="4" s="1"/>
  <c r="H21" i="4"/>
  <c r="F21" i="4"/>
  <c r="E21" i="4"/>
  <c r="D21" i="4"/>
  <c r="C21" i="4"/>
  <c r="B21" i="4"/>
  <c r="I20" i="4"/>
  <c r="K20" i="4" s="1"/>
  <c r="H18" i="4"/>
  <c r="E18" i="4"/>
  <c r="C18" i="4"/>
  <c r="B18" i="4"/>
  <c r="J40" i="4"/>
  <c r="H22" i="4" l="1"/>
  <c r="C22" i="4"/>
  <c r="C23" i="4" s="1"/>
  <c r="C30" i="4" s="1"/>
  <c r="E22" i="4"/>
  <c r="E23" i="4" s="1"/>
  <c r="E30" i="4" s="1"/>
  <c r="I21" i="4"/>
  <c r="K21" i="4" s="1"/>
  <c r="B22" i="4"/>
  <c r="B23" i="4" s="1"/>
  <c r="B30" i="4" s="1"/>
  <c r="I28" i="4"/>
  <c r="K28" i="4" s="1"/>
  <c r="J30" i="4"/>
  <c r="I29" i="4"/>
  <c r="K29" i="4" s="1"/>
  <c r="B40" i="1" l="1"/>
  <c r="D38" i="1"/>
  <c r="D47" i="1" l="1"/>
  <c r="D49" i="1"/>
  <c r="D50" i="1" s="1"/>
  <c r="D24" i="1"/>
  <c r="I50" i="4" l="1"/>
  <c r="K50" i="4" s="1"/>
  <c r="C24" i="1"/>
  <c r="B68" i="3" l="1"/>
  <c r="B12" i="2"/>
  <c r="B13" i="2" s="1"/>
  <c r="B28" i="2" s="1"/>
  <c r="B34" i="2" s="1"/>
  <c r="B35" i="2" s="1"/>
  <c r="B36" i="2" s="1"/>
  <c r="B41" i="1"/>
  <c r="G53" i="4" l="1"/>
  <c r="D40" i="4"/>
  <c r="J43" i="4" l="1"/>
  <c r="K47" i="4"/>
  <c r="I38" i="4"/>
  <c r="K38" i="4" s="1"/>
  <c r="H43" i="4"/>
  <c r="F43" i="4"/>
  <c r="E43" i="4"/>
  <c r="D43" i="4"/>
  <c r="D44" i="4" s="1"/>
  <c r="C43" i="4"/>
  <c r="B43" i="4"/>
  <c r="I42" i="4"/>
  <c r="K42" i="4" s="1"/>
  <c r="C47" i="1"/>
  <c r="C49" i="1" s="1"/>
  <c r="C38" i="1"/>
  <c r="I43" i="4" l="1"/>
  <c r="K43" i="4" s="1"/>
  <c r="J52" i="4" l="1"/>
  <c r="H52" i="4"/>
  <c r="F52" i="4"/>
  <c r="E52" i="4"/>
  <c r="D52" i="4"/>
  <c r="C52" i="4"/>
  <c r="B52" i="4"/>
  <c r="H40" i="4"/>
  <c r="F40" i="4"/>
  <c r="E40" i="4"/>
  <c r="C40" i="4"/>
  <c r="B40" i="4"/>
  <c r="I51" i="4"/>
  <c r="K51" i="4" s="1"/>
  <c r="K49" i="4"/>
  <c r="I39" i="4"/>
  <c r="K39" i="4" s="1"/>
  <c r="I37" i="4"/>
  <c r="K37" i="4" s="1"/>
  <c r="I36" i="4"/>
  <c r="K36" i="4" s="1"/>
  <c r="F44" i="4" l="1"/>
  <c r="F45" i="4" s="1"/>
  <c r="F53" i="4" s="1"/>
  <c r="C44" i="4"/>
  <c r="C45" i="4" s="1"/>
  <c r="C53" i="4" s="1"/>
  <c r="H44" i="4"/>
  <c r="B44" i="4"/>
  <c r="B45" i="4" s="1"/>
  <c r="B53" i="4" s="1"/>
  <c r="E44" i="4"/>
  <c r="E45" i="4" s="1"/>
  <c r="E53" i="4" s="1"/>
  <c r="J44" i="4"/>
  <c r="D45" i="4"/>
  <c r="I52" i="4"/>
  <c r="K52" i="4" s="1"/>
  <c r="I40" i="4"/>
  <c r="K40" i="4" s="1"/>
  <c r="D53" i="4" l="1"/>
  <c r="I44" i="4"/>
  <c r="K44" i="4" s="1"/>
  <c r="C50" i="1" l="1"/>
  <c r="D56" i="2" l="1"/>
  <c r="D14" i="4" l="1"/>
  <c r="I14" i="4" l="1"/>
  <c r="K14" i="4" s="1"/>
  <c r="F17" i="4" l="1"/>
  <c r="D33" i="2"/>
  <c r="D15" i="4" l="1"/>
  <c r="D17" i="2"/>
  <c r="D20" i="2" s="1"/>
  <c r="D23" i="2"/>
  <c r="D26" i="2" s="1"/>
  <c r="F18" i="4"/>
  <c r="F22" i="4" s="1"/>
  <c r="F23" i="4" s="1"/>
  <c r="F30" i="4" s="1"/>
  <c r="I17" i="4"/>
  <c r="K17" i="4" s="1"/>
  <c r="D14" i="2"/>
  <c r="D11" i="2"/>
  <c r="D37" i="2" l="1"/>
  <c r="D39" i="2" s="1"/>
  <c r="D41" i="2" s="1"/>
  <c r="I15" i="4"/>
  <c r="K15" i="4" s="1"/>
  <c r="D16" i="4" l="1"/>
  <c r="D53" i="2"/>
  <c r="D57" i="2" s="1"/>
  <c r="D58" i="2" s="1"/>
  <c r="I16" i="4" l="1"/>
  <c r="K16" i="4" s="1"/>
  <c r="D18" i="4"/>
  <c r="D22" i="4" l="1"/>
  <c r="I18" i="4"/>
  <c r="K18" i="4" s="1"/>
  <c r="D23" i="4" l="1"/>
  <c r="I22" i="4"/>
  <c r="K22" i="4" s="1"/>
  <c r="D30" i="4" l="1"/>
  <c r="C56" i="2" l="1"/>
  <c r="C23" i="2"/>
  <c r="C26" i="2" s="1"/>
  <c r="C62" i="3" l="1"/>
  <c r="C53" i="2"/>
  <c r="C57" i="2" s="1"/>
  <c r="H11" i="4"/>
  <c r="C33" i="2" l="1"/>
  <c r="C14" i="2"/>
  <c r="I11" i="4"/>
  <c r="K11" i="4" s="1"/>
  <c r="H23" i="4"/>
  <c r="C11" i="2" l="1"/>
  <c r="H30" i="4"/>
  <c r="I30" i="4" s="1"/>
  <c r="K30" i="4" s="1"/>
  <c r="I23" i="4"/>
  <c r="K23" i="4" s="1"/>
  <c r="J33" i="4" l="1"/>
  <c r="J45" i="4" s="1"/>
  <c r="J53" i="4" s="1"/>
  <c r="C51" i="3" l="1"/>
  <c r="C37" i="2" l="1"/>
  <c r="C17" i="2" l="1"/>
  <c r="C20" i="2" s="1"/>
  <c r="C39" i="2" s="1"/>
  <c r="C22" i="3" l="1"/>
  <c r="C41" i="2" l="1"/>
  <c r="C58" i="2" s="1"/>
  <c r="C36" i="3" l="1"/>
  <c r="C39" i="3" s="1"/>
  <c r="C65" i="3" s="1"/>
  <c r="C68" i="3" s="1"/>
  <c r="D51" i="3" l="1"/>
  <c r="D62" i="3" l="1"/>
  <c r="D22" i="3"/>
  <c r="D36" i="3" s="1"/>
  <c r="D39" i="3" s="1"/>
  <c r="D65" i="3" s="1"/>
  <c r="D68" i="3" s="1"/>
  <c r="H33" i="4" l="1"/>
  <c r="I33" i="4" l="1"/>
  <c r="K33" i="4" s="1"/>
  <c r="H45" i="4"/>
  <c r="H53" i="4" l="1"/>
  <c r="I53" i="4" s="1"/>
  <c r="K53" i="4" s="1"/>
  <c r="I45" i="4"/>
  <c r="K45" i="4" s="1"/>
</calcChain>
</file>

<file path=xl/sharedStrings.xml><?xml version="1.0" encoding="utf-8"?>
<sst xmlns="http://schemas.openxmlformats.org/spreadsheetml/2006/main" count="257" uniqueCount="188">
  <si>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</si>
  <si>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</si>
  <si>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</si>
  <si>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</si>
  <si>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</si>
  <si>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</si>
  <si>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</si>
  <si>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</si>
  <si>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</si>
  <si>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</si>
  <si>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</si>
  <si>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</si>
  <si>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</si>
  <si>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</si>
  <si>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</si>
  <si>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</si>
  <si>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</si>
  <si>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</si>
  <si>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</si>
  <si>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</si>
  <si>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</si>
  <si>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</si>
  <si>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</si>
  <si>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</si>
  <si>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</si>
  <si>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</si>
  <si>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</si>
  <si>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</si>
  <si>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</si>
  <si>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</si>
  <si>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</si>
  <si>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</si>
  <si>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</si>
  <si>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</si>
  <si>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</si>
  <si>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</si>
  <si>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</si>
  <si>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</si>
  <si>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</si>
  <si>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</si>
  <si>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</si>
  <si>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</si>
  <si>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</si>
  <si>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</si>
  <si>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</si>
  <si>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</si>
  <si>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</si>
  <si>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</si>
  <si>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</si>
  <si>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</si>
  <si>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</si>
  <si>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</si>
  <si>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</si>
  <si>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</si>
  <si>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</si>
  <si>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</si>
  <si>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</si>
  <si>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</si>
  <si>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</si>
  <si>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</si>
  <si>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</si>
  <si>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</si>
  <si>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</si>
  <si>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</si>
  <si>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</si>
  <si>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</si>
  <si>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</si>
  <si>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</si>
  <si>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</si>
  <si>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</si>
  <si>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</si>
  <si>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</si>
  <si>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</si>
  <si>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</si>
  <si>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</si>
  <si>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</si>
  <si>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</si>
  <si>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</si>
  <si>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</si>
  <si>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</si>
  <si>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</si>
  <si>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</si>
  <si>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</si>
  <si>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</si>
  <si>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</si>
  <si>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</si>
  <si>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</si>
  <si>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</si>
  <si>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</si>
  <si>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</si>
  <si>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</si>
  <si>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</si>
  <si>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</si>
  <si>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</si>
  <si>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</si>
  <si>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</si>
  <si>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</si>
  <si>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</si>
  <si>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</si>
  <si>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</si>
  <si>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</si>
  <si>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</si>
  <si>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</si>
  <si>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</si>
  <si>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</si>
  <si>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</si>
  <si>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</si>
  <si>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Выкуп собственных акций</t>
  </si>
  <si>
    <t>Погашение субординированного долга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</si>
  <si>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</si>
  <si>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</si>
  <si>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</si>
  <si>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</si>
  <si>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</si>
  <si>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Акционерный  капитал</t>
  </si>
  <si>
    <t>Собственные выкупленные акции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</si>
  <si>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</si>
  <si>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</si>
  <si>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</si>
  <si>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</si>
  <si>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</si>
  <si>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>Выпуск акций</t>
  </si>
  <si>
    <t>Всего операций с собственниками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</si>
  <si>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</si>
  <si>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</si>
  <si>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</si>
  <si>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Взнос в уставный капитал дочерних организаций</t>
  </si>
  <si>
    <t>Платежи в отношении обязательств по аренде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</si>
  <si>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</si>
  <si>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</si>
  <si>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</si>
  <si>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</si>
  <si>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Накопленный резерв по переводу в валюту представления данных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</si>
  <si>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</si>
  <si>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</si>
  <si>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</si>
  <si>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</si>
  <si>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</si>
  <si>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</si>
  <si>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</si>
  <si>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</si>
  <si>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</si>
  <si>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Выкуп доли миноритарных акционеров</t>
  </si>
  <si>
    <t>Дивиденды выплаченные  акционерам</t>
  </si>
  <si>
    <t>Резерв переоценка основных средств, за вычетом подоходного налога</t>
  </si>
  <si>
    <t>Выплата дивидендов</t>
  </si>
  <si>
    <t>Остаток по состоянию на 1 января 2020 год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</si>
  <si>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</si>
  <si>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</si>
  <si>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ПРОМЕЖУТОЧНЫЙ СЖАТЫЙ ОТЧЕТ О ДВИЖЕНИИ ДЕНЕЖНЫХ СРЕДСТВ</t>
  </si>
  <si>
    <t>ПРОМЕЖУТОЧНЫЙ СЖАТЫЙ ОТЧЕТ ОБ ИЗМЕНЕНИЯХ В КАПИТАЛЕ</t>
  </si>
  <si>
    <t>Размещение субординированного долга</t>
  </si>
  <si>
    <t>Амортизация резерва переоценки</t>
  </si>
  <si>
    <t>Прочие движение в капитале</t>
  </si>
  <si>
    <t>Чистая прибыль (убыток) от операций с иностранной валютой</t>
  </si>
  <si>
    <t>Доходы по операциям с производными финансовыми инструментами</t>
  </si>
  <si>
    <t>Погашение кредитов от других банков</t>
  </si>
  <si>
    <t>Чистое поступление/(расходование) денежных средств от/(в) финансовой деятельности</t>
  </si>
  <si>
    <t>Чистое поступление/(расходование) денежных средств от/(в) инвестиционной деятельности</t>
  </si>
  <si>
    <t>Чистое поступление/(расходование) денежных средств от/(в) операционной деятельности</t>
  </si>
  <si>
    <t xml:space="preserve">Чистое поступление/(расходование) денежных средств от/(в) операционной деятельности до корпоративного подоходного налога </t>
  </si>
  <si>
    <t>Бекенев Т.М.</t>
  </si>
  <si>
    <t>Расходы по ожидаемым кредитным убыткам</t>
  </si>
  <si>
    <t>миллион тенге</t>
  </si>
  <si>
    <t>31 декабря 2020 года</t>
  </si>
  <si>
    <t>Обязательства перед ипотечной организацией</t>
  </si>
  <si>
    <t>Балансовая стоимость одной простой акции, тенге</t>
  </si>
  <si>
    <t>Остаток по состоянию на 1 января 2021 год</t>
  </si>
  <si>
    <t xml:space="preserve">Операции с материнской компанией </t>
  </si>
  <si>
    <t>Прибыль на акцию</t>
  </si>
  <si>
    <t>Базовая и разводненная прибыль на обыкновенную акцию, в тенге</t>
  </si>
  <si>
    <t>Доход от признания дисконта по выпущенным облигациям</t>
  </si>
  <si>
    <t>по состоянию на 30 июня 2021 года</t>
  </si>
  <si>
    <t>30 июня 2021 года
(неаудировано)</t>
  </si>
  <si>
    <t>Прочие резервы</t>
  </si>
  <si>
    <t>за шесть месяцев, закончившихся 30 июня 2021 года</t>
  </si>
  <si>
    <t>6 месяцев 2021 года (неаудированно)</t>
  </si>
  <si>
    <t>6 месяцев 2020 года (неаудированно)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</si>
  <si>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</si>
  <si>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Прочие доходы полученны/(расходы выплаченные)</t>
  </si>
  <si>
    <t>Размещение долговых ценных бумаг выпущенных</t>
  </si>
  <si>
    <t>Погашение долговых ценных бумаг</t>
  </si>
  <si>
    <t>Остаток по состоянию на 30 июня 2020 года</t>
  </si>
  <si>
    <t>Остаток по состоянию на 30 июня 2021 года</t>
  </si>
  <si>
    <t>Перевод в обязательный резерв</t>
  </si>
  <si>
    <t>Увеличение доли неконтролирующих акционеров</t>
  </si>
  <si>
    <t>Пан Е.В.</t>
  </si>
  <si>
    <t>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</si>
</sst>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8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>
      <alignment horizontal="right" vertical="top"/>
    </xf>
    <xf numFmtId="0" fontId="1" fillId="0" borderId="0"/>
  </cellStyleXfs>
  <cellXfs count="181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6" fillId="0" borderId="13" xfId="2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9" fontId="3" fillId="0" borderId="21" xfId="3" applyNumberFormat="1" applyFont="1" applyBorder="1" applyAlignment="1">
      <alignment horizontal="center" wrapText="1"/>
    </xf>
    <xf numFmtId="169" fontId="3" fillId="0" borderId="21" xfId="3" applyNumberFormat="1" applyFont="1" applyBorder="1" applyAlignment="1">
      <alignment horizontal="right" wrapText="1" indent="1"/>
    </xf>
    <xf numFmtId="0" fontId="3" fillId="0" borderId="15" xfId="0" applyFont="1" applyBorder="1" applyAlignment="1">
      <alignment wrapText="1"/>
    </xf>
    <xf numFmtId="0" fontId="3" fillId="0" borderId="6" xfId="0" applyFont="1" applyBorder="1"/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9" fontId="4" fillId="0" borderId="0" xfId="0" applyNumberFormat="1" applyFont="1"/>
    <xf numFmtId="0" fontId="4" fillId="0" borderId="12" xfId="0" applyFont="1" applyBorder="1" applyAlignment="1">
      <alignment wrapText="1"/>
    </xf>
    <xf numFmtId="3" fontId="6" fillId="0" borderId="14" xfId="2" quotePrefix="1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0" fillId="0" borderId="16" xfId="0" applyFont="1" applyBorder="1"/>
    <xf numFmtId="165" fontId="10" fillId="0" borderId="17" xfId="1" applyNumberFormat="1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/>
    <xf numFmtId="0" fontId="10" fillId="0" borderId="9" xfId="0" applyFont="1" applyBorder="1" applyAlignment="1">
      <alignment wrapText="1"/>
    </xf>
    <xf numFmtId="0" fontId="10" fillId="0" borderId="10" xfId="0" applyFont="1" applyBorder="1"/>
    <xf numFmtId="0" fontId="10" fillId="0" borderId="2" xfId="0" applyFont="1" applyBorder="1"/>
    <xf numFmtId="0" fontId="10" fillId="0" borderId="22" xfId="0" applyFont="1" applyBorder="1"/>
    <xf numFmtId="0" fontId="10" fillId="0" borderId="1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/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1" applyNumberFormat="1" applyFont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/>
    <xf numFmtId="0" fontId="9" fillId="0" borderId="2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/>
    <xf numFmtId="3" fontId="4" fillId="0" borderId="0" xfId="0" applyNumberFormat="1" applyFont="1"/>
    <xf numFmtId="0" fontId="3" fillId="0" borderId="0" xfId="0" applyFont="1" applyAlignment="1">
      <alignment horizontal="center" wrapText="1"/>
    </xf>
    <xf numFmtId="0" fontId="13" fillId="0" borderId="6" xfId="0" applyFont="1" applyBorder="1" applyAlignment="1">
      <alignment wrapText="1"/>
    </xf>
    <xf numFmtId="0" fontId="14" fillId="0" borderId="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0" fillId="0" borderId="6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6" fontId="10" fillId="0" borderId="0" xfId="0" applyNumberFormat="1" applyFont="1"/>
    <xf numFmtId="0" fontId="9" fillId="0" borderId="30" xfId="0" applyFont="1" applyBorder="1"/>
    <xf numFmtId="0" fontId="9" fillId="0" borderId="31" xfId="0" applyFont="1" applyBorder="1"/>
    <xf numFmtId="0" fontId="10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166" fontId="10" fillId="0" borderId="0" xfId="0" applyNumberFormat="1" applyFont="1" applyBorder="1"/>
    <xf numFmtId="0" fontId="9" fillId="0" borderId="25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10" fillId="0" borderId="7" xfId="0" applyFont="1" applyFill="1" applyBorder="1"/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70" fontId="10" fillId="0" borderId="8" xfId="1" applyNumberFormat="1" applyFont="1" applyFill="1" applyBorder="1"/>
    <xf numFmtId="170" fontId="10" fillId="0" borderId="8" xfId="1" applyNumberFormat="1" applyFont="1" applyBorder="1"/>
    <xf numFmtId="170" fontId="10" fillId="0" borderId="11" xfId="1" applyNumberFormat="1" applyFont="1" applyBorder="1"/>
    <xf numFmtId="170" fontId="9" fillId="0" borderId="21" xfId="1" applyNumberFormat="1" applyFont="1" applyBorder="1"/>
    <xf numFmtId="170" fontId="10" fillId="0" borderId="5" xfId="1" applyNumberFormat="1" applyFont="1" applyBorder="1"/>
    <xf numFmtId="170" fontId="9" fillId="0" borderId="8" xfId="1" applyNumberFormat="1" applyFont="1" applyBorder="1"/>
    <xf numFmtId="170" fontId="10" fillId="0" borderId="26" xfId="1" applyNumberFormat="1" applyFont="1" applyBorder="1"/>
    <xf numFmtId="170" fontId="10" fillId="0" borderId="17" xfId="1" applyNumberFormat="1" applyFont="1" applyBorder="1"/>
    <xf numFmtId="170" fontId="10" fillId="0" borderId="20" xfId="1" applyNumberFormat="1" applyFont="1" applyBorder="1"/>
    <xf numFmtId="170" fontId="13" fillId="0" borderId="8" xfId="1" applyNumberFormat="1" applyFont="1" applyBorder="1"/>
    <xf numFmtId="170" fontId="13" fillId="0" borderId="11" xfId="1" applyNumberFormat="1" applyFont="1" applyBorder="1"/>
    <xf numFmtId="170" fontId="9" fillId="0" borderId="21" xfId="1" applyNumberFormat="1" applyFont="1" applyBorder="1" applyAlignment="1">
      <alignment wrapText="1"/>
    </xf>
    <xf numFmtId="170" fontId="9" fillId="0" borderId="29" xfId="1" applyNumberFormat="1" applyFont="1" applyBorder="1" applyAlignment="1">
      <alignment wrapText="1"/>
    </xf>
    <xf numFmtId="170" fontId="3" fillId="0" borderId="17" xfId="0" applyNumberFormat="1" applyFont="1" applyBorder="1" applyAlignment="1">
      <alignment horizontal="right" wrapText="1" indent="1"/>
    </xf>
    <xf numFmtId="170" fontId="3" fillId="0" borderId="8" xfId="0" applyNumberFormat="1" applyFont="1" applyBorder="1" applyAlignment="1">
      <alignment horizontal="right" wrapText="1" indent="1"/>
    </xf>
    <xf numFmtId="170" fontId="3" fillId="0" borderId="11" xfId="0" applyNumberFormat="1" applyFont="1" applyBorder="1" applyAlignment="1">
      <alignment horizontal="right" wrapText="1" indent="1"/>
    </xf>
    <xf numFmtId="170" fontId="15" fillId="0" borderId="11" xfId="0" applyNumberFormat="1" applyFont="1" applyBorder="1" applyAlignment="1">
      <alignment horizontal="right" wrapText="1" indent="1"/>
    </xf>
    <xf numFmtId="170" fontId="3" fillId="0" borderId="21" xfId="0" applyNumberFormat="1" applyFont="1" applyBorder="1" applyAlignment="1">
      <alignment horizontal="right" wrapText="1" indent="1"/>
    </xf>
    <xf numFmtId="170" fontId="3" fillId="0" borderId="29" xfId="0" applyNumberFormat="1" applyFont="1" applyBorder="1" applyAlignment="1">
      <alignment horizontal="right" wrapText="1" indent="1"/>
    </xf>
    <xf numFmtId="170" fontId="3" fillId="0" borderId="26" xfId="0" applyNumberFormat="1" applyFont="1" applyBorder="1" applyAlignment="1">
      <alignment horizontal="right" wrapText="1" indent="1"/>
    </xf>
    <xf numFmtId="170" fontId="3" fillId="0" borderId="16" xfId="0" applyNumberFormat="1" applyFont="1" applyBorder="1" applyAlignment="1">
      <alignment horizontal="right" wrapText="1"/>
    </xf>
    <xf numFmtId="170" fontId="3" fillId="0" borderId="7" xfId="0" applyNumberFormat="1" applyFont="1" applyBorder="1" applyAlignment="1">
      <alignment horizontal="right" wrapText="1"/>
    </xf>
    <xf numFmtId="170" fontId="4" fillId="0" borderId="7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wrapText="1"/>
    </xf>
    <xf numFmtId="170" fontId="14" fillId="0" borderId="10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 horizontal="right" wrapText="1"/>
    </xf>
    <xf numFmtId="170" fontId="3" fillId="0" borderId="28" xfId="0" applyNumberFormat="1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170" fontId="3" fillId="0" borderId="4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70" fontId="3" fillId="0" borderId="0" xfId="0" applyNumberFormat="1" applyFont="1" applyBorder="1" applyAlignment="1">
      <alignment horizontal="right" wrapText="1"/>
    </xf>
    <xf numFmtId="170" fontId="3" fillId="0" borderId="0" xfId="0" applyNumberFormat="1" applyFont="1" applyBorder="1" applyAlignment="1">
      <alignment horizontal="right" wrapText="1" indent="1"/>
    </xf>
    <xf numFmtId="0" fontId="14" fillId="0" borderId="3" xfId="0" applyFont="1" applyBorder="1" applyAlignment="1">
      <alignment vertical="center" wrapText="1"/>
    </xf>
    <xf numFmtId="170" fontId="4" fillId="0" borderId="4" xfId="0" applyNumberFormat="1" applyFont="1" applyBorder="1" applyAlignment="1">
      <alignment horizontal="right" wrapText="1"/>
    </xf>
    <xf numFmtId="170" fontId="3" fillId="0" borderId="5" xfId="0" applyNumberFormat="1" applyFont="1" applyBorder="1" applyAlignment="1">
      <alignment horizontal="right" wrapText="1" indent="1"/>
    </xf>
    <xf numFmtId="0" fontId="14" fillId="0" borderId="18" xfId="0" applyFont="1" applyBorder="1" applyAlignment="1">
      <alignment vertical="center" wrapText="1"/>
    </xf>
    <xf numFmtId="170" fontId="14" fillId="0" borderId="19" xfId="0" applyNumberFormat="1" applyFont="1" applyBorder="1" applyAlignment="1">
      <alignment horizontal="right" wrapText="1"/>
    </xf>
    <xf numFmtId="170" fontId="15" fillId="0" borderId="20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wrapText="1"/>
    </xf>
    <xf numFmtId="170" fontId="10" fillId="0" borderId="0" xfId="1" applyNumberFormat="1" applyFont="1" applyBorder="1"/>
    <xf numFmtId="0" fontId="9" fillId="0" borderId="7" xfId="0" applyFont="1" applyBorder="1"/>
    <xf numFmtId="0" fontId="9" fillId="0" borderId="18" xfId="0" applyFont="1" applyBorder="1" applyAlignment="1">
      <alignment wrapText="1"/>
    </xf>
    <xf numFmtId="170" fontId="9" fillId="0" borderId="20" xfId="1" applyNumberFormat="1" applyFont="1" applyBorder="1"/>
    <xf numFmtId="165" fontId="10" fillId="0" borderId="33" xfId="1" applyNumberFormat="1" applyFont="1" applyBorder="1"/>
    <xf numFmtId="170" fontId="10" fillId="0" borderId="34" xfId="1" applyNumberFormat="1" applyFont="1" applyFill="1" applyBorder="1"/>
    <xf numFmtId="170" fontId="10" fillId="0" borderId="35" xfId="1" applyNumberFormat="1" applyFont="1" applyFill="1" applyBorder="1"/>
    <xf numFmtId="170" fontId="9" fillId="0" borderId="32" xfId="1" applyNumberFormat="1" applyFont="1" applyFill="1" applyBorder="1"/>
    <xf numFmtId="170" fontId="10" fillId="0" borderId="36" xfId="1" applyNumberFormat="1" applyFont="1" applyFill="1" applyBorder="1"/>
    <xf numFmtId="170" fontId="10" fillId="0" borderId="37" xfId="1" applyNumberFormat="1" applyFont="1" applyFill="1" applyBorder="1"/>
    <xf numFmtId="170" fontId="10" fillId="0" borderId="34" xfId="1" applyNumberFormat="1" applyFont="1" applyBorder="1"/>
    <xf numFmtId="170" fontId="10" fillId="0" borderId="35" xfId="1" applyNumberFormat="1" applyFont="1" applyBorder="1"/>
    <xf numFmtId="170" fontId="9" fillId="0" borderId="32" xfId="1" applyNumberFormat="1" applyFont="1" applyBorder="1"/>
    <xf numFmtId="170" fontId="9" fillId="0" borderId="33" xfId="1" applyNumberFormat="1" applyFont="1" applyBorder="1"/>
    <xf numFmtId="170" fontId="10" fillId="0" borderId="37" xfId="1" applyNumberFormat="1" applyFont="1" applyBorder="1"/>
    <xf numFmtId="165" fontId="10" fillId="0" borderId="16" xfId="1" applyNumberFormat="1" applyFont="1" applyBorder="1"/>
    <xf numFmtId="170" fontId="10" fillId="0" borderId="7" xfId="1" applyNumberFormat="1" applyFont="1" applyFill="1" applyBorder="1"/>
    <xf numFmtId="170" fontId="9" fillId="0" borderId="2" xfId="1" applyNumberFormat="1" applyFont="1" applyFill="1" applyBorder="1"/>
    <xf numFmtId="170" fontId="9" fillId="0" borderId="2" xfId="1" applyNumberFormat="1" applyFont="1" applyBorder="1"/>
    <xf numFmtId="170" fontId="9" fillId="0" borderId="16" xfId="1" applyNumberFormat="1" applyFont="1" applyBorder="1"/>
    <xf numFmtId="169" fontId="3" fillId="0" borderId="38" xfId="3" applyNumberFormat="1" applyFont="1" applyBorder="1" applyAlignment="1">
      <alignment horizontal="center" vertical="center" wrapText="1"/>
    </xf>
    <xf numFmtId="170" fontId="10" fillId="0" borderId="39" xfId="1" applyNumberFormat="1" applyFont="1" applyBorder="1"/>
    <xf numFmtId="170" fontId="10" fillId="0" borderId="40" xfId="1" applyNumberFormat="1" applyFont="1" applyBorder="1"/>
    <xf numFmtId="170" fontId="9" fillId="0" borderId="30" xfId="1" applyNumberFormat="1" applyFont="1" applyBorder="1"/>
    <xf numFmtId="170" fontId="10" fillId="0" borderId="41" xfId="1" applyNumberFormat="1" applyFont="1" applyBorder="1"/>
    <xf numFmtId="170" fontId="9" fillId="0" borderId="39" xfId="1" applyNumberFormat="1" applyFont="1" applyBorder="1"/>
    <xf numFmtId="170" fontId="9" fillId="0" borderId="38" xfId="1" applyNumberFormat="1" applyFont="1" applyBorder="1" applyAlignment="1">
      <alignment wrapText="1"/>
    </xf>
    <xf numFmtId="170" fontId="10" fillId="0" borderId="42" xfId="1" applyNumberFormat="1" applyFont="1" applyBorder="1"/>
    <xf numFmtId="170" fontId="9" fillId="0" borderId="43" xfId="1" applyNumberFormat="1" applyFont="1" applyBorder="1" applyAlignment="1">
      <alignment wrapText="1"/>
    </xf>
    <xf numFmtId="170" fontId="10" fillId="0" borderId="31" xfId="1" applyNumberFormat="1" applyFont="1" applyBorder="1"/>
    <xf numFmtId="170" fontId="10" fillId="0" borderId="44" xfId="1" applyNumberFormat="1" applyFont="1" applyBorder="1"/>
    <xf numFmtId="170" fontId="10" fillId="0" borderId="39" xfId="1" applyNumberFormat="1" applyFont="1" applyFill="1" applyBorder="1"/>
    <xf numFmtId="170" fontId="13" fillId="0" borderId="39" xfId="1" applyNumberFormat="1" applyFont="1" applyBorder="1"/>
    <xf numFmtId="170" fontId="13" fillId="0" borderId="40" xfId="1" applyNumberFormat="1" applyFont="1" applyBorder="1"/>
    <xf numFmtId="170" fontId="9" fillId="0" borderId="30" xfId="1" applyNumberFormat="1" applyFont="1" applyBorder="1" applyAlignment="1">
      <alignment wrapText="1"/>
    </xf>
    <xf numFmtId="170" fontId="9" fillId="0" borderId="45" xfId="1" applyNumberFormat="1" applyFont="1" applyBorder="1" applyAlignment="1">
      <alignment wrapText="1"/>
    </xf>
    <xf numFmtId="170" fontId="9" fillId="0" borderId="44" xfId="1" applyNumberFormat="1" applyFont="1" applyBorder="1"/>
    <xf numFmtId="169" fontId="3" fillId="0" borderId="46" xfId="3" applyNumberFormat="1" applyFont="1" applyBorder="1" applyAlignment="1">
      <alignment horizontal="center" vertical="center" wrapText="1"/>
    </xf>
    <xf numFmtId="170" fontId="9" fillId="0" borderId="46" xfId="1" applyNumberFormat="1" applyFont="1" applyBorder="1" applyAlignment="1">
      <alignment wrapText="1"/>
    </xf>
    <xf numFmtId="165" fontId="10" fillId="0" borderId="42" xfId="1" applyNumberFormat="1" applyFont="1" applyBorder="1"/>
    <xf numFmtId="170" fontId="10" fillId="0" borderId="47" xfId="1" applyNumberFormat="1" applyFont="1" applyFill="1" applyBorder="1"/>
    <xf numFmtId="170" fontId="10" fillId="0" borderId="17" xfId="1" applyNumberFormat="1" applyFont="1" applyFill="1" applyBorder="1"/>
    <xf numFmtId="0" fontId="9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view="pageBreakPreview" topLeftCell="A28" zoomScale="70" zoomScaleNormal="70" zoomScaleSheetLayoutView="70" workbookViewId="0">
      <selection activeCell="D56" sqref="D56"/>
    </sheetView>
  </sheetViews>
  <sheetFormatPr defaultRowHeight="18.75" x14ac:dyDescent="0.3"/>
  <cols>
    <col min="1" max="1" width="79.85546875" style="43" customWidth="1"/>
    <col min="2" max="2" width="16.5703125" style="40" customWidth="1"/>
    <col min="3" max="3" width="25.140625" style="44" customWidth="1"/>
    <col min="4" max="4" width="25.28515625" style="44" customWidth="1"/>
    <col min="5" max="16384" width="9.140625" style="40"/>
  </cols>
  <sheetData>
    <row r="1" spans="1:4" x14ac:dyDescent="0.3">
      <c r="A1" s="174" t="s">
        <v>147</v>
      </c>
      <c r="B1" s="174"/>
      <c r="C1" s="174"/>
      <c r="D1" s="175"/>
    </row>
    <row r="2" spans="1:4" x14ac:dyDescent="0.3">
      <c r="A2" s="174" t="s">
        <v>35</v>
      </c>
      <c r="B2" s="174"/>
      <c r="C2" s="174"/>
      <c r="D2" s="175"/>
    </row>
    <row r="3" spans="1:4" x14ac:dyDescent="0.3">
      <c r="A3" s="174" t="s">
        <v>36</v>
      </c>
      <c r="B3" s="174"/>
      <c r="C3" s="174"/>
      <c r="D3" s="175"/>
    </row>
    <row r="4" spans="1:4" x14ac:dyDescent="0.3">
      <c r="A4" s="174" t="s">
        <v>172</v>
      </c>
      <c r="B4" s="174"/>
      <c r="C4" s="174"/>
      <c r="D4" s="175"/>
    </row>
    <row r="5" spans="1:4" x14ac:dyDescent="0.3">
      <c r="A5" s="176" t="s">
        <v>37</v>
      </c>
      <c r="B5" s="176"/>
      <c r="C5" s="176"/>
      <c r="D5" s="175"/>
    </row>
    <row r="6" spans="1:4" ht="19.5" thickBot="1" x14ac:dyDescent="0.35">
      <c r="A6" s="10"/>
      <c r="B6" s="1"/>
      <c r="C6" s="88"/>
      <c r="D6" s="88" t="s">
        <v>163</v>
      </c>
    </row>
    <row r="7" spans="1:4" ht="38.25" thickBot="1" x14ac:dyDescent="0.35">
      <c r="A7" s="26"/>
      <c r="B7" s="9" t="s">
        <v>0</v>
      </c>
      <c r="C7" s="9" t="s">
        <v>173</v>
      </c>
      <c r="D7" s="27" t="s">
        <v>164</v>
      </c>
    </row>
    <row r="8" spans="1:4" x14ac:dyDescent="0.3">
      <c r="A8" s="28" t="s">
        <v>1</v>
      </c>
      <c r="B8" s="29"/>
      <c r="C8" s="146"/>
      <c r="D8" s="135"/>
    </row>
    <row r="9" spans="1:4" x14ac:dyDescent="0.3">
      <c r="A9" s="59" t="s">
        <v>2</v>
      </c>
      <c r="B9" s="67">
        <v>12</v>
      </c>
      <c r="C9" s="147">
        <v>1228555</v>
      </c>
      <c r="D9" s="136">
        <v>1405629</v>
      </c>
    </row>
    <row r="10" spans="1:4" x14ac:dyDescent="0.3">
      <c r="A10" s="59" t="s">
        <v>133</v>
      </c>
      <c r="B10" s="67">
        <f>B9+1</f>
        <v>13</v>
      </c>
      <c r="C10" s="147">
        <v>7193</v>
      </c>
      <c r="D10" s="136">
        <v>12114</v>
      </c>
    </row>
    <row r="11" spans="1:4" x14ac:dyDescent="0.3">
      <c r="A11" s="59" t="s">
        <v>3</v>
      </c>
      <c r="B11" s="67"/>
      <c r="C11" s="147">
        <v>62356</v>
      </c>
      <c r="D11" s="136">
        <v>83729</v>
      </c>
    </row>
    <row r="12" spans="1:4" ht="38.25" customHeight="1" x14ac:dyDescent="0.3">
      <c r="A12" s="59" t="s">
        <v>4</v>
      </c>
      <c r="B12" s="67">
        <f>B10+1</f>
        <v>14</v>
      </c>
      <c r="C12" s="147">
        <v>81992</v>
      </c>
      <c r="D12" s="136">
        <v>111014</v>
      </c>
    </row>
    <row r="13" spans="1:4" ht="56.25" x14ac:dyDescent="0.3">
      <c r="A13" s="59" t="s">
        <v>5</v>
      </c>
      <c r="B13" s="67">
        <f>B12+1</f>
        <v>15</v>
      </c>
      <c r="C13" s="147">
        <v>237251</v>
      </c>
      <c r="D13" s="136">
        <v>297296</v>
      </c>
    </row>
    <row r="14" spans="1:4" ht="56.25" x14ac:dyDescent="0.3">
      <c r="A14" s="59" t="s">
        <v>7</v>
      </c>
      <c r="B14" s="67">
        <f>B13</f>
        <v>15</v>
      </c>
      <c r="C14" s="147">
        <v>304615</v>
      </c>
      <c r="D14" s="136">
        <v>47285</v>
      </c>
    </row>
    <row r="15" spans="1:4" x14ac:dyDescent="0.3">
      <c r="A15" s="59" t="s">
        <v>6</v>
      </c>
      <c r="B15" s="67">
        <f>B14+1</f>
        <v>16</v>
      </c>
      <c r="C15" s="147">
        <v>919802</v>
      </c>
      <c r="D15" s="136">
        <v>989563</v>
      </c>
    </row>
    <row r="16" spans="1:4" x14ac:dyDescent="0.3">
      <c r="A16" s="59" t="s">
        <v>134</v>
      </c>
      <c r="B16" s="67"/>
      <c r="C16" s="147">
        <v>104178</v>
      </c>
      <c r="D16" s="136">
        <v>103114</v>
      </c>
    </row>
    <row r="17" spans="1:4" x14ac:dyDescent="0.3">
      <c r="A17" s="59" t="s">
        <v>10</v>
      </c>
      <c r="B17" s="67"/>
      <c r="C17" s="147">
        <v>6250</v>
      </c>
      <c r="D17" s="136">
        <v>3871</v>
      </c>
    </row>
    <row r="18" spans="1:4" x14ac:dyDescent="0.3">
      <c r="A18" s="59" t="s">
        <v>8</v>
      </c>
      <c r="B18" s="67"/>
      <c r="C18" s="147">
        <v>79785</v>
      </c>
      <c r="D18" s="136">
        <v>101140</v>
      </c>
    </row>
    <row r="19" spans="1:4" x14ac:dyDescent="0.3">
      <c r="A19" s="59" t="s">
        <v>11</v>
      </c>
      <c r="B19" s="67"/>
      <c r="C19" s="147">
        <v>2300</v>
      </c>
      <c r="D19" s="136">
        <v>4954</v>
      </c>
    </row>
    <row r="20" spans="1:4" x14ac:dyDescent="0.3">
      <c r="A20" s="59" t="s">
        <v>9</v>
      </c>
      <c r="B20" s="67"/>
      <c r="C20" s="147">
        <v>9976</v>
      </c>
      <c r="D20" s="136">
        <v>10183</v>
      </c>
    </row>
    <row r="21" spans="1:4" x14ac:dyDescent="0.3">
      <c r="A21" s="59" t="s">
        <v>12</v>
      </c>
      <c r="B21" s="67"/>
      <c r="C21" s="147">
        <v>646</v>
      </c>
      <c r="D21" s="136">
        <v>842</v>
      </c>
    </row>
    <row r="22" spans="1:4" x14ac:dyDescent="0.3">
      <c r="A22" s="59" t="s">
        <v>13</v>
      </c>
      <c r="B22" s="67"/>
      <c r="C22" s="147">
        <v>2358</v>
      </c>
      <c r="D22" s="136">
        <v>2375</v>
      </c>
    </row>
    <row r="23" spans="1:4" ht="19.5" thickBot="1" x14ac:dyDescent="0.35">
      <c r="A23" s="60" t="s">
        <v>14</v>
      </c>
      <c r="B23" s="68"/>
      <c r="C23" s="147">
        <v>114403</v>
      </c>
      <c r="D23" s="137">
        <v>80452</v>
      </c>
    </row>
    <row r="24" spans="1:4" ht="19.5" thickBot="1" x14ac:dyDescent="0.35">
      <c r="A24" s="66" t="s">
        <v>15</v>
      </c>
      <c r="B24" s="69"/>
      <c r="C24" s="148">
        <f>SUM(C9:C23)</f>
        <v>3161660</v>
      </c>
      <c r="D24" s="138">
        <f>SUM(D9:D23)</f>
        <v>3253561</v>
      </c>
    </row>
    <row r="25" spans="1:4" ht="19.5" thickBot="1" x14ac:dyDescent="0.35">
      <c r="A25" s="78" t="s">
        <v>16</v>
      </c>
      <c r="B25" s="70"/>
      <c r="C25" s="139"/>
      <c r="D25" s="139"/>
    </row>
    <row r="26" spans="1:4" x14ac:dyDescent="0.3">
      <c r="A26" s="61" t="s">
        <v>17</v>
      </c>
      <c r="B26" s="71"/>
      <c r="C26" s="171">
        <v>70660</v>
      </c>
      <c r="D26" s="172">
        <v>85160</v>
      </c>
    </row>
    <row r="27" spans="1:4" x14ac:dyDescent="0.3">
      <c r="A27" s="65" t="s">
        <v>135</v>
      </c>
      <c r="B27" s="72"/>
      <c r="C27" s="147">
        <v>10423</v>
      </c>
      <c r="D27" s="140">
        <v>45273</v>
      </c>
    </row>
    <row r="28" spans="1:4" x14ac:dyDescent="0.3">
      <c r="A28" s="65" t="s">
        <v>136</v>
      </c>
      <c r="B28" s="72">
        <f>B10</f>
        <v>13</v>
      </c>
      <c r="C28" s="147">
        <v>350</v>
      </c>
      <c r="D28" s="140">
        <v>266</v>
      </c>
    </row>
    <row r="29" spans="1:4" x14ac:dyDescent="0.3">
      <c r="A29" s="59" t="s">
        <v>18</v>
      </c>
      <c r="B29" s="67">
        <f>B15+1</f>
        <v>17</v>
      </c>
      <c r="C29" s="147">
        <v>1884449</v>
      </c>
      <c r="D29" s="136">
        <v>1896675</v>
      </c>
    </row>
    <row r="30" spans="1:4" x14ac:dyDescent="0.3">
      <c r="A30" s="59" t="s">
        <v>19</v>
      </c>
      <c r="B30" s="67"/>
      <c r="C30" s="147">
        <v>236644</v>
      </c>
      <c r="D30" s="136">
        <v>231807</v>
      </c>
    </row>
    <row r="31" spans="1:4" x14ac:dyDescent="0.3">
      <c r="A31" s="59" t="s">
        <v>20</v>
      </c>
      <c r="B31" s="67"/>
      <c r="C31" s="147">
        <v>187196</v>
      </c>
      <c r="D31" s="136">
        <v>197507</v>
      </c>
    </row>
    <row r="32" spans="1:4" x14ac:dyDescent="0.3">
      <c r="A32" s="59" t="s">
        <v>165</v>
      </c>
      <c r="B32" s="67"/>
      <c r="C32" s="147">
        <v>14418</v>
      </c>
      <c r="D32" s="136">
        <v>16371</v>
      </c>
    </row>
    <row r="33" spans="1:4" x14ac:dyDescent="0.3">
      <c r="A33" s="59" t="s">
        <v>137</v>
      </c>
      <c r="B33" s="67"/>
      <c r="C33" s="147">
        <v>4949</v>
      </c>
      <c r="D33" s="136">
        <v>5325</v>
      </c>
    </row>
    <row r="34" spans="1:4" x14ac:dyDescent="0.3">
      <c r="A34" s="31" t="s">
        <v>23</v>
      </c>
      <c r="B34" s="67"/>
      <c r="C34" s="147">
        <v>1097</v>
      </c>
      <c r="D34" s="141">
        <v>701</v>
      </c>
    </row>
    <row r="35" spans="1:4" x14ac:dyDescent="0.3">
      <c r="A35" s="31" t="s">
        <v>22</v>
      </c>
      <c r="B35" s="67"/>
      <c r="C35" s="147">
        <v>154139</v>
      </c>
      <c r="D35" s="141">
        <v>153631</v>
      </c>
    </row>
    <row r="36" spans="1:4" x14ac:dyDescent="0.3">
      <c r="A36" s="59" t="s">
        <v>21</v>
      </c>
      <c r="B36" s="67"/>
      <c r="C36" s="147">
        <v>14711</v>
      </c>
      <c r="D36" s="136">
        <v>10200</v>
      </c>
    </row>
    <row r="37" spans="1:4" ht="19.5" thickBot="1" x14ac:dyDescent="0.35">
      <c r="A37" s="33" t="s">
        <v>24</v>
      </c>
      <c r="B37" s="68"/>
      <c r="C37" s="147">
        <v>27712</v>
      </c>
      <c r="D37" s="142">
        <v>31243</v>
      </c>
    </row>
    <row r="38" spans="1:4" ht="19.5" thickBot="1" x14ac:dyDescent="0.35">
      <c r="A38" s="45" t="s">
        <v>25</v>
      </c>
      <c r="B38" s="69"/>
      <c r="C38" s="149">
        <f>SUM(C26:C37)</f>
        <v>2606748</v>
      </c>
      <c r="D38" s="143">
        <f>SUM(D26:D37)</f>
        <v>2674159</v>
      </c>
    </row>
    <row r="39" spans="1:4" x14ac:dyDescent="0.3">
      <c r="A39" s="28" t="s">
        <v>26</v>
      </c>
      <c r="B39" s="85"/>
      <c r="C39" s="150"/>
      <c r="D39" s="144"/>
    </row>
    <row r="40" spans="1:4" x14ac:dyDescent="0.3">
      <c r="A40" s="31" t="s">
        <v>27</v>
      </c>
      <c r="B40" s="67">
        <f>B29+1</f>
        <v>18</v>
      </c>
      <c r="C40" s="147">
        <v>89937</v>
      </c>
      <c r="D40" s="141">
        <v>89937</v>
      </c>
    </row>
    <row r="41" spans="1:4" x14ac:dyDescent="0.3">
      <c r="A41" s="31" t="s">
        <v>28</v>
      </c>
      <c r="B41" s="67">
        <f>B40</f>
        <v>18</v>
      </c>
      <c r="C41" s="147">
        <v>-149</v>
      </c>
      <c r="D41" s="141">
        <v>-149</v>
      </c>
    </row>
    <row r="42" spans="1:4" x14ac:dyDescent="0.3">
      <c r="A42" s="31" t="s">
        <v>123</v>
      </c>
      <c r="B42" s="86"/>
      <c r="C42" s="147">
        <v>274</v>
      </c>
      <c r="D42" s="141">
        <v>317</v>
      </c>
    </row>
    <row r="43" spans="1:4" x14ac:dyDescent="0.3">
      <c r="A43" s="31" t="s">
        <v>128</v>
      </c>
      <c r="B43" s="32"/>
      <c r="C43" s="147">
        <v>4411</v>
      </c>
      <c r="D43" s="141">
        <v>6362</v>
      </c>
    </row>
    <row r="44" spans="1:4" ht="37.5" x14ac:dyDescent="0.3">
      <c r="A44" s="31" t="s">
        <v>29</v>
      </c>
      <c r="B44" s="32"/>
      <c r="C44" s="147">
        <v>-323</v>
      </c>
      <c r="D44" s="141">
        <v>-893</v>
      </c>
    </row>
    <row r="45" spans="1:4" x14ac:dyDescent="0.3">
      <c r="A45" s="31" t="s">
        <v>174</v>
      </c>
      <c r="B45" s="32"/>
      <c r="C45" s="147">
        <v>2814</v>
      </c>
      <c r="D45" s="141">
        <v>0</v>
      </c>
    </row>
    <row r="46" spans="1:4" ht="19.5" thickBot="1" x14ac:dyDescent="0.35">
      <c r="A46" s="33" t="s">
        <v>30</v>
      </c>
      <c r="B46" s="34"/>
      <c r="C46" s="147">
        <v>419581</v>
      </c>
      <c r="D46" s="142">
        <v>449315</v>
      </c>
    </row>
    <row r="47" spans="1:4" ht="19.5" thickBot="1" x14ac:dyDescent="0.35">
      <c r="A47" s="45" t="s">
        <v>31</v>
      </c>
      <c r="B47" s="46"/>
      <c r="C47" s="149">
        <f>SUM(C40:C46)</f>
        <v>516545</v>
      </c>
      <c r="D47" s="143">
        <f>SUM(D40:D46)</f>
        <v>544889</v>
      </c>
    </row>
    <row r="48" spans="1:4" ht="19.5" thickBot="1" x14ac:dyDescent="0.35">
      <c r="A48" s="38" t="s">
        <v>32</v>
      </c>
      <c r="B48" s="39"/>
      <c r="C48" s="147">
        <v>38367</v>
      </c>
      <c r="D48" s="145">
        <v>34513</v>
      </c>
    </row>
    <row r="49" spans="1:4" ht="19.5" thickBot="1" x14ac:dyDescent="0.35">
      <c r="A49" s="45" t="s">
        <v>33</v>
      </c>
      <c r="B49" s="46"/>
      <c r="C49" s="149">
        <f>C47+C48</f>
        <v>554912</v>
      </c>
      <c r="D49" s="143">
        <f>D47+D48</f>
        <v>579402</v>
      </c>
    </row>
    <row r="50" spans="1:4" ht="19.5" thickBot="1" x14ac:dyDescent="0.35">
      <c r="A50" s="45" t="s">
        <v>34</v>
      </c>
      <c r="B50" s="46"/>
      <c r="C50" s="149">
        <f>C49+C38</f>
        <v>3161660</v>
      </c>
      <c r="D50" s="143">
        <f>D49+D38</f>
        <v>3253561</v>
      </c>
    </row>
    <row r="52" spans="1:4" x14ac:dyDescent="0.3">
      <c r="A52" s="43" t="s">
        <v>166</v>
      </c>
      <c r="C52" s="44">
        <v>66151</v>
      </c>
      <c r="D52" s="44">
        <v>69128</v>
      </c>
    </row>
    <row r="54" spans="1:4" x14ac:dyDescent="0.3">
      <c r="A54" s="1"/>
      <c r="B54" s="1"/>
      <c r="C54" s="41"/>
      <c r="D54" s="41"/>
    </row>
    <row r="55" spans="1:4" x14ac:dyDescent="0.3">
      <c r="A55" s="2" t="s">
        <v>187</v>
      </c>
      <c r="B55" s="2"/>
      <c r="C55" s="3"/>
      <c r="D55" s="3" t="s">
        <v>186</v>
      </c>
    </row>
    <row r="56" spans="1:4" x14ac:dyDescent="0.3">
      <c r="A56" s="4"/>
      <c r="B56" s="4"/>
      <c r="C56" s="42"/>
      <c r="D56" s="42"/>
    </row>
    <row r="57" spans="1:4" x14ac:dyDescent="0.3">
      <c r="A57" s="5"/>
      <c r="B57" s="5"/>
      <c r="C57" s="42"/>
      <c r="D57" s="42"/>
    </row>
    <row r="58" spans="1:4" x14ac:dyDescent="0.3">
      <c r="A58" s="2" t="s">
        <v>38</v>
      </c>
      <c r="B58" s="2"/>
      <c r="C58" s="6"/>
      <c r="D58" s="6" t="s">
        <v>161</v>
      </c>
    </row>
    <row r="59" spans="1:4" x14ac:dyDescent="0.3">
      <c r="A59" s="2"/>
      <c r="B59" s="2"/>
      <c r="C59" s="6"/>
      <c r="D59" s="6"/>
    </row>
    <row r="60" spans="1:4" x14ac:dyDescent="0.3">
      <c r="A60" s="1"/>
      <c r="B60" s="1"/>
      <c r="C60" s="6"/>
      <c r="D60" s="6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6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topLeftCell="A39" zoomScale="70" zoomScaleNormal="90" zoomScaleSheetLayoutView="70" zoomScalePageLayoutView="115" workbookViewId="0">
      <selection activeCell="A66" sqref="A66"/>
    </sheetView>
  </sheetViews>
  <sheetFormatPr defaultRowHeight="18.75" x14ac:dyDescent="0.3"/>
  <cols>
    <col min="1" max="1" width="91.140625" style="43" customWidth="1"/>
    <col min="2" max="2" width="11.28515625" style="40" customWidth="1"/>
    <col min="3" max="4" width="24.85546875" style="40" customWidth="1"/>
    <col min="5" max="6" width="9.140625" style="40"/>
    <col min="7" max="7" width="14.5703125" style="40" customWidth="1"/>
    <col min="8" max="8" width="9.140625" style="40"/>
    <col min="9" max="9" width="12.28515625" style="40" bestFit="1" customWidth="1"/>
    <col min="10" max="16384" width="9.140625" style="40"/>
  </cols>
  <sheetData>
    <row r="1" spans="1:10" ht="41.25" customHeight="1" x14ac:dyDescent="0.3">
      <c r="A1" s="174" t="s">
        <v>148</v>
      </c>
      <c r="B1" s="174"/>
      <c r="C1" s="177"/>
      <c r="D1" s="177"/>
    </row>
    <row r="2" spans="1:10" x14ac:dyDescent="0.3">
      <c r="A2" s="178" t="s">
        <v>35</v>
      </c>
      <c r="B2" s="178"/>
      <c r="C2" s="177"/>
      <c r="D2" s="177"/>
    </row>
    <row r="3" spans="1:10" x14ac:dyDescent="0.3">
      <c r="A3" s="174" t="s">
        <v>36</v>
      </c>
      <c r="B3" s="174"/>
      <c r="C3" s="177"/>
      <c r="D3" s="177"/>
    </row>
    <row r="4" spans="1:10" x14ac:dyDescent="0.3">
      <c r="A4" s="174" t="s">
        <v>175</v>
      </c>
      <c r="B4" s="174"/>
      <c r="C4" s="177"/>
      <c r="D4" s="177"/>
    </row>
    <row r="5" spans="1:10" x14ac:dyDescent="0.3">
      <c r="A5" s="176" t="s">
        <v>37</v>
      </c>
      <c r="B5" s="176"/>
      <c r="C5" s="179"/>
      <c r="D5" s="179"/>
    </row>
    <row r="6" spans="1:10" ht="19.5" thickBot="1" x14ac:dyDescent="0.35">
      <c r="A6" s="12"/>
      <c r="B6" s="12"/>
      <c r="C6" s="87"/>
      <c r="D6" s="88" t="s">
        <v>163</v>
      </c>
    </row>
    <row r="7" spans="1:10" ht="56.25" x14ac:dyDescent="0.3">
      <c r="A7" s="8"/>
      <c r="B7" s="9" t="s">
        <v>0</v>
      </c>
      <c r="C7" s="151" t="s">
        <v>176</v>
      </c>
      <c r="D7" s="168" t="s">
        <v>177</v>
      </c>
    </row>
    <row r="8" spans="1:10" ht="37.5" x14ac:dyDescent="0.3">
      <c r="A8" s="31" t="s">
        <v>125</v>
      </c>
      <c r="B8" s="73">
        <v>5</v>
      </c>
      <c r="C8" s="152">
        <v>104974</v>
      </c>
      <c r="D8" s="90">
        <v>65281</v>
      </c>
      <c r="J8" s="62"/>
    </row>
    <row r="9" spans="1:10" x14ac:dyDescent="0.3">
      <c r="A9" s="33" t="s">
        <v>124</v>
      </c>
      <c r="B9" s="74">
        <v>5</v>
      </c>
      <c r="C9" s="153">
        <v>1334</v>
      </c>
      <c r="D9" s="91">
        <v>3375</v>
      </c>
      <c r="J9" s="62"/>
    </row>
    <row r="10" spans="1:10" ht="19.5" thickBot="1" x14ac:dyDescent="0.35">
      <c r="A10" s="33" t="s">
        <v>39</v>
      </c>
      <c r="B10" s="74">
        <v>5</v>
      </c>
      <c r="C10" s="153">
        <v>-68879</v>
      </c>
      <c r="D10" s="91">
        <v>-37383</v>
      </c>
      <c r="J10" s="62"/>
    </row>
    <row r="11" spans="1:10" ht="19.5" thickBot="1" x14ac:dyDescent="0.35">
      <c r="A11" s="45" t="s">
        <v>40</v>
      </c>
      <c r="B11" s="75"/>
      <c r="C11" s="154">
        <f>C8+C10+C9</f>
        <v>37429</v>
      </c>
      <c r="D11" s="92">
        <f>D8+D10+D9</f>
        <v>31273</v>
      </c>
      <c r="J11" s="62"/>
    </row>
    <row r="12" spans="1:10" x14ac:dyDescent="0.3">
      <c r="A12" s="38" t="s">
        <v>41</v>
      </c>
      <c r="B12" s="81">
        <f>B10+1</f>
        <v>6</v>
      </c>
      <c r="C12" s="155">
        <v>17583</v>
      </c>
      <c r="D12" s="93">
        <v>5132</v>
      </c>
      <c r="J12" s="62"/>
    </row>
    <row r="13" spans="1:10" ht="19.5" thickBot="1" x14ac:dyDescent="0.35">
      <c r="A13" s="33" t="s">
        <v>42</v>
      </c>
      <c r="B13" s="74">
        <f>B12+1</f>
        <v>7</v>
      </c>
      <c r="C13" s="153">
        <v>-10748</v>
      </c>
      <c r="D13" s="91">
        <v>-3217</v>
      </c>
      <c r="J13" s="62"/>
    </row>
    <row r="14" spans="1:10" ht="19.5" thickBot="1" x14ac:dyDescent="0.35">
      <c r="A14" s="45" t="s">
        <v>43</v>
      </c>
      <c r="B14" s="75"/>
      <c r="C14" s="154">
        <f>C12+C13</f>
        <v>6835</v>
      </c>
      <c r="D14" s="92">
        <f>D12+D13</f>
        <v>1915</v>
      </c>
      <c r="J14" s="62"/>
    </row>
    <row r="15" spans="1:10" x14ac:dyDescent="0.3">
      <c r="A15" s="38" t="s">
        <v>44</v>
      </c>
      <c r="B15" s="81"/>
      <c r="C15" s="155">
        <v>11764</v>
      </c>
      <c r="D15" s="93">
        <v>6223</v>
      </c>
      <c r="J15" s="62"/>
    </row>
    <row r="16" spans="1:10" x14ac:dyDescent="0.3">
      <c r="A16" s="31" t="s">
        <v>45</v>
      </c>
      <c r="B16" s="73"/>
      <c r="C16" s="152">
        <v>-2087</v>
      </c>
      <c r="D16" s="90">
        <v>-1027</v>
      </c>
      <c r="J16" s="62"/>
    </row>
    <row r="17" spans="1:10" x14ac:dyDescent="0.3">
      <c r="A17" s="47" t="s">
        <v>46</v>
      </c>
      <c r="B17" s="82"/>
      <c r="C17" s="156">
        <f>C15+C16</f>
        <v>9677</v>
      </c>
      <c r="D17" s="94">
        <f>D15+D16</f>
        <v>5196</v>
      </c>
      <c r="J17" s="62"/>
    </row>
    <row r="18" spans="1:10" x14ac:dyDescent="0.3">
      <c r="A18" s="31" t="s">
        <v>47</v>
      </c>
      <c r="B18" s="73"/>
      <c r="C18" s="152">
        <v>-3632</v>
      </c>
      <c r="D18" s="90">
        <v>-2002</v>
      </c>
      <c r="J18" s="62"/>
    </row>
    <row r="19" spans="1:10" ht="38.25" thickBot="1" x14ac:dyDescent="0.35">
      <c r="A19" s="31" t="s">
        <v>48</v>
      </c>
      <c r="B19" s="73"/>
      <c r="C19" s="152">
        <v>662</v>
      </c>
      <c r="D19" s="90">
        <v>-62</v>
      </c>
      <c r="J19" s="62"/>
    </row>
    <row r="20" spans="1:10" ht="19.5" thickBot="1" x14ac:dyDescent="0.35">
      <c r="A20" s="45" t="s">
        <v>49</v>
      </c>
      <c r="B20" s="75"/>
      <c r="C20" s="154">
        <f>SUM(C17:C19)</f>
        <v>6707</v>
      </c>
      <c r="D20" s="92">
        <f>SUM(D17:D19)</f>
        <v>3132</v>
      </c>
      <c r="J20" s="62"/>
    </row>
    <row r="21" spans="1:10" x14ac:dyDescent="0.3">
      <c r="A21" s="31" t="s">
        <v>50</v>
      </c>
      <c r="B21" s="73"/>
      <c r="C21" s="152">
        <v>-2252</v>
      </c>
      <c r="D21" s="90">
        <v>-947</v>
      </c>
      <c r="J21" s="62"/>
    </row>
    <row r="22" spans="1:10" x14ac:dyDescent="0.3">
      <c r="A22" s="31" t="s">
        <v>51</v>
      </c>
      <c r="B22" s="73"/>
      <c r="C22" s="152">
        <v>612</v>
      </c>
      <c r="D22" s="90">
        <v>199</v>
      </c>
      <c r="J22" s="62"/>
    </row>
    <row r="23" spans="1:10" x14ac:dyDescent="0.3">
      <c r="A23" s="47" t="s">
        <v>52</v>
      </c>
      <c r="B23" s="82"/>
      <c r="C23" s="156">
        <f>C21+C22</f>
        <v>-1640</v>
      </c>
      <c r="D23" s="94">
        <f>D21+D22</f>
        <v>-748</v>
      </c>
      <c r="J23" s="62"/>
    </row>
    <row r="24" spans="1:10" x14ac:dyDescent="0.3">
      <c r="A24" s="31" t="s">
        <v>53</v>
      </c>
      <c r="B24" s="73"/>
      <c r="C24" s="152">
        <v>-878</v>
      </c>
      <c r="D24" s="90">
        <v>-203</v>
      </c>
      <c r="J24" s="62"/>
    </row>
    <row r="25" spans="1:10" ht="19.5" thickBot="1" x14ac:dyDescent="0.35">
      <c r="A25" s="33" t="s">
        <v>54</v>
      </c>
      <c r="B25" s="74"/>
      <c r="C25" s="153">
        <v>316</v>
      </c>
      <c r="D25" s="91">
        <v>-62</v>
      </c>
      <c r="J25" s="62"/>
    </row>
    <row r="26" spans="1:10" ht="19.5" thickBot="1" x14ac:dyDescent="0.35">
      <c r="A26" s="45" t="s">
        <v>55</v>
      </c>
      <c r="B26" s="75"/>
      <c r="C26" s="154">
        <f>SUM(C23:C25)</f>
        <v>-2202</v>
      </c>
      <c r="D26" s="92">
        <f>SUM(D23:D25)</f>
        <v>-1013</v>
      </c>
      <c r="J26" s="62"/>
    </row>
    <row r="27" spans="1:10" ht="56.25" x14ac:dyDescent="0.3">
      <c r="A27" s="38" t="s">
        <v>56</v>
      </c>
      <c r="B27" s="81"/>
      <c r="C27" s="155">
        <v>7865</v>
      </c>
      <c r="D27" s="93">
        <v>5263</v>
      </c>
      <c r="J27" s="62"/>
    </row>
    <row r="28" spans="1:10" x14ac:dyDescent="0.3">
      <c r="A28" s="31" t="s">
        <v>154</v>
      </c>
      <c r="B28" s="73">
        <f>B13+1</f>
        <v>8</v>
      </c>
      <c r="C28" s="152">
        <v>12405</v>
      </c>
      <c r="D28" s="90">
        <v>-3528</v>
      </c>
      <c r="J28" s="62"/>
    </row>
    <row r="29" spans="1:10" ht="75" x14ac:dyDescent="0.3">
      <c r="A29" s="31" t="s">
        <v>178</v>
      </c>
      <c r="B29" s="73"/>
      <c r="C29" s="152">
        <v>371</v>
      </c>
      <c r="D29" s="90">
        <v>-3078</v>
      </c>
      <c r="J29" s="62"/>
    </row>
    <row r="30" spans="1:10" hidden="1" x14ac:dyDescent="0.3">
      <c r="A30" s="31" t="s">
        <v>155</v>
      </c>
      <c r="B30" s="73"/>
      <c r="C30" s="152">
        <v>0</v>
      </c>
      <c r="D30" s="90">
        <v>0</v>
      </c>
      <c r="J30" s="62"/>
    </row>
    <row r="31" spans="1:10" hidden="1" x14ac:dyDescent="0.3">
      <c r="A31" s="33" t="s">
        <v>171</v>
      </c>
      <c r="B31" s="74"/>
      <c r="C31" s="153">
        <v>0</v>
      </c>
      <c r="D31" s="91">
        <v>0</v>
      </c>
      <c r="J31" s="62"/>
    </row>
    <row r="32" spans="1:10" ht="19.5" thickBot="1" x14ac:dyDescent="0.35">
      <c r="A32" s="33" t="s">
        <v>58</v>
      </c>
      <c r="B32" s="74"/>
      <c r="C32" s="153">
        <v>1584</v>
      </c>
      <c r="D32" s="91">
        <v>11072</v>
      </c>
      <c r="J32" s="62"/>
    </row>
    <row r="33" spans="1:10" ht="19.5" thickBot="1" x14ac:dyDescent="0.35">
      <c r="A33" s="118" t="s">
        <v>59</v>
      </c>
      <c r="B33" s="119"/>
      <c r="C33" s="157">
        <f>SUM(C27:C32)</f>
        <v>22225</v>
      </c>
      <c r="D33" s="169">
        <f>SUM(D27:D32)</f>
        <v>9729</v>
      </c>
      <c r="J33" s="62"/>
    </row>
    <row r="34" spans="1:10" x14ac:dyDescent="0.3">
      <c r="A34" s="37" t="s">
        <v>162</v>
      </c>
      <c r="B34" s="120">
        <f>B28+1</f>
        <v>9</v>
      </c>
      <c r="C34" s="158">
        <v>1438</v>
      </c>
      <c r="D34" s="96">
        <v>-29410</v>
      </c>
      <c r="J34" s="62"/>
    </row>
    <row r="35" spans="1:10" x14ac:dyDescent="0.3">
      <c r="A35" s="31" t="s">
        <v>60</v>
      </c>
      <c r="B35" s="73">
        <f>B34+1</f>
        <v>10</v>
      </c>
      <c r="C35" s="152">
        <v>-25164</v>
      </c>
      <c r="D35" s="90">
        <v>-16462</v>
      </c>
      <c r="J35" s="62"/>
    </row>
    <row r="36" spans="1:10" ht="19.5" thickBot="1" x14ac:dyDescent="0.35">
      <c r="A36" s="33" t="s">
        <v>61</v>
      </c>
      <c r="B36" s="74">
        <f>B35+1</f>
        <v>11</v>
      </c>
      <c r="C36" s="153">
        <v>-18470</v>
      </c>
      <c r="D36" s="91">
        <v>-9277</v>
      </c>
      <c r="J36" s="62"/>
    </row>
    <row r="37" spans="1:10" ht="19.5" thickBot="1" x14ac:dyDescent="0.35">
      <c r="A37" s="45" t="s">
        <v>62</v>
      </c>
      <c r="B37" s="75"/>
      <c r="C37" s="154">
        <f>SUM(C34:C36)</f>
        <v>-42196</v>
      </c>
      <c r="D37" s="92">
        <f>SUM(D34:D36)</f>
        <v>-55149</v>
      </c>
      <c r="J37" s="62"/>
    </row>
    <row r="38" spans="1:10" ht="19.5" hidden="1" thickBot="1" x14ac:dyDescent="0.35">
      <c r="A38" s="31" t="s">
        <v>57</v>
      </c>
      <c r="B38" s="73">
        <v>5</v>
      </c>
      <c r="C38" s="152"/>
      <c r="D38" s="90"/>
      <c r="J38" s="62"/>
    </row>
    <row r="39" spans="1:10" ht="19.5" thickBot="1" x14ac:dyDescent="0.35">
      <c r="A39" s="45" t="s">
        <v>63</v>
      </c>
      <c r="B39" s="75"/>
      <c r="C39" s="159">
        <f>C11+C14+C20+C26+C33+C37+C38</f>
        <v>28798</v>
      </c>
      <c r="D39" s="100">
        <f>D11+D14+D20+D26+D33+D37+D38</f>
        <v>-10113</v>
      </c>
      <c r="J39" s="62"/>
    </row>
    <row r="40" spans="1:10" ht="19.5" thickBot="1" x14ac:dyDescent="0.35">
      <c r="A40" s="48" t="s">
        <v>64</v>
      </c>
      <c r="B40" s="83"/>
      <c r="C40" s="160">
        <v>-2591</v>
      </c>
      <c r="D40" s="95">
        <v>-2592</v>
      </c>
      <c r="J40" s="62"/>
    </row>
    <row r="41" spans="1:10" ht="19.5" thickBot="1" x14ac:dyDescent="0.35">
      <c r="A41" s="45" t="s">
        <v>65</v>
      </c>
      <c r="B41" s="46"/>
      <c r="C41" s="154">
        <f>C39+C40</f>
        <v>26207</v>
      </c>
      <c r="D41" s="92">
        <f>D39+D40</f>
        <v>-12705</v>
      </c>
      <c r="J41" s="62"/>
    </row>
    <row r="42" spans="1:10" x14ac:dyDescent="0.3">
      <c r="A42" s="28" t="s">
        <v>66</v>
      </c>
      <c r="B42" s="29"/>
      <c r="C42" s="158"/>
      <c r="D42" s="96"/>
      <c r="J42" s="62"/>
    </row>
    <row r="43" spans="1:10" x14ac:dyDescent="0.3">
      <c r="A43" s="31" t="s">
        <v>67</v>
      </c>
      <c r="B43" s="32"/>
      <c r="C43" s="152">
        <v>25964</v>
      </c>
      <c r="D43" s="90">
        <v>-12705</v>
      </c>
      <c r="J43" s="62"/>
    </row>
    <row r="44" spans="1:10" ht="19.5" thickBot="1" x14ac:dyDescent="0.35">
      <c r="A44" s="49" t="s">
        <v>68</v>
      </c>
      <c r="B44" s="50"/>
      <c r="C44" s="161">
        <v>243</v>
      </c>
      <c r="D44" s="97">
        <v>0</v>
      </c>
      <c r="J44" s="62"/>
    </row>
    <row r="45" spans="1:10" ht="19.5" thickBot="1" x14ac:dyDescent="0.35">
      <c r="A45" s="48"/>
      <c r="B45" s="36"/>
      <c r="C45" s="160"/>
      <c r="D45" s="95"/>
      <c r="J45" s="62"/>
    </row>
    <row r="46" spans="1:10" ht="19.5" thickBot="1" x14ac:dyDescent="0.35">
      <c r="A46" s="45" t="s">
        <v>69</v>
      </c>
      <c r="B46" s="46"/>
      <c r="C46" s="154"/>
      <c r="D46" s="92"/>
      <c r="J46" s="62"/>
    </row>
    <row r="47" spans="1:10" ht="37.5" x14ac:dyDescent="0.3">
      <c r="A47" s="79" t="s">
        <v>70</v>
      </c>
      <c r="B47" s="39"/>
      <c r="C47" s="155"/>
      <c r="D47" s="93"/>
      <c r="J47" s="62"/>
    </row>
    <row r="48" spans="1:10" x14ac:dyDescent="0.3">
      <c r="A48" s="31" t="s">
        <v>129</v>
      </c>
      <c r="B48" s="32"/>
      <c r="C48" s="162"/>
      <c r="D48" s="89"/>
      <c r="J48" s="62"/>
    </row>
    <row r="49" spans="1:10" x14ac:dyDescent="0.3">
      <c r="A49" s="31" t="s">
        <v>130</v>
      </c>
      <c r="B49" s="32"/>
      <c r="C49" s="162">
        <v>-3488</v>
      </c>
      <c r="D49" s="89">
        <v>-13766</v>
      </c>
      <c r="J49" s="62"/>
    </row>
    <row r="50" spans="1:10" ht="37.5" x14ac:dyDescent="0.3">
      <c r="A50" s="31" t="s">
        <v>131</v>
      </c>
      <c r="B50" s="32"/>
      <c r="C50" s="162">
        <v>-6</v>
      </c>
      <c r="D50" s="89">
        <v>3081</v>
      </c>
      <c r="J50" s="62"/>
    </row>
    <row r="51" spans="1:10" ht="56.25" x14ac:dyDescent="0.3">
      <c r="A51" s="31" t="s">
        <v>138</v>
      </c>
      <c r="B51" s="32"/>
      <c r="C51" s="162">
        <v>1541</v>
      </c>
      <c r="D51" s="89">
        <v>8444</v>
      </c>
      <c r="J51" s="62"/>
    </row>
    <row r="52" spans="1:10" s="76" customFormat="1" ht="37.5" x14ac:dyDescent="0.3">
      <c r="A52" s="31" t="s">
        <v>71</v>
      </c>
      <c r="B52" s="32"/>
      <c r="C52" s="162">
        <v>584</v>
      </c>
      <c r="D52" s="89">
        <v>-1763</v>
      </c>
      <c r="J52" s="77"/>
    </row>
    <row r="53" spans="1:10" ht="37.5" x14ac:dyDescent="0.3">
      <c r="A53" s="56" t="s">
        <v>72</v>
      </c>
      <c r="B53" s="32"/>
      <c r="C53" s="163">
        <f>SUM(C49:C52)</f>
        <v>-1369</v>
      </c>
      <c r="D53" s="98">
        <f>SUM(D49:D52)</f>
        <v>-4004</v>
      </c>
      <c r="J53" s="62"/>
    </row>
    <row r="54" spans="1:10" ht="37.5" x14ac:dyDescent="0.3">
      <c r="A54" s="79" t="s">
        <v>139</v>
      </c>
      <c r="B54" s="39"/>
      <c r="C54" s="155"/>
      <c r="D54" s="93"/>
      <c r="J54" s="62"/>
    </row>
    <row r="55" spans="1:10" x14ac:dyDescent="0.3">
      <c r="A55" s="31" t="s">
        <v>140</v>
      </c>
      <c r="B55" s="32"/>
      <c r="C55" s="162">
        <v>1</v>
      </c>
      <c r="D55" s="89">
        <v>0</v>
      </c>
      <c r="J55" s="62"/>
    </row>
    <row r="56" spans="1:10" ht="38.25" thickBot="1" x14ac:dyDescent="0.35">
      <c r="A56" s="80" t="s">
        <v>141</v>
      </c>
      <c r="B56" s="34"/>
      <c r="C56" s="164">
        <f>SUM(C55)</f>
        <v>1</v>
      </c>
      <c r="D56" s="99">
        <f>SUM(D55)</f>
        <v>0</v>
      </c>
      <c r="J56" s="62"/>
    </row>
    <row r="57" spans="1:10" ht="19.5" thickBot="1" x14ac:dyDescent="0.35">
      <c r="A57" s="45" t="s">
        <v>73</v>
      </c>
      <c r="B57" s="63"/>
      <c r="C57" s="165">
        <f>C53+C56</f>
        <v>-1368</v>
      </c>
      <c r="D57" s="100">
        <f>D53+D56</f>
        <v>-4004</v>
      </c>
      <c r="J57" s="62"/>
    </row>
    <row r="58" spans="1:10" ht="19.5" thickBot="1" x14ac:dyDescent="0.35">
      <c r="A58" s="51" t="s">
        <v>74</v>
      </c>
      <c r="B58" s="64"/>
      <c r="C58" s="166">
        <f>C41+C57</f>
        <v>24839</v>
      </c>
      <c r="D58" s="101">
        <f>D41+D57</f>
        <v>-16709</v>
      </c>
      <c r="J58" s="62"/>
    </row>
    <row r="59" spans="1:10" x14ac:dyDescent="0.3">
      <c r="A59" s="28" t="s">
        <v>75</v>
      </c>
      <c r="B59" s="29"/>
      <c r="C59" s="158"/>
      <c r="D59" s="96"/>
      <c r="J59" s="62"/>
    </row>
    <row r="60" spans="1:10" x14ac:dyDescent="0.3">
      <c r="A60" s="31" t="s">
        <v>76</v>
      </c>
      <c r="B60" s="32"/>
      <c r="C60" s="152">
        <v>24583</v>
      </c>
      <c r="D60" s="90">
        <v>-16709</v>
      </c>
      <c r="J60" s="62"/>
    </row>
    <row r="61" spans="1:10" ht="19.5" thickBot="1" x14ac:dyDescent="0.35">
      <c r="A61" s="49" t="s">
        <v>68</v>
      </c>
      <c r="B61" s="50"/>
      <c r="C61" s="161">
        <v>256</v>
      </c>
      <c r="D61" s="97">
        <v>0</v>
      </c>
      <c r="J61" s="62"/>
    </row>
    <row r="62" spans="1:10" x14ac:dyDescent="0.3">
      <c r="A62" s="47" t="s">
        <v>169</v>
      </c>
      <c r="B62" s="132"/>
      <c r="C62" s="156"/>
      <c r="D62" s="94"/>
    </row>
    <row r="63" spans="1:10" ht="19.5" thickBot="1" x14ac:dyDescent="0.35">
      <c r="A63" s="133" t="s">
        <v>170</v>
      </c>
      <c r="B63" s="173">
        <f>ф1!B41+2</f>
        <v>20</v>
      </c>
      <c r="C63" s="167">
        <v>3163.62</v>
      </c>
      <c r="D63" s="134">
        <v>-1533.7</v>
      </c>
    </row>
    <row r="64" spans="1:10" x14ac:dyDescent="0.3">
      <c r="A64" s="130"/>
      <c r="B64" s="76"/>
      <c r="C64" s="131"/>
      <c r="D64" s="131"/>
    </row>
    <row r="65" spans="1:4" x14ac:dyDescent="0.3">
      <c r="A65" s="130"/>
      <c r="B65" s="76"/>
      <c r="C65" s="131"/>
      <c r="D65" s="131"/>
    </row>
    <row r="66" spans="1:4" x14ac:dyDescent="0.3">
      <c r="A66" s="2" t="s">
        <v>187</v>
      </c>
      <c r="B66" s="2"/>
      <c r="C66" s="3"/>
      <c r="D66" s="3" t="s">
        <v>186</v>
      </c>
    </row>
    <row r="67" spans="1:4" x14ac:dyDescent="0.3">
      <c r="A67" s="4"/>
      <c r="B67" s="4"/>
      <c r="C67" s="42"/>
      <c r="D67" s="42"/>
    </row>
    <row r="68" spans="1:4" x14ac:dyDescent="0.3">
      <c r="A68" s="5"/>
      <c r="B68" s="5"/>
      <c r="C68" s="42"/>
      <c r="D68" s="42"/>
    </row>
    <row r="69" spans="1:4" x14ac:dyDescent="0.3">
      <c r="A69" s="2" t="s">
        <v>38</v>
      </c>
      <c r="B69" s="2"/>
      <c r="C69" s="6"/>
      <c r="D69" s="6" t="s">
        <v>161</v>
      </c>
    </row>
    <row r="70" spans="1:4" x14ac:dyDescent="0.3">
      <c r="A70" s="2"/>
      <c r="B70" s="2"/>
      <c r="C70" s="6"/>
      <c r="D70" s="6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4" fitToHeight="0" orientation="portrait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view="pageBreakPreview" topLeftCell="A57" zoomScale="80" zoomScaleNormal="80" zoomScaleSheetLayoutView="80" workbookViewId="0">
      <selection activeCell="D73" sqref="D73"/>
    </sheetView>
  </sheetViews>
  <sheetFormatPr defaultRowHeight="18.75" x14ac:dyDescent="0.3"/>
  <cols>
    <col min="1" max="1" width="91.140625" style="40" customWidth="1"/>
    <col min="2" max="2" width="14.140625" style="40" customWidth="1"/>
    <col min="3" max="3" width="26.42578125" style="40" customWidth="1"/>
    <col min="4" max="4" width="25.7109375" style="40" customWidth="1"/>
    <col min="5" max="16384" width="9.140625" style="40"/>
  </cols>
  <sheetData>
    <row r="1" spans="1:4" x14ac:dyDescent="0.3">
      <c r="A1" s="174" t="s">
        <v>149</v>
      </c>
      <c r="B1" s="179"/>
      <c r="C1" s="179"/>
      <c r="D1" s="179"/>
    </row>
    <row r="2" spans="1:4" x14ac:dyDescent="0.3">
      <c r="A2" s="178" t="s">
        <v>35</v>
      </c>
      <c r="B2" s="178"/>
      <c r="C2" s="177"/>
      <c r="D2" s="177"/>
    </row>
    <row r="3" spans="1:4" x14ac:dyDescent="0.3">
      <c r="A3" s="174" t="s">
        <v>36</v>
      </c>
      <c r="B3" s="174"/>
      <c r="C3" s="177"/>
      <c r="D3" s="177"/>
    </row>
    <row r="4" spans="1:4" x14ac:dyDescent="0.3">
      <c r="A4" s="174" t="str">
        <f>ф2!A4</f>
        <v>за шесть месяцев, закончившихся 30 июня 2021 года</v>
      </c>
      <c r="B4" s="174"/>
      <c r="C4" s="179"/>
      <c r="D4" s="179"/>
    </row>
    <row r="5" spans="1:4" x14ac:dyDescent="0.3">
      <c r="A5" s="176" t="s">
        <v>37</v>
      </c>
      <c r="B5" s="176"/>
      <c r="C5" s="179"/>
      <c r="D5" s="179"/>
    </row>
    <row r="6" spans="1:4" ht="19.5" thickBot="1" x14ac:dyDescent="0.35">
      <c r="A6" s="12"/>
      <c r="B6" s="12"/>
      <c r="C6" s="87"/>
      <c r="D6" s="88" t="s">
        <v>163</v>
      </c>
    </row>
    <row r="7" spans="1:4" ht="57" thickBot="1" x14ac:dyDescent="0.35">
      <c r="A7" s="8"/>
      <c r="B7" s="9" t="s">
        <v>0</v>
      </c>
      <c r="C7" s="151" t="str">
        <f>ф2!C7</f>
        <v>6 месяцев 2021 года (неаудированно)</v>
      </c>
      <c r="D7" s="151" t="str">
        <f>ф2!D7</f>
        <v>6 месяцев 2020 года (неаудированно)</v>
      </c>
    </row>
    <row r="8" spans="1:4" x14ac:dyDescent="0.3">
      <c r="A8" s="28" t="s">
        <v>78</v>
      </c>
      <c r="B8" s="29"/>
      <c r="C8" s="170"/>
      <c r="D8" s="30"/>
    </row>
    <row r="9" spans="1:4" x14ac:dyDescent="0.3">
      <c r="A9" s="31" t="s">
        <v>79</v>
      </c>
      <c r="B9" s="32"/>
      <c r="C9" s="152">
        <v>86779</v>
      </c>
      <c r="D9" s="90">
        <v>36857</v>
      </c>
    </row>
    <row r="10" spans="1:4" x14ac:dyDescent="0.3">
      <c r="A10" s="31" t="s">
        <v>80</v>
      </c>
      <c r="B10" s="32"/>
      <c r="C10" s="152">
        <v>-56188</v>
      </c>
      <c r="D10" s="90">
        <v>-26316</v>
      </c>
    </row>
    <row r="11" spans="1:4" x14ac:dyDescent="0.3">
      <c r="A11" s="31" t="s">
        <v>81</v>
      </c>
      <c r="B11" s="32"/>
      <c r="C11" s="152">
        <v>17548</v>
      </c>
      <c r="D11" s="90">
        <v>5077</v>
      </c>
    </row>
    <row r="12" spans="1:4" x14ac:dyDescent="0.3">
      <c r="A12" s="31" t="s">
        <v>82</v>
      </c>
      <c r="B12" s="32"/>
      <c r="C12" s="152">
        <v>-11738</v>
      </c>
      <c r="D12" s="90">
        <v>-3271</v>
      </c>
    </row>
    <row r="13" spans="1:4" x14ac:dyDescent="0.3">
      <c r="A13" s="31" t="s">
        <v>83</v>
      </c>
      <c r="B13" s="32"/>
      <c r="C13" s="152">
        <v>10128</v>
      </c>
      <c r="D13" s="90">
        <v>5914</v>
      </c>
    </row>
    <row r="14" spans="1:4" x14ac:dyDescent="0.3">
      <c r="A14" s="31" t="s">
        <v>84</v>
      </c>
      <c r="B14" s="32"/>
      <c r="C14" s="152">
        <v>-1853</v>
      </c>
      <c r="D14" s="90">
        <v>-1094</v>
      </c>
    </row>
    <row r="15" spans="1:4" x14ac:dyDescent="0.3">
      <c r="A15" s="31" t="s">
        <v>85</v>
      </c>
      <c r="B15" s="32"/>
      <c r="C15" s="152">
        <v>-1628</v>
      </c>
      <c r="D15" s="90">
        <v>-754</v>
      </c>
    </row>
    <row r="16" spans="1:4" ht="56.25" hidden="1" x14ac:dyDescent="0.3">
      <c r="A16" s="31" t="s">
        <v>86</v>
      </c>
      <c r="B16" s="32"/>
      <c r="C16" s="152">
        <v>0</v>
      </c>
      <c r="D16" s="90">
        <v>0</v>
      </c>
    </row>
    <row r="17" spans="1:4" ht="37.5" x14ac:dyDescent="0.3">
      <c r="A17" s="31" t="s">
        <v>87</v>
      </c>
      <c r="B17" s="32"/>
      <c r="C17" s="152">
        <v>5342</v>
      </c>
      <c r="D17" s="90">
        <v>1954</v>
      </c>
    </row>
    <row r="18" spans="1:4" x14ac:dyDescent="0.3">
      <c r="A18" s="31" t="s">
        <v>155</v>
      </c>
      <c r="B18" s="32"/>
      <c r="C18" s="152">
        <v>3057</v>
      </c>
      <c r="D18" s="90">
        <v>2485</v>
      </c>
    </row>
    <row r="19" spans="1:4" x14ac:dyDescent="0.3">
      <c r="A19" s="31" t="s">
        <v>179</v>
      </c>
      <c r="B19" s="32"/>
      <c r="C19" s="152">
        <v>1777</v>
      </c>
      <c r="D19" s="90">
        <v>-2748</v>
      </c>
    </row>
    <row r="20" spans="1:4" ht="37.5" hidden="1" x14ac:dyDescent="0.3">
      <c r="A20" s="31" t="s">
        <v>88</v>
      </c>
      <c r="B20" s="32"/>
      <c r="C20" s="152">
        <v>0</v>
      </c>
      <c r="D20" s="90">
        <v>0</v>
      </c>
    </row>
    <row r="21" spans="1:4" ht="19.5" thickBot="1" x14ac:dyDescent="0.35">
      <c r="A21" s="49" t="s">
        <v>89</v>
      </c>
      <c r="B21" s="50"/>
      <c r="C21" s="161">
        <v>-39698</v>
      </c>
      <c r="D21" s="97">
        <v>-24425</v>
      </c>
    </row>
    <row r="22" spans="1:4" ht="38.25" thickBot="1" x14ac:dyDescent="0.35">
      <c r="A22" s="45" t="s">
        <v>90</v>
      </c>
      <c r="B22" s="46"/>
      <c r="C22" s="154">
        <f>SUM(C9:C21)</f>
        <v>13526</v>
      </c>
      <c r="D22" s="92">
        <f>SUM(D9:D21)</f>
        <v>-6321</v>
      </c>
    </row>
    <row r="23" spans="1:4" x14ac:dyDescent="0.3">
      <c r="A23" s="38" t="s">
        <v>77</v>
      </c>
      <c r="B23" s="39"/>
      <c r="C23" s="155"/>
      <c r="D23" s="93"/>
    </row>
    <row r="24" spans="1:4" x14ac:dyDescent="0.3">
      <c r="A24" s="56" t="s">
        <v>91</v>
      </c>
      <c r="B24" s="32"/>
      <c r="C24" s="152"/>
      <c r="D24" s="90"/>
    </row>
    <row r="25" spans="1:4" x14ac:dyDescent="0.3">
      <c r="A25" s="31" t="s">
        <v>3</v>
      </c>
      <c r="B25" s="32"/>
      <c r="C25" s="152">
        <v>24431</v>
      </c>
      <c r="D25" s="90">
        <v>-9945</v>
      </c>
    </row>
    <row r="26" spans="1:4" hidden="1" x14ac:dyDescent="0.3">
      <c r="A26" s="31" t="s">
        <v>92</v>
      </c>
      <c r="B26" s="32"/>
      <c r="C26" s="152">
        <v>0</v>
      </c>
      <c r="D26" s="90">
        <v>0</v>
      </c>
    </row>
    <row r="27" spans="1:4" ht="36" customHeight="1" x14ac:dyDescent="0.3">
      <c r="A27" s="31" t="s">
        <v>93</v>
      </c>
      <c r="B27" s="32"/>
      <c r="C27" s="152">
        <v>31297</v>
      </c>
      <c r="D27" s="90">
        <v>-19908</v>
      </c>
    </row>
    <row r="28" spans="1:4" x14ac:dyDescent="0.3">
      <c r="A28" s="31" t="s">
        <v>6</v>
      </c>
      <c r="B28" s="32"/>
      <c r="C28" s="152">
        <v>49356</v>
      </c>
      <c r="D28" s="90">
        <v>-1292</v>
      </c>
    </row>
    <row r="29" spans="1:4" x14ac:dyDescent="0.3">
      <c r="A29" s="31" t="s">
        <v>14</v>
      </c>
      <c r="B29" s="32"/>
      <c r="C29" s="152">
        <v>7344</v>
      </c>
      <c r="D29" s="90">
        <v>1014</v>
      </c>
    </row>
    <row r="30" spans="1:4" x14ac:dyDescent="0.3">
      <c r="A30" s="31"/>
      <c r="B30" s="32"/>
      <c r="C30" s="152"/>
      <c r="D30" s="90"/>
    </row>
    <row r="31" spans="1:4" x14ac:dyDescent="0.3">
      <c r="A31" s="56" t="s">
        <v>94</v>
      </c>
      <c r="B31" s="32"/>
      <c r="C31" s="152"/>
      <c r="D31" s="90"/>
    </row>
    <row r="32" spans="1:4" x14ac:dyDescent="0.3">
      <c r="A32" s="31" t="s">
        <v>95</v>
      </c>
      <c r="B32" s="32"/>
      <c r="C32" s="152">
        <v>-27340</v>
      </c>
      <c r="D32" s="90">
        <v>71506</v>
      </c>
    </row>
    <row r="33" spans="1:4" x14ac:dyDescent="0.3">
      <c r="A33" s="31" t="s">
        <v>96</v>
      </c>
      <c r="B33" s="32"/>
      <c r="C33" s="152">
        <v>-16591</v>
      </c>
      <c r="D33" s="90">
        <v>-1843</v>
      </c>
    </row>
    <row r="34" spans="1:4" x14ac:dyDescent="0.3">
      <c r="A34" s="31" t="s">
        <v>97</v>
      </c>
      <c r="B34" s="32"/>
      <c r="C34" s="152">
        <v>-34836</v>
      </c>
      <c r="D34" s="90">
        <v>127029</v>
      </c>
    </row>
    <row r="35" spans="1:4" ht="19.5" thickBot="1" x14ac:dyDescent="0.35">
      <c r="A35" s="33" t="s">
        <v>24</v>
      </c>
      <c r="B35" s="34"/>
      <c r="C35" s="153">
        <v>-2237</v>
      </c>
      <c r="D35" s="91">
        <v>4222</v>
      </c>
    </row>
    <row r="36" spans="1:4" ht="38.25" thickBot="1" x14ac:dyDescent="0.35">
      <c r="A36" s="45" t="s">
        <v>160</v>
      </c>
      <c r="B36" s="35"/>
      <c r="C36" s="154">
        <f>SUM(C22:C35)</f>
        <v>44950</v>
      </c>
      <c r="D36" s="92">
        <f>SUM(D22:D35)</f>
        <v>164462</v>
      </c>
    </row>
    <row r="37" spans="1:4" x14ac:dyDescent="0.3">
      <c r="A37" s="38" t="s">
        <v>77</v>
      </c>
      <c r="B37" s="39"/>
      <c r="C37" s="155"/>
      <c r="D37" s="93"/>
    </row>
    <row r="38" spans="1:4" ht="19.5" thickBot="1" x14ac:dyDescent="0.35">
      <c r="A38" s="33" t="s">
        <v>98</v>
      </c>
      <c r="B38" s="34"/>
      <c r="C38" s="153">
        <v>-666</v>
      </c>
      <c r="D38" s="91">
        <v>-164</v>
      </c>
    </row>
    <row r="39" spans="1:4" ht="38.25" thickBot="1" x14ac:dyDescent="0.35">
      <c r="A39" s="45" t="s">
        <v>159</v>
      </c>
      <c r="B39" s="35"/>
      <c r="C39" s="154">
        <f>C36+C38</f>
        <v>44284</v>
      </c>
      <c r="D39" s="92">
        <f>D36+D38</f>
        <v>164298</v>
      </c>
    </row>
    <row r="40" spans="1:4" x14ac:dyDescent="0.3">
      <c r="A40" s="37" t="s">
        <v>77</v>
      </c>
      <c r="B40" s="29"/>
      <c r="C40" s="158"/>
      <c r="D40" s="96"/>
    </row>
    <row r="41" spans="1:4" x14ac:dyDescent="0.3">
      <c r="A41" s="47" t="s">
        <v>99</v>
      </c>
      <c r="B41" s="32"/>
      <c r="C41" s="152"/>
      <c r="D41" s="90"/>
    </row>
    <row r="42" spans="1:4" hidden="1" x14ac:dyDescent="0.3">
      <c r="A42" s="31" t="s">
        <v>126</v>
      </c>
      <c r="B42" s="32"/>
      <c r="C42" s="152">
        <v>0</v>
      </c>
      <c r="D42" s="90">
        <v>0</v>
      </c>
    </row>
    <row r="43" spans="1:4" hidden="1" x14ac:dyDescent="0.3">
      <c r="A43" s="33" t="s">
        <v>105</v>
      </c>
      <c r="B43" s="34"/>
      <c r="C43" s="153">
        <v>0</v>
      </c>
      <c r="D43" s="91">
        <v>0</v>
      </c>
    </row>
    <row r="44" spans="1:4" hidden="1" x14ac:dyDescent="0.3">
      <c r="A44" s="33" t="s">
        <v>142</v>
      </c>
      <c r="B44" s="34"/>
      <c r="C44" s="153">
        <v>0</v>
      </c>
      <c r="D44" s="91">
        <v>0</v>
      </c>
    </row>
    <row r="45" spans="1:4" x14ac:dyDescent="0.3">
      <c r="A45" s="31" t="s">
        <v>100</v>
      </c>
      <c r="B45" s="32"/>
      <c r="C45" s="152">
        <v>-1119983</v>
      </c>
      <c r="D45" s="90">
        <v>-1211912</v>
      </c>
    </row>
    <row r="46" spans="1:4" x14ac:dyDescent="0.3">
      <c r="A46" s="31" t="s">
        <v>101</v>
      </c>
      <c r="B46" s="32"/>
      <c r="C46" s="152">
        <v>950056</v>
      </c>
      <c r="D46" s="90">
        <v>1292148</v>
      </c>
    </row>
    <row r="47" spans="1:4" x14ac:dyDescent="0.3">
      <c r="A47" s="31" t="s">
        <v>134</v>
      </c>
      <c r="B47" s="32"/>
      <c r="C47" s="152">
        <v>0</v>
      </c>
      <c r="D47" s="90">
        <v>-22690</v>
      </c>
    </row>
    <row r="48" spans="1:4" ht="37.5" x14ac:dyDescent="0.3">
      <c r="A48" s="31" t="s">
        <v>102</v>
      </c>
      <c r="B48" s="32"/>
      <c r="C48" s="152">
        <v>790</v>
      </c>
      <c r="D48" s="90">
        <v>1834</v>
      </c>
    </row>
    <row r="49" spans="1:4" x14ac:dyDescent="0.3">
      <c r="A49" s="31" t="s">
        <v>103</v>
      </c>
      <c r="B49" s="32"/>
      <c r="C49" s="152">
        <v>-3070</v>
      </c>
      <c r="D49" s="90">
        <v>-1231</v>
      </c>
    </row>
    <row r="50" spans="1:4" ht="19.5" thickBot="1" x14ac:dyDescent="0.35">
      <c r="A50" s="31" t="s">
        <v>104</v>
      </c>
      <c r="B50" s="32"/>
      <c r="C50" s="152">
        <v>3236</v>
      </c>
      <c r="D50" s="90">
        <v>126</v>
      </c>
    </row>
    <row r="51" spans="1:4" ht="38.25" thickBot="1" x14ac:dyDescent="0.35">
      <c r="A51" s="45" t="s">
        <v>158</v>
      </c>
      <c r="B51" s="46"/>
      <c r="C51" s="154">
        <f>SUM(C42:C50)</f>
        <v>-168971</v>
      </c>
      <c r="D51" s="92">
        <f>SUM(D42:D50)</f>
        <v>58275</v>
      </c>
    </row>
    <row r="52" spans="1:4" x14ac:dyDescent="0.3">
      <c r="A52" s="52" t="s">
        <v>77</v>
      </c>
      <c r="B52" s="53"/>
      <c r="C52" s="158"/>
      <c r="D52" s="96"/>
    </row>
    <row r="53" spans="1:4" x14ac:dyDescent="0.3">
      <c r="A53" s="47" t="s">
        <v>106</v>
      </c>
      <c r="B53" s="32"/>
      <c r="C53" s="152"/>
      <c r="D53" s="90"/>
    </row>
    <row r="54" spans="1:4" hidden="1" x14ac:dyDescent="0.3">
      <c r="A54" s="31" t="s">
        <v>107</v>
      </c>
      <c r="B54" s="32"/>
      <c r="C54" s="152">
        <v>0</v>
      </c>
      <c r="D54" s="90">
        <v>0</v>
      </c>
    </row>
    <row r="55" spans="1:4" hidden="1" x14ac:dyDescent="0.3">
      <c r="A55" s="31" t="s">
        <v>180</v>
      </c>
      <c r="B55" s="32"/>
      <c r="C55" s="152">
        <v>0</v>
      </c>
      <c r="D55" s="90">
        <v>0</v>
      </c>
    </row>
    <row r="56" spans="1:4" hidden="1" x14ac:dyDescent="0.3">
      <c r="A56" s="31" t="s">
        <v>181</v>
      </c>
      <c r="B56" s="73"/>
      <c r="C56" s="152">
        <v>0</v>
      </c>
      <c r="D56" s="90">
        <v>0</v>
      </c>
    </row>
    <row r="57" spans="1:4" x14ac:dyDescent="0.3">
      <c r="A57" s="31" t="s">
        <v>151</v>
      </c>
      <c r="B57" s="73"/>
      <c r="C57" s="152">
        <v>17</v>
      </c>
      <c r="D57" s="90">
        <v>20758</v>
      </c>
    </row>
    <row r="58" spans="1:4" x14ac:dyDescent="0.3">
      <c r="A58" s="31" t="s">
        <v>108</v>
      </c>
      <c r="B58" s="73"/>
      <c r="C58" s="152">
        <v>-18019</v>
      </c>
      <c r="D58" s="90">
        <v>-5901</v>
      </c>
    </row>
    <row r="59" spans="1:4" x14ac:dyDescent="0.3">
      <c r="A59" s="31" t="s">
        <v>127</v>
      </c>
      <c r="B59" s="73"/>
      <c r="C59" s="152">
        <v>-1140</v>
      </c>
      <c r="D59" s="90">
        <v>-385</v>
      </c>
    </row>
    <row r="60" spans="1:4" hidden="1" x14ac:dyDescent="0.3">
      <c r="A60" s="31" t="s">
        <v>156</v>
      </c>
      <c r="B60" s="73"/>
      <c r="C60" s="152">
        <v>0</v>
      </c>
      <c r="D60" s="90">
        <v>0</v>
      </c>
    </row>
    <row r="61" spans="1:4" ht="19.5" thickBot="1" x14ac:dyDescent="0.35">
      <c r="A61" s="38" t="s">
        <v>143</v>
      </c>
      <c r="B61" s="39"/>
      <c r="C61" s="155">
        <v>-44554</v>
      </c>
      <c r="D61" s="93">
        <v>-5927</v>
      </c>
    </row>
    <row r="62" spans="1:4" ht="38.25" thickBot="1" x14ac:dyDescent="0.35">
      <c r="A62" s="45" t="s">
        <v>157</v>
      </c>
      <c r="B62" s="46"/>
      <c r="C62" s="154">
        <f>SUM(C54:C61)</f>
        <v>-63696</v>
      </c>
      <c r="D62" s="92">
        <f>SUM(D54:D61)</f>
        <v>8545</v>
      </c>
    </row>
    <row r="63" spans="1:4" ht="37.5" x14ac:dyDescent="0.3">
      <c r="A63" s="37" t="s">
        <v>110</v>
      </c>
      <c r="B63" s="29"/>
      <c r="C63" s="153">
        <v>11343</v>
      </c>
      <c r="D63" s="91">
        <v>1482</v>
      </c>
    </row>
    <row r="64" spans="1:4" ht="38.25" thickBot="1" x14ac:dyDescent="0.35">
      <c r="A64" s="38" t="s">
        <v>109</v>
      </c>
      <c r="B64" s="39"/>
      <c r="C64" s="153">
        <v>-34</v>
      </c>
      <c r="D64" s="91">
        <v>-2</v>
      </c>
    </row>
    <row r="65" spans="1:4" ht="19.5" thickBot="1" x14ac:dyDescent="0.35">
      <c r="A65" s="45" t="s">
        <v>111</v>
      </c>
      <c r="B65" s="46"/>
      <c r="C65" s="154">
        <f>SUM(C62:C64,C51,C39)</f>
        <v>-177074</v>
      </c>
      <c r="D65" s="92">
        <f>SUM(D62:D64,D51,D39)</f>
        <v>232598</v>
      </c>
    </row>
    <row r="66" spans="1:4" x14ac:dyDescent="0.3">
      <c r="A66" s="38" t="s">
        <v>77</v>
      </c>
      <c r="B66" s="39"/>
      <c r="C66" s="155"/>
      <c r="D66" s="93"/>
    </row>
    <row r="67" spans="1:4" ht="19.5" thickBot="1" x14ac:dyDescent="0.35">
      <c r="A67" s="33" t="s">
        <v>112</v>
      </c>
      <c r="B67" s="74">
        <v>12</v>
      </c>
      <c r="C67" s="153">
        <v>1405629</v>
      </c>
      <c r="D67" s="91">
        <v>301431</v>
      </c>
    </row>
    <row r="68" spans="1:4" ht="19.5" thickBot="1" x14ac:dyDescent="0.35">
      <c r="A68" s="45" t="s">
        <v>113</v>
      </c>
      <c r="B68" s="75">
        <f>ф1!B9</f>
        <v>12</v>
      </c>
      <c r="C68" s="154">
        <f>C67+C65</f>
        <v>1228555</v>
      </c>
      <c r="D68" s="92">
        <f>D67+D65</f>
        <v>534029</v>
      </c>
    </row>
    <row r="69" spans="1:4" x14ac:dyDescent="0.3">
      <c r="A69" s="43"/>
    </row>
    <row r="70" spans="1:4" x14ac:dyDescent="0.3">
      <c r="A70" s="43"/>
    </row>
    <row r="71" spans="1:4" ht="19.5" x14ac:dyDescent="0.3">
      <c r="A71" s="11"/>
      <c r="B71" s="11"/>
      <c r="C71" s="11" t="s">
        <v>77</v>
      </c>
      <c r="D71" s="11" t="s">
        <v>77</v>
      </c>
    </row>
    <row r="72" spans="1:4" x14ac:dyDescent="0.3">
      <c r="A72" s="2" t="str">
        <f>ф1!A55</f>
        <v>Председатель Правления</v>
      </c>
      <c r="B72" s="2"/>
      <c r="C72" s="3"/>
      <c r="D72" s="3" t="str">
        <f>ф1!D55</f>
        <v>Пан Е.В.</v>
      </c>
    </row>
    <row r="73" spans="1:4" x14ac:dyDescent="0.3">
      <c r="A73" s="4"/>
      <c r="B73" s="4"/>
      <c r="C73" s="42"/>
      <c r="D73" s="42"/>
    </row>
    <row r="74" spans="1:4" x14ac:dyDescent="0.3">
      <c r="A74" s="5"/>
      <c r="B74" s="5"/>
      <c r="C74" s="42"/>
      <c r="D74" s="42"/>
    </row>
    <row r="75" spans="1:4" x14ac:dyDescent="0.3">
      <c r="A75" s="2" t="s">
        <v>38</v>
      </c>
      <c r="B75" s="2"/>
      <c r="C75" s="6" t="s">
        <v>77</v>
      </c>
      <c r="D75" s="6" t="s">
        <v>161</v>
      </c>
    </row>
    <row r="76" spans="1:4" x14ac:dyDescent="0.3">
      <c r="A76" s="2"/>
      <c r="B76" s="2"/>
      <c r="C76" s="6"/>
      <c r="D76" s="6"/>
    </row>
    <row r="77" spans="1:4" x14ac:dyDescent="0.3">
      <c r="A77" s="43"/>
    </row>
    <row r="78" spans="1:4" x14ac:dyDescent="0.3">
      <c r="A78" s="43"/>
    </row>
    <row r="79" spans="1:4" x14ac:dyDescent="0.3">
      <c r="A79" s="43"/>
    </row>
    <row r="80" spans="1:4" x14ac:dyDescent="0.3">
      <c r="A80" s="43"/>
    </row>
    <row r="81" spans="1:1" x14ac:dyDescent="0.3">
      <c r="A81" s="43"/>
    </row>
    <row r="82" spans="1:1" x14ac:dyDescent="0.3">
      <c r="A82" s="43"/>
    </row>
    <row r="83" spans="1:1" x14ac:dyDescent="0.3">
      <c r="A83" s="43"/>
    </row>
    <row r="84" spans="1:1" x14ac:dyDescent="0.3">
      <c r="A84" s="43"/>
    </row>
    <row r="85" spans="1:1" x14ac:dyDescent="0.3">
      <c r="A85" s="43"/>
    </row>
    <row r="86" spans="1:1" x14ac:dyDescent="0.3">
      <c r="A86" s="43"/>
    </row>
    <row r="87" spans="1:1" x14ac:dyDescent="0.3">
      <c r="A87" s="43"/>
    </row>
    <row r="88" spans="1:1" x14ac:dyDescent="0.3">
      <c r="A88" s="43"/>
    </row>
    <row r="89" spans="1:1" x14ac:dyDescent="0.3">
      <c r="A89" s="43"/>
    </row>
    <row r="90" spans="1:1" x14ac:dyDescent="0.3">
      <c r="A90" s="43"/>
    </row>
    <row r="91" spans="1:1" x14ac:dyDescent="0.3">
      <c r="A91" s="43"/>
    </row>
    <row r="92" spans="1:1" x14ac:dyDescent="0.3">
      <c r="A92" s="43"/>
    </row>
    <row r="93" spans="1:1" x14ac:dyDescent="0.3">
      <c r="A93" s="43"/>
    </row>
    <row r="94" spans="1:1" x14ac:dyDescent="0.3">
      <c r="A94" s="43"/>
    </row>
    <row r="95" spans="1:1" x14ac:dyDescent="0.3">
      <c r="A95" s="43"/>
    </row>
    <row r="96" spans="1:1" x14ac:dyDescent="0.3">
      <c r="A96" s="43"/>
    </row>
    <row r="97" spans="1:1" x14ac:dyDescent="0.3">
      <c r="A97" s="4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57" orientation="portrait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topLeftCell="A38" zoomScale="60" zoomScaleNormal="60" workbookViewId="0">
      <selection activeCell="D57" sqref="D57"/>
    </sheetView>
  </sheetViews>
  <sheetFormatPr defaultRowHeight="18.75" x14ac:dyDescent="0.3"/>
  <cols>
    <col min="1" max="1" width="61.28515625" style="1" customWidth="1"/>
    <col min="2" max="5" width="23" style="1" customWidth="1"/>
    <col min="6" max="8" width="28.42578125" style="1" customWidth="1"/>
    <col min="9" max="9" width="24.5703125" style="1" customWidth="1"/>
    <col min="10" max="10" width="26.140625" style="1" customWidth="1"/>
    <col min="11" max="11" width="27.85546875" style="1" customWidth="1"/>
    <col min="12" max="16384" width="9.140625" style="40"/>
  </cols>
  <sheetData>
    <row r="1" spans="1:1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178" t="s">
        <v>150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x14ac:dyDescent="0.3">
      <c r="A3" s="178" t="s">
        <v>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8.75" customHeight="1" x14ac:dyDescent="0.3">
      <c r="A4" s="174" t="s">
        <v>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8.75" customHeight="1" x14ac:dyDescent="0.3">
      <c r="A5" s="174" t="str">
        <f>ф2!A4</f>
        <v>за шесть месяцев, закончившихся 30 июня 2021 года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x14ac:dyDescent="0.3">
      <c r="A6" s="180" t="s">
        <v>37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9.5" thickBot="1" x14ac:dyDescent="0.35">
      <c r="A7" s="12"/>
      <c r="B7" s="12"/>
      <c r="C7" s="12"/>
      <c r="D7" s="12"/>
      <c r="E7" s="55"/>
      <c r="F7" s="12"/>
      <c r="G7" s="84"/>
      <c r="I7" s="12"/>
      <c r="J7" s="12"/>
      <c r="K7" s="88" t="s">
        <v>163</v>
      </c>
    </row>
    <row r="8" spans="1:11" ht="154.5" customHeight="1" thickBot="1" x14ac:dyDescent="0.35">
      <c r="A8" s="7"/>
      <c r="B8" s="13" t="s">
        <v>114</v>
      </c>
      <c r="C8" s="13" t="s">
        <v>115</v>
      </c>
      <c r="D8" s="13" t="s">
        <v>128</v>
      </c>
      <c r="E8" s="13" t="s">
        <v>123</v>
      </c>
      <c r="F8" s="13" t="s">
        <v>132</v>
      </c>
      <c r="G8" s="13" t="str">
        <f>ф1!A45</f>
        <v>Прочие резервы</v>
      </c>
      <c r="H8" s="13" t="s">
        <v>30</v>
      </c>
      <c r="I8" s="13" t="s">
        <v>31</v>
      </c>
      <c r="J8" s="13" t="s">
        <v>32</v>
      </c>
      <c r="K8" s="14" t="s">
        <v>33</v>
      </c>
    </row>
    <row r="9" spans="1:11" x14ac:dyDescent="0.3">
      <c r="A9" s="15" t="s">
        <v>146</v>
      </c>
      <c r="B9" s="109">
        <v>89937</v>
      </c>
      <c r="C9" s="109">
        <v>-149</v>
      </c>
      <c r="D9" s="109">
        <v>4115</v>
      </c>
      <c r="E9" s="109">
        <v>837</v>
      </c>
      <c r="F9" s="109">
        <v>649</v>
      </c>
      <c r="G9" s="109">
        <v>0</v>
      </c>
      <c r="H9" s="109">
        <v>279902</v>
      </c>
      <c r="I9" s="109">
        <f>SUM(B9:H9)</f>
        <v>375291</v>
      </c>
      <c r="J9" s="109">
        <v>0</v>
      </c>
      <c r="K9" s="102">
        <f t="shared" ref="K9:K11" si="0">SUM(I9:J9)</f>
        <v>375291</v>
      </c>
    </row>
    <row r="10" spans="1:11" x14ac:dyDescent="0.3">
      <c r="A10" s="16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03"/>
    </row>
    <row r="11" spans="1:11" x14ac:dyDescent="0.3">
      <c r="A11" s="17" t="s">
        <v>65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f>ф2!D43</f>
        <v>-12705</v>
      </c>
      <c r="I11" s="111">
        <f>SUM(B11:H11)</f>
        <v>-12705</v>
      </c>
      <c r="J11" s="111">
        <v>0</v>
      </c>
      <c r="K11" s="103">
        <f t="shared" si="0"/>
        <v>-12705</v>
      </c>
    </row>
    <row r="12" spans="1:11" x14ac:dyDescent="0.3">
      <c r="A12" s="18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03"/>
    </row>
    <row r="13" spans="1:11" ht="56.25" x14ac:dyDescent="0.3">
      <c r="A13" s="58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03"/>
    </row>
    <row r="14" spans="1:11" ht="37.5" x14ac:dyDescent="0.3">
      <c r="A14" s="17" t="s">
        <v>117</v>
      </c>
      <c r="B14" s="111">
        <v>0</v>
      </c>
      <c r="C14" s="111">
        <v>0</v>
      </c>
      <c r="D14" s="111">
        <f>ф2!D49</f>
        <v>-13766</v>
      </c>
      <c r="E14" s="111">
        <v>0</v>
      </c>
      <c r="F14" s="111">
        <v>0</v>
      </c>
      <c r="G14" s="111">
        <v>0</v>
      </c>
      <c r="H14" s="111">
        <v>0</v>
      </c>
      <c r="I14" s="111">
        <f>SUM(B14:H14)</f>
        <v>-13766</v>
      </c>
      <c r="J14" s="111">
        <v>0</v>
      </c>
      <c r="K14" s="103">
        <f t="shared" ref="K14:K18" si="1">SUM(I14:J14)</f>
        <v>-13766</v>
      </c>
    </row>
    <row r="15" spans="1:11" ht="56.25" x14ac:dyDescent="0.3">
      <c r="A15" s="17" t="s">
        <v>118</v>
      </c>
      <c r="B15" s="112">
        <v>0</v>
      </c>
      <c r="C15" s="112">
        <v>0</v>
      </c>
      <c r="D15" s="111">
        <f>ф2!D50</f>
        <v>3081</v>
      </c>
      <c r="E15" s="112">
        <v>0</v>
      </c>
      <c r="F15" s="112">
        <v>0</v>
      </c>
      <c r="G15" s="112">
        <v>0</v>
      </c>
      <c r="H15" s="112">
        <v>0</v>
      </c>
      <c r="I15" s="111">
        <f>SUM(B15:H15)</f>
        <v>3081</v>
      </c>
      <c r="J15" s="112">
        <v>0</v>
      </c>
      <c r="K15" s="103">
        <f t="shared" si="1"/>
        <v>3081</v>
      </c>
    </row>
    <row r="16" spans="1:11" ht="75" x14ac:dyDescent="0.3">
      <c r="A16" s="17" t="s">
        <v>138</v>
      </c>
      <c r="B16" s="112">
        <v>0</v>
      </c>
      <c r="C16" s="112">
        <v>0</v>
      </c>
      <c r="D16" s="111">
        <f>ф2!D51</f>
        <v>8444</v>
      </c>
      <c r="E16" s="112">
        <v>0</v>
      </c>
      <c r="F16" s="112">
        <v>0</v>
      </c>
      <c r="G16" s="112">
        <v>0</v>
      </c>
      <c r="H16" s="112">
        <v>0</v>
      </c>
      <c r="I16" s="111">
        <f>SUM(B16:H16)</f>
        <v>8444</v>
      </c>
      <c r="J16" s="112">
        <v>0</v>
      </c>
      <c r="K16" s="103">
        <f t="shared" si="1"/>
        <v>8444</v>
      </c>
    </row>
    <row r="17" spans="1:11" ht="37.5" x14ac:dyDescent="0.3">
      <c r="A17" s="17" t="s">
        <v>71</v>
      </c>
      <c r="B17" s="112">
        <v>0</v>
      </c>
      <c r="C17" s="112">
        <v>0</v>
      </c>
      <c r="D17" s="112">
        <v>0</v>
      </c>
      <c r="E17" s="112">
        <v>0</v>
      </c>
      <c r="F17" s="112">
        <f>ф2!D52</f>
        <v>-1763</v>
      </c>
      <c r="G17" s="112">
        <v>0</v>
      </c>
      <c r="H17" s="112">
        <v>0</v>
      </c>
      <c r="I17" s="111">
        <f>SUM(B17:H17)</f>
        <v>-1763</v>
      </c>
      <c r="J17" s="112">
        <v>0</v>
      </c>
      <c r="K17" s="104">
        <f t="shared" si="1"/>
        <v>-1763</v>
      </c>
    </row>
    <row r="18" spans="1:11" ht="57" thickBot="1" x14ac:dyDescent="0.4">
      <c r="A18" s="127" t="s">
        <v>72</v>
      </c>
      <c r="B18" s="128">
        <f>SUM(B14:B17)</f>
        <v>0</v>
      </c>
      <c r="C18" s="128">
        <f t="shared" ref="C18" si="2">SUM(C14:C17)</f>
        <v>0</v>
      </c>
      <c r="D18" s="128">
        <f>SUM(D14:D17)</f>
        <v>-2241</v>
      </c>
      <c r="E18" s="128">
        <f t="shared" ref="E18:F18" si="3">SUM(E14:E17)</f>
        <v>0</v>
      </c>
      <c r="F18" s="128">
        <f t="shared" si="3"/>
        <v>-1763</v>
      </c>
      <c r="G18" s="128">
        <v>0</v>
      </c>
      <c r="H18" s="128">
        <f t="shared" ref="H18" si="4">SUM(H14:H17)</f>
        <v>0</v>
      </c>
      <c r="I18" s="128">
        <f>SUM(B18:H18)</f>
        <v>-4004</v>
      </c>
      <c r="J18" s="128">
        <f t="shared" ref="J18" si="5">SUM(J14:J17)</f>
        <v>0</v>
      </c>
      <c r="K18" s="129">
        <f t="shared" si="1"/>
        <v>-4004</v>
      </c>
    </row>
    <row r="19" spans="1:11" ht="56.25" hidden="1" x14ac:dyDescent="0.3">
      <c r="A19" s="124" t="s">
        <v>139</v>
      </c>
      <c r="B19" s="125"/>
      <c r="C19" s="125"/>
      <c r="D19" s="125"/>
      <c r="E19" s="125"/>
      <c r="F19" s="125"/>
      <c r="G19" s="125"/>
      <c r="H19" s="125"/>
      <c r="I19" s="125"/>
      <c r="J19" s="125">
        <v>0</v>
      </c>
      <c r="K19" s="126"/>
    </row>
    <row r="20" spans="1:11" ht="37.5" hidden="1" x14ac:dyDescent="0.3">
      <c r="A20" s="17" t="s">
        <v>144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/>
      <c r="H20" s="112">
        <v>0</v>
      </c>
      <c r="I20" s="111">
        <f>SUM(B20:H20)</f>
        <v>0</v>
      </c>
      <c r="J20" s="112">
        <v>0</v>
      </c>
      <c r="K20" s="104">
        <f t="shared" ref="K20:K23" si="6">SUM(I20:J20)</f>
        <v>0</v>
      </c>
    </row>
    <row r="21" spans="1:11" ht="57" hidden="1" thickBot="1" x14ac:dyDescent="0.4">
      <c r="A21" s="57" t="s">
        <v>141</v>
      </c>
      <c r="B21" s="113">
        <f>SUM(B20)</f>
        <v>0</v>
      </c>
      <c r="C21" s="113">
        <f t="shared" ref="C21:F21" si="7">SUM(C20)</f>
        <v>0</v>
      </c>
      <c r="D21" s="113">
        <f t="shared" si="7"/>
        <v>0</v>
      </c>
      <c r="E21" s="113">
        <f t="shared" si="7"/>
        <v>0</v>
      </c>
      <c r="F21" s="113">
        <f t="shared" si="7"/>
        <v>0</v>
      </c>
      <c r="G21" s="113"/>
      <c r="H21" s="113">
        <f t="shared" ref="H21" si="8">SUM(H20)</f>
        <v>0</v>
      </c>
      <c r="I21" s="113">
        <f>SUM(B21:H21)</f>
        <v>0</v>
      </c>
      <c r="J21" s="113">
        <f t="shared" ref="J21" si="9">SUM(J20)</f>
        <v>0</v>
      </c>
      <c r="K21" s="105">
        <f t="shared" si="6"/>
        <v>0</v>
      </c>
    </row>
    <row r="22" spans="1:11" ht="19.5" thickBot="1" x14ac:dyDescent="0.35">
      <c r="A22" s="19" t="s">
        <v>119</v>
      </c>
      <c r="B22" s="114">
        <f>B18+B21</f>
        <v>0</v>
      </c>
      <c r="C22" s="114">
        <f t="shared" ref="C22" si="10">C18+C21</f>
        <v>0</v>
      </c>
      <c r="D22" s="114">
        <f>D18+D21</f>
        <v>-2241</v>
      </c>
      <c r="E22" s="114">
        <f t="shared" ref="E22:F22" si="11">E18+E21</f>
        <v>0</v>
      </c>
      <c r="F22" s="114">
        <f t="shared" si="11"/>
        <v>-1763</v>
      </c>
      <c r="G22" s="114">
        <v>0</v>
      </c>
      <c r="H22" s="114">
        <f t="shared" ref="H22" si="12">H18+H21</f>
        <v>0</v>
      </c>
      <c r="I22" s="114">
        <f>SUM(B22:H22)</f>
        <v>-4004</v>
      </c>
      <c r="J22" s="114">
        <f t="shared" ref="J22" si="13">J18+J21</f>
        <v>0</v>
      </c>
      <c r="K22" s="106">
        <f t="shared" si="6"/>
        <v>-4004</v>
      </c>
    </row>
    <row r="23" spans="1:11" ht="19.5" thickBot="1" x14ac:dyDescent="0.35">
      <c r="A23" s="22" t="s">
        <v>120</v>
      </c>
      <c r="B23" s="115">
        <f>B22+B11</f>
        <v>0</v>
      </c>
      <c r="C23" s="115">
        <f t="shared" ref="C23:F23" si="14">C22+C11</f>
        <v>0</v>
      </c>
      <c r="D23" s="114">
        <f t="shared" si="14"/>
        <v>-2241</v>
      </c>
      <c r="E23" s="115">
        <f t="shared" si="14"/>
        <v>0</v>
      </c>
      <c r="F23" s="114">
        <f t="shared" si="14"/>
        <v>-1763</v>
      </c>
      <c r="G23" s="115">
        <v>0</v>
      </c>
      <c r="H23" s="115">
        <f t="shared" ref="H23" si="15">H22+H11</f>
        <v>-12705</v>
      </c>
      <c r="I23" s="115">
        <f>SUM(B23:H23)</f>
        <v>-16709</v>
      </c>
      <c r="J23" s="115">
        <f>J22+J11</f>
        <v>0</v>
      </c>
      <c r="K23" s="107">
        <f t="shared" si="6"/>
        <v>-16709</v>
      </c>
    </row>
    <row r="24" spans="1:11" x14ac:dyDescent="0.3">
      <c r="A24" s="21" t="s">
        <v>153</v>
      </c>
      <c r="B24" s="116"/>
      <c r="C24" s="116"/>
      <c r="D24" s="116"/>
      <c r="E24" s="116"/>
      <c r="F24" s="116"/>
      <c r="G24" s="116"/>
      <c r="H24" s="116"/>
      <c r="I24" s="117"/>
      <c r="J24" s="116"/>
      <c r="K24" s="108"/>
    </row>
    <row r="25" spans="1:11" hidden="1" x14ac:dyDescent="0.3">
      <c r="A25" s="17" t="s">
        <v>121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/>
      <c r="H25" s="112">
        <v>0</v>
      </c>
      <c r="I25" s="111">
        <f t="shared" ref="I25:I29" si="16">SUM(B25:H25)</f>
        <v>0</v>
      </c>
      <c r="J25" s="112">
        <v>0</v>
      </c>
      <c r="K25" s="104">
        <f t="shared" ref="K25:K29" si="17">SUM(I25:J25)</f>
        <v>0</v>
      </c>
    </row>
    <row r="26" spans="1:11" x14ac:dyDescent="0.3">
      <c r="A26" s="17" t="s">
        <v>145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-5927</v>
      </c>
      <c r="I26" s="111">
        <f t="shared" si="16"/>
        <v>-5927</v>
      </c>
      <c r="J26" s="112">
        <v>0</v>
      </c>
      <c r="K26" s="104">
        <f t="shared" si="17"/>
        <v>-5927</v>
      </c>
    </row>
    <row r="27" spans="1:11" hidden="1" x14ac:dyDescent="0.3">
      <c r="A27" s="17" t="s">
        <v>168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/>
      <c r="H27" s="112">
        <v>0</v>
      </c>
      <c r="I27" s="111">
        <f t="shared" si="16"/>
        <v>0</v>
      </c>
      <c r="J27" s="112">
        <v>0</v>
      </c>
      <c r="K27" s="104">
        <f t="shared" si="17"/>
        <v>0</v>
      </c>
    </row>
    <row r="28" spans="1:11" ht="19.5" thickBot="1" x14ac:dyDescent="0.35">
      <c r="A28" s="20" t="s">
        <v>152</v>
      </c>
      <c r="B28" s="112">
        <v>0</v>
      </c>
      <c r="C28" s="112">
        <v>0</v>
      </c>
      <c r="D28" s="112">
        <v>0</v>
      </c>
      <c r="E28" s="112">
        <v>-57</v>
      </c>
      <c r="F28" s="112">
        <v>0</v>
      </c>
      <c r="G28" s="112">
        <v>0</v>
      </c>
      <c r="H28" s="112">
        <f>-E28</f>
        <v>57</v>
      </c>
      <c r="I28" s="112">
        <f t="shared" si="16"/>
        <v>0</v>
      </c>
      <c r="J28" s="112">
        <v>0</v>
      </c>
      <c r="K28" s="104">
        <f t="shared" si="17"/>
        <v>0</v>
      </c>
    </row>
    <row r="29" spans="1:11" ht="19.5" thickBot="1" x14ac:dyDescent="0.35">
      <c r="A29" s="19" t="s">
        <v>122</v>
      </c>
      <c r="B29" s="114">
        <f>SUM(B25:B28)</f>
        <v>0</v>
      </c>
      <c r="C29" s="114">
        <f t="shared" ref="C29:G29" si="18">SUM(C25:C28)</f>
        <v>0</v>
      </c>
      <c r="D29" s="114">
        <f t="shared" si="18"/>
        <v>0</v>
      </c>
      <c r="E29" s="114">
        <f t="shared" si="18"/>
        <v>-57</v>
      </c>
      <c r="F29" s="114">
        <f t="shared" si="18"/>
        <v>0</v>
      </c>
      <c r="G29" s="114">
        <f t="shared" si="18"/>
        <v>0</v>
      </c>
      <c r="H29" s="114">
        <f t="shared" ref="H29" si="19">SUM(H25:H28)</f>
        <v>-5870</v>
      </c>
      <c r="I29" s="114">
        <f t="shared" si="16"/>
        <v>-5927</v>
      </c>
      <c r="J29" s="114">
        <f>SUM(J25:J28)</f>
        <v>0</v>
      </c>
      <c r="K29" s="106">
        <f t="shared" si="17"/>
        <v>-5927</v>
      </c>
    </row>
    <row r="30" spans="1:11" ht="19.5" thickBot="1" x14ac:dyDescent="0.35">
      <c r="A30" s="19" t="s">
        <v>182</v>
      </c>
      <c r="B30" s="114">
        <f t="shared" ref="B30:E30" si="20">SUM(B29:B29,B23,B9)</f>
        <v>89937</v>
      </c>
      <c r="C30" s="114">
        <f t="shared" si="20"/>
        <v>-149</v>
      </c>
      <c r="D30" s="114">
        <f t="shared" si="20"/>
        <v>1874</v>
      </c>
      <c r="E30" s="114">
        <f t="shared" si="20"/>
        <v>780</v>
      </c>
      <c r="F30" s="114">
        <f>SUM(F29:F29,F23,F9)</f>
        <v>-1114</v>
      </c>
      <c r="G30" s="114">
        <f>SUM(G29:G29,G23,G9)</f>
        <v>0</v>
      </c>
      <c r="H30" s="114">
        <f>SUM(H29:H29,H23,H9)</f>
        <v>261327</v>
      </c>
      <c r="I30" s="114">
        <f>SUM(B30:H30)</f>
        <v>352655</v>
      </c>
      <c r="J30" s="114">
        <f>SUM(J29:J29,J23,J9)</f>
        <v>0</v>
      </c>
      <c r="K30" s="106">
        <f>SUM(I30:J30)</f>
        <v>352655</v>
      </c>
    </row>
    <row r="31" spans="1:11" x14ac:dyDescent="0.3">
      <c r="A31" s="15" t="s">
        <v>167</v>
      </c>
      <c r="B31" s="109">
        <v>89937</v>
      </c>
      <c r="C31" s="109">
        <v>-149</v>
      </c>
      <c r="D31" s="109">
        <v>6362</v>
      </c>
      <c r="E31" s="109">
        <v>317</v>
      </c>
      <c r="F31" s="109">
        <v>-893</v>
      </c>
      <c r="G31" s="109">
        <v>0</v>
      </c>
      <c r="H31" s="109">
        <v>449315</v>
      </c>
      <c r="I31" s="109">
        <f>SUM(B31:H31)</f>
        <v>544889</v>
      </c>
      <c r="J31" s="109">
        <v>34513</v>
      </c>
      <c r="K31" s="102">
        <v>579402</v>
      </c>
    </row>
    <row r="32" spans="1:11" x14ac:dyDescent="0.3">
      <c r="A32" s="16" t="s">
        <v>116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03"/>
    </row>
    <row r="33" spans="1:11" x14ac:dyDescent="0.3">
      <c r="A33" s="17" t="s">
        <v>65</v>
      </c>
      <c r="B33" s="111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f>ф2!C43</f>
        <v>25964</v>
      </c>
      <c r="I33" s="111">
        <f>SUM(B33:H33)</f>
        <v>25964</v>
      </c>
      <c r="J33" s="111">
        <f>ф2!C44</f>
        <v>243</v>
      </c>
      <c r="K33" s="103">
        <f t="shared" ref="K33" si="21">SUM(I33:J33)</f>
        <v>26207</v>
      </c>
    </row>
    <row r="34" spans="1:11" x14ac:dyDescent="0.3">
      <c r="A34" s="18" t="s">
        <v>69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03"/>
    </row>
    <row r="35" spans="1:11" ht="56.25" x14ac:dyDescent="0.3">
      <c r="A35" s="58" t="s">
        <v>70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03"/>
    </row>
    <row r="36" spans="1:11" ht="37.5" x14ac:dyDescent="0.3">
      <c r="A36" s="17" t="s">
        <v>117</v>
      </c>
      <c r="B36" s="111">
        <v>0</v>
      </c>
      <c r="C36" s="111">
        <v>0</v>
      </c>
      <c r="D36" s="111">
        <v>-3484</v>
      </c>
      <c r="E36" s="111">
        <v>0</v>
      </c>
      <c r="F36" s="111">
        <v>0</v>
      </c>
      <c r="G36" s="111">
        <v>0</v>
      </c>
      <c r="H36" s="111">
        <v>0</v>
      </c>
      <c r="I36" s="111">
        <f>SUM(B36:H36)</f>
        <v>-3484</v>
      </c>
      <c r="J36" s="111">
        <v>-4</v>
      </c>
      <c r="K36" s="103">
        <f t="shared" ref="K36:K45" si="22">SUM(I36:J36)</f>
        <v>-3488</v>
      </c>
    </row>
    <row r="37" spans="1:11" ht="56.25" x14ac:dyDescent="0.3">
      <c r="A37" s="17" t="s">
        <v>118</v>
      </c>
      <c r="B37" s="112">
        <v>0</v>
      </c>
      <c r="C37" s="112">
        <v>0</v>
      </c>
      <c r="D37" s="112">
        <v>-6</v>
      </c>
      <c r="E37" s="112">
        <v>0</v>
      </c>
      <c r="F37" s="112">
        <v>0</v>
      </c>
      <c r="G37" s="112">
        <v>0</v>
      </c>
      <c r="H37" s="112">
        <v>0</v>
      </c>
      <c r="I37" s="111">
        <f>SUM(B37:H37)</f>
        <v>-6</v>
      </c>
      <c r="J37" s="112">
        <v>0</v>
      </c>
      <c r="K37" s="103">
        <f t="shared" si="22"/>
        <v>-6</v>
      </c>
    </row>
    <row r="38" spans="1:11" ht="75" x14ac:dyDescent="0.3">
      <c r="A38" s="17" t="s">
        <v>138</v>
      </c>
      <c r="B38" s="112">
        <v>0</v>
      </c>
      <c r="C38" s="112">
        <v>0</v>
      </c>
      <c r="D38" s="112">
        <v>1539</v>
      </c>
      <c r="E38" s="112">
        <v>0</v>
      </c>
      <c r="F38" s="112">
        <v>0</v>
      </c>
      <c r="G38" s="112">
        <v>0</v>
      </c>
      <c r="H38" s="112">
        <v>0</v>
      </c>
      <c r="I38" s="111">
        <f>SUM(B38:H38)</f>
        <v>1539</v>
      </c>
      <c r="J38" s="112">
        <v>2</v>
      </c>
      <c r="K38" s="103">
        <f t="shared" si="22"/>
        <v>1541</v>
      </c>
    </row>
    <row r="39" spans="1:11" ht="37.5" x14ac:dyDescent="0.3">
      <c r="A39" s="17" t="s">
        <v>71</v>
      </c>
      <c r="B39" s="112">
        <v>0</v>
      </c>
      <c r="C39" s="112">
        <v>0</v>
      </c>
      <c r="D39" s="112">
        <v>0</v>
      </c>
      <c r="E39" s="112">
        <v>0</v>
      </c>
      <c r="F39" s="112">
        <v>570</v>
      </c>
      <c r="G39" s="112">
        <v>0</v>
      </c>
      <c r="H39" s="112">
        <v>0</v>
      </c>
      <c r="I39" s="111">
        <f>SUM(B39:H39)</f>
        <v>570</v>
      </c>
      <c r="J39" s="112">
        <v>14</v>
      </c>
      <c r="K39" s="104">
        <f t="shared" si="22"/>
        <v>584</v>
      </c>
    </row>
    <row r="40" spans="1:11" ht="56.25" x14ac:dyDescent="0.35">
      <c r="A40" s="57" t="s">
        <v>72</v>
      </c>
      <c r="B40" s="113">
        <f>SUM(B36:B39)</f>
        <v>0</v>
      </c>
      <c r="C40" s="113">
        <f t="shared" ref="C40:J40" si="23">SUM(C36:C39)</f>
        <v>0</v>
      </c>
      <c r="D40" s="113">
        <f>SUM(D36:D39)</f>
        <v>-1951</v>
      </c>
      <c r="E40" s="113">
        <f t="shared" si="23"/>
        <v>0</v>
      </c>
      <c r="F40" s="113">
        <f t="shared" si="23"/>
        <v>570</v>
      </c>
      <c r="G40" s="113">
        <v>0</v>
      </c>
      <c r="H40" s="113">
        <f t="shared" si="23"/>
        <v>0</v>
      </c>
      <c r="I40" s="113">
        <f>SUM(B40:H40)</f>
        <v>-1381</v>
      </c>
      <c r="J40" s="113">
        <f t="shared" si="23"/>
        <v>12</v>
      </c>
      <c r="K40" s="105">
        <f t="shared" si="22"/>
        <v>-1369</v>
      </c>
    </row>
    <row r="41" spans="1:11" ht="56.25" x14ac:dyDescent="0.3">
      <c r="A41" s="58" t="s">
        <v>139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03"/>
    </row>
    <row r="42" spans="1:11" ht="37.5" x14ac:dyDescent="0.3">
      <c r="A42" s="17" t="s">
        <v>144</v>
      </c>
      <c r="B42" s="112">
        <v>0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1">
        <f>SUM(B42:H42)</f>
        <v>0</v>
      </c>
      <c r="J42" s="112">
        <v>1</v>
      </c>
      <c r="K42" s="104">
        <f t="shared" ref="K42:K43" si="24">SUM(I42:J42)</f>
        <v>1</v>
      </c>
    </row>
    <row r="43" spans="1:11" ht="57" thickBot="1" x14ac:dyDescent="0.4">
      <c r="A43" s="57" t="s">
        <v>141</v>
      </c>
      <c r="B43" s="113">
        <f>SUM(B42)</f>
        <v>0</v>
      </c>
      <c r="C43" s="113">
        <f t="shared" ref="C43:J43" si="25">SUM(C42)</f>
        <v>0</v>
      </c>
      <c r="D43" s="113">
        <f t="shared" si="25"/>
        <v>0</v>
      </c>
      <c r="E43" s="113">
        <f t="shared" si="25"/>
        <v>0</v>
      </c>
      <c r="F43" s="113">
        <f t="shared" si="25"/>
        <v>0</v>
      </c>
      <c r="G43" s="113">
        <f t="shared" si="25"/>
        <v>0</v>
      </c>
      <c r="H43" s="113">
        <f t="shared" si="25"/>
        <v>0</v>
      </c>
      <c r="I43" s="113">
        <f>SUM(B43:H43)</f>
        <v>0</v>
      </c>
      <c r="J43" s="113">
        <f t="shared" si="25"/>
        <v>1</v>
      </c>
      <c r="K43" s="105">
        <f t="shared" si="24"/>
        <v>1</v>
      </c>
    </row>
    <row r="44" spans="1:11" ht="19.5" thickBot="1" x14ac:dyDescent="0.35">
      <c r="A44" s="19" t="s">
        <v>119</v>
      </c>
      <c r="B44" s="114">
        <f>B40+B43</f>
        <v>0</v>
      </c>
      <c r="C44" s="114">
        <f t="shared" ref="C44:J44" si="26">C40+C43</f>
        <v>0</v>
      </c>
      <c r="D44" s="114">
        <f>D40+D43</f>
        <v>-1951</v>
      </c>
      <c r="E44" s="114">
        <f t="shared" si="26"/>
        <v>0</v>
      </c>
      <c r="F44" s="114">
        <f t="shared" si="26"/>
        <v>570</v>
      </c>
      <c r="G44" s="114">
        <v>0</v>
      </c>
      <c r="H44" s="114">
        <f t="shared" si="26"/>
        <v>0</v>
      </c>
      <c r="I44" s="114">
        <f>SUM(B44:H44)</f>
        <v>-1381</v>
      </c>
      <c r="J44" s="114">
        <f t="shared" si="26"/>
        <v>13</v>
      </c>
      <c r="K44" s="106">
        <f t="shared" si="22"/>
        <v>-1368</v>
      </c>
    </row>
    <row r="45" spans="1:11" ht="19.5" thickBot="1" x14ac:dyDescent="0.35">
      <c r="A45" s="22" t="s">
        <v>120</v>
      </c>
      <c r="B45" s="115">
        <f>B44+B33</f>
        <v>0</v>
      </c>
      <c r="C45" s="115">
        <f t="shared" ref="C45:H45" si="27">C44+C33</f>
        <v>0</v>
      </c>
      <c r="D45" s="114">
        <f t="shared" si="27"/>
        <v>-1951</v>
      </c>
      <c r="E45" s="115">
        <f t="shared" si="27"/>
        <v>0</v>
      </c>
      <c r="F45" s="114">
        <f t="shared" si="27"/>
        <v>570</v>
      </c>
      <c r="G45" s="115">
        <v>0</v>
      </c>
      <c r="H45" s="115">
        <f t="shared" si="27"/>
        <v>25964</v>
      </c>
      <c r="I45" s="115">
        <f>SUM(B45:H45)</f>
        <v>24583</v>
      </c>
      <c r="J45" s="115">
        <f>J44+J33</f>
        <v>256</v>
      </c>
      <c r="K45" s="107">
        <f t="shared" si="22"/>
        <v>24839</v>
      </c>
    </row>
    <row r="46" spans="1:11" x14ac:dyDescent="0.3">
      <c r="A46" s="21" t="s">
        <v>153</v>
      </c>
      <c r="B46" s="116"/>
      <c r="C46" s="116"/>
      <c r="D46" s="116"/>
      <c r="E46" s="116"/>
      <c r="F46" s="116"/>
      <c r="G46" s="116"/>
      <c r="H46" s="116"/>
      <c r="I46" s="117"/>
      <c r="J46" s="116"/>
      <c r="K46" s="108"/>
    </row>
    <row r="47" spans="1:11" x14ac:dyDescent="0.3">
      <c r="A47" s="17" t="s">
        <v>145</v>
      </c>
      <c r="B47" s="112">
        <v>0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1">
        <v>-43755</v>
      </c>
      <c r="I47" s="111">
        <f t="shared" ref="I47:I52" si="28">SUM(B47:H47)</f>
        <v>-43755</v>
      </c>
      <c r="J47" s="112">
        <v>-799</v>
      </c>
      <c r="K47" s="104">
        <f t="shared" ref="K47" si="29">SUM(I47:J47)</f>
        <v>-44554</v>
      </c>
    </row>
    <row r="48" spans="1:11" ht="22.5" customHeight="1" x14ac:dyDescent="0.3">
      <c r="A48" s="17" t="s">
        <v>185</v>
      </c>
      <c r="B48" s="112">
        <v>0</v>
      </c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1">
        <f>SUM(B48:H48)</f>
        <v>0</v>
      </c>
      <c r="J48" s="112">
        <v>4365</v>
      </c>
      <c r="K48" s="104">
        <f>SUM(I48:J48)</f>
        <v>4365</v>
      </c>
    </row>
    <row r="49" spans="1:11" x14ac:dyDescent="0.3">
      <c r="A49" s="17" t="s">
        <v>184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2814</v>
      </c>
      <c r="H49" s="112">
        <v>0</v>
      </c>
      <c r="I49" s="111">
        <f>SUM(B49:H49)</f>
        <v>2814</v>
      </c>
      <c r="J49" s="112">
        <v>33</v>
      </c>
      <c r="K49" s="104">
        <f>SUM(I49:J49)</f>
        <v>2847</v>
      </c>
    </row>
    <row r="50" spans="1:11" x14ac:dyDescent="0.3">
      <c r="A50" s="17" t="s">
        <v>168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-11987</v>
      </c>
      <c r="I50" s="111">
        <f t="shared" si="28"/>
        <v>-11987</v>
      </c>
      <c r="J50" s="112">
        <v>0</v>
      </c>
      <c r="K50" s="104">
        <f t="shared" ref="K50:K52" si="30">SUM(I50:J50)</f>
        <v>-11987</v>
      </c>
    </row>
    <row r="51" spans="1:11" ht="19.5" thickBot="1" x14ac:dyDescent="0.35">
      <c r="A51" s="20" t="s">
        <v>152</v>
      </c>
      <c r="B51" s="112">
        <v>0</v>
      </c>
      <c r="C51" s="112">
        <v>0</v>
      </c>
      <c r="D51" s="112">
        <v>0</v>
      </c>
      <c r="E51" s="112">
        <v>-43</v>
      </c>
      <c r="F51" s="112">
        <v>0</v>
      </c>
      <c r="G51" s="112">
        <v>0</v>
      </c>
      <c r="H51" s="112">
        <f>-E51-J51</f>
        <v>44</v>
      </c>
      <c r="I51" s="112">
        <f t="shared" si="28"/>
        <v>1</v>
      </c>
      <c r="J51" s="112">
        <v>-1</v>
      </c>
      <c r="K51" s="104">
        <f t="shared" si="30"/>
        <v>0</v>
      </c>
    </row>
    <row r="52" spans="1:11" ht="19.5" thickBot="1" x14ac:dyDescent="0.35">
      <c r="A52" s="19" t="s">
        <v>122</v>
      </c>
      <c r="B52" s="114">
        <f t="shared" ref="B52:H52" si="31">SUM(B47:B51)</f>
        <v>0</v>
      </c>
      <c r="C52" s="114">
        <f t="shared" si="31"/>
        <v>0</v>
      </c>
      <c r="D52" s="114">
        <f t="shared" si="31"/>
        <v>0</v>
      </c>
      <c r="E52" s="114">
        <f t="shared" si="31"/>
        <v>-43</v>
      </c>
      <c r="F52" s="114">
        <f t="shared" si="31"/>
        <v>0</v>
      </c>
      <c r="G52" s="114">
        <f t="shared" si="31"/>
        <v>2814</v>
      </c>
      <c r="H52" s="114">
        <f t="shared" si="31"/>
        <v>-55698</v>
      </c>
      <c r="I52" s="114">
        <f t="shared" si="28"/>
        <v>-52927</v>
      </c>
      <c r="J52" s="114">
        <f>SUM(J47:J51)</f>
        <v>3598</v>
      </c>
      <c r="K52" s="106">
        <f t="shared" si="30"/>
        <v>-49329</v>
      </c>
    </row>
    <row r="53" spans="1:11" ht="19.5" thickBot="1" x14ac:dyDescent="0.35">
      <c r="A53" s="19" t="s">
        <v>183</v>
      </c>
      <c r="B53" s="114">
        <f t="shared" ref="B53:H53" si="32">SUM(B52:B52,B45,B31)</f>
        <v>89937</v>
      </c>
      <c r="C53" s="114">
        <f t="shared" si="32"/>
        <v>-149</v>
      </c>
      <c r="D53" s="114">
        <f t="shared" si="32"/>
        <v>4411</v>
      </c>
      <c r="E53" s="114">
        <f t="shared" si="32"/>
        <v>274</v>
      </c>
      <c r="F53" s="114">
        <f t="shared" si="32"/>
        <v>-323</v>
      </c>
      <c r="G53" s="114">
        <f t="shared" si="32"/>
        <v>2814</v>
      </c>
      <c r="H53" s="114">
        <f t="shared" si="32"/>
        <v>419581</v>
      </c>
      <c r="I53" s="114">
        <f>SUM(B53:H53)</f>
        <v>516545</v>
      </c>
      <c r="J53" s="114">
        <f>SUM(J52:J52,J45,J31)</f>
        <v>38367</v>
      </c>
      <c r="K53" s="106">
        <f>SUM(I53:J53)</f>
        <v>554912</v>
      </c>
    </row>
    <row r="54" spans="1:11" x14ac:dyDescent="0.3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x14ac:dyDescent="0.3">
      <c r="A55" s="5"/>
      <c r="C55" s="54"/>
      <c r="D55" s="5"/>
      <c r="E55" s="5"/>
      <c r="F55" s="5"/>
      <c r="G55" s="5"/>
      <c r="H55" s="5"/>
      <c r="I55" s="5"/>
      <c r="J55" s="5"/>
    </row>
    <row r="56" spans="1:11" ht="20.25" customHeight="1" x14ac:dyDescent="0.3">
      <c r="A56" s="2" t="str">
        <f>ф1!A55</f>
        <v>Председатель Правления</v>
      </c>
      <c r="B56" s="2"/>
      <c r="C56" s="3"/>
      <c r="D56" s="3" t="str">
        <f>ф1!D55</f>
        <v>Пан Е.В.</v>
      </c>
    </row>
    <row r="57" spans="1:11" ht="20.25" customHeight="1" x14ac:dyDescent="0.3">
      <c r="A57" s="2"/>
      <c r="B57" s="2"/>
      <c r="C57" s="3"/>
      <c r="D57" s="3"/>
    </row>
    <row r="58" spans="1:11" ht="20.25" customHeight="1" x14ac:dyDescent="0.3">
      <c r="A58" s="4"/>
      <c r="C58" s="42"/>
      <c r="D58" s="42"/>
      <c r="K58" s="24"/>
    </row>
    <row r="59" spans="1:11" ht="20.25" customHeight="1" x14ac:dyDescent="0.3">
      <c r="A59" s="2" t="s">
        <v>38</v>
      </c>
      <c r="C59" s="6"/>
      <c r="D59" s="6" t="s">
        <v>161</v>
      </c>
      <c r="K59" s="25"/>
    </row>
    <row r="60" spans="1:11" x14ac:dyDescent="0.3">
      <c r="A60" s="2"/>
      <c r="B60" s="2"/>
      <c r="C60" s="2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46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cp:lastPrinted>2021-05-14T06:00:55Z</cp:lastPrinted>
  <dcterms:created xsi:type="dcterms:W3CDTF">2019-09-06T03:48:06Z</dcterms:created>
  <dcterms:modified xsi:type="dcterms:W3CDTF">2021-07-30T10:52:55Z</dcterms:modified>
</cp:coreProperties>
</file>