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Finance\Reports\Отчеты\KASE\2024\3 кв\"/>
    </mc:Choice>
  </mc:AlternateContent>
  <xr:revisionPtr revIDLastSave="0" documentId="13_ncr:1_{33C37149-7584-416C-B0CE-C3A0D1E38FE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xlnm._FilterDatabase" hidden="1">#N/A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" l="1"/>
  <c r="C27" i="6"/>
  <c r="A3" i="3" l="1"/>
  <c r="E16" i="4"/>
  <c r="E17" i="4" s="1"/>
  <c r="F49" i="4" l="1"/>
  <c r="F51" i="4" s="1"/>
  <c r="E38" i="4" l="1"/>
  <c r="F24" i="4" l="1"/>
  <c r="F26" i="4" s="1"/>
  <c r="C34" i="6" l="1"/>
  <c r="C49" i="4" l="1"/>
  <c r="D49" i="4"/>
  <c r="E49" i="4"/>
  <c r="G49" i="4"/>
  <c r="H49" i="4"/>
  <c r="I49" i="4"/>
  <c r="J49" i="4"/>
  <c r="K49" i="4"/>
  <c r="L49" i="4"/>
  <c r="B49" i="4"/>
  <c r="C30" i="5"/>
  <c r="B46" i="3" l="1"/>
  <c r="C17" i="4" l="1"/>
  <c r="C24" i="4"/>
  <c r="C38" i="4"/>
  <c r="C41" i="4"/>
  <c r="C26" i="4" l="1"/>
  <c r="C42" i="4"/>
  <c r="C51" i="4" s="1"/>
  <c r="C35" i="6"/>
  <c r="D5" i="3" l="1"/>
  <c r="B5" i="3"/>
  <c r="L24" i="4"/>
  <c r="K24" i="4"/>
  <c r="J24" i="4"/>
  <c r="I24" i="4"/>
  <c r="H24" i="4"/>
  <c r="G24" i="4"/>
  <c r="E24" i="4"/>
  <c r="D24" i="4"/>
  <c r="B24" i="4"/>
  <c r="E20" i="6" l="1"/>
  <c r="E34" i="6"/>
  <c r="E35" i="6" l="1"/>
  <c r="C20" i="6"/>
  <c r="L38" i="4" l="1"/>
  <c r="K38" i="4"/>
  <c r="J38" i="4"/>
  <c r="I38" i="4"/>
  <c r="H38" i="4"/>
  <c r="G38" i="4"/>
  <c r="D38" i="4"/>
  <c r="L41" i="4"/>
  <c r="K41" i="4"/>
  <c r="J41" i="4"/>
  <c r="I41" i="4"/>
  <c r="H41" i="4"/>
  <c r="G41" i="4"/>
  <c r="E41" i="4"/>
  <c r="E42" i="4" s="1"/>
  <c r="E51" i="4" s="1"/>
  <c r="D41" i="4"/>
  <c r="B41" i="4"/>
  <c r="M50" i="4"/>
  <c r="M49" i="4"/>
  <c r="M47" i="4"/>
  <c r="M40" i="4"/>
  <c r="M37" i="4"/>
  <c r="M36" i="4"/>
  <c r="M35" i="4"/>
  <c r="M34" i="4"/>
  <c r="M29" i="4"/>
  <c r="B38" i="4"/>
  <c r="K42" i="4" l="1"/>
  <c r="K51" i="4" s="1"/>
  <c r="G42" i="4"/>
  <c r="G51" i="4" s="1"/>
  <c r="D42" i="4"/>
  <c r="D51" i="4" s="1"/>
  <c r="J42" i="4"/>
  <c r="J51" i="4" s="1"/>
  <c r="I42" i="4"/>
  <c r="I51" i="4" s="1"/>
  <c r="B42" i="4"/>
  <c r="B51" i="4" s="1"/>
  <c r="M41" i="4"/>
  <c r="H42" i="4"/>
  <c r="H51" i="4" s="1"/>
  <c r="M38" i="4"/>
  <c r="M25" i="4" l="1"/>
  <c r="M24" i="4"/>
  <c r="M22" i="4"/>
  <c r="M21" i="4"/>
  <c r="M20" i="4"/>
  <c r="M16" i="4"/>
  <c r="M15" i="4"/>
  <c r="M14" i="4"/>
  <c r="M13" i="4"/>
  <c r="M12" i="4"/>
  <c r="M7" i="4"/>
  <c r="K17" i="4"/>
  <c r="K26" i="4" s="1"/>
  <c r="J17" i="4"/>
  <c r="J26" i="4" s="1"/>
  <c r="I17" i="4"/>
  <c r="I26" i="4" s="1"/>
  <c r="H17" i="4"/>
  <c r="H26" i="4" s="1"/>
  <c r="G17" i="4"/>
  <c r="G26" i="4" s="1"/>
  <c r="D17" i="4"/>
  <c r="D26" i="4" s="1"/>
  <c r="B17" i="4"/>
  <c r="E26" i="4"/>
  <c r="B26" i="4" l="1"/>
  <c r="B39" i="3"/>
  <c r="B29" i="3"/>
  <c r="B31" i="3" s="1"/>
  <c r="A3" i="4"/>
  <c r="B48" i="3" l="1"/>
  <c r="B52" i="3" s="1"/>
  <c r="C31" i="5" l="1"/>
  <c r="C13" i="5"/>
  <c r="C9" i="5"/>
  <c r="C21" i="5" l="1"/>
  <c r="C23" i="5" s="1"/>
  <c r="C32" i="5" l="1"/>
  <c r="L17" i="4"/>
  <c r="M9" i="4"/>
  <c r="M31" i="4"/>
  <c r="L42" i="4"/>
  <c r="L26" i="4" l="1"/>
  <c r="M17" i="4"/>
  <c r="M26" i="4" s="1"/>
  <c r="L51" i="4"/>
  <c r="M51" i="4" s="1"/>
  <c r="M42" i="4"/>
  <c r="A2" i="3" l="1"/>
</calcChain>
</file>

<file path=xl/sharedStrings.xml><?xml version="1.0" encoding="utf-8"?>
<sst xmlns="http://schemas.openxmlformats.org/spreadsheetml/2006/main" count="185" uniqueCount="145">
  <si>
    <t>Текущий налоговый актив</t>
  </si>
  <si>
    <t>Прочие обязательства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</si>
  <si>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</si>
  <si>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</si>
  <si>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</si>
  <si>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</si>
  <si>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</si>
  <si>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</si>
  <si>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</si>
  <si>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</si>
  <si>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</si>
  <si>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</si>
  <si>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</si>
  <si>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</si>
  <si>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</si>
  <si>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</si>
  <si>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</si>
  <si>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</si>
  <si>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</si>
  <si>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</si>
  <si>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</si>
  <si>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</si>
  <si>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</si>
  <si>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</si>
  <si>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</si>
  <si>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</si>
  <si>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</si>
  <si>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</si>
  <si>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</si>
  <si>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</si>
  <si>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</si>
  <si>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</si>
  <si>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</si>
  <si>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</si>
  <si>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</si>
  <si>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</si>
  <si>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</si>
  <si>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</si>
  <si>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</si>
  <si>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</si>
  <si>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</si>
  <si>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</si>
  <si>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</si>
  <si>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</si>
  <si>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</si>
  <si>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</si>
  <si>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</si>
  <si>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</si>
  <si>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</si>
  <si>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</si>
  <si>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</si>
  <si>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</si>
  <si>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</si>
  <si>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</si>
  <si>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</si>
  <si>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</si>
  <si>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</si>
  <si>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</si>
  <si>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</si>
  <si>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</si>
  <si>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</si>
  <si>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</si>
  <si>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</si>
  <si>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</si>
  <si>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</si>
  <si>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</si>
  <si>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</si>
  <si>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</si>
  <si>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</si>
  <si>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</si>
  <si>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</si>
  <si>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</si>
  <si>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</si>
  <si>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</si>
  <si>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</si>
  <si>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</si>
  <si>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</si>
  <si>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</si>
  <si>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</si>
  <si>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</si>
  <si>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</si>
  <si>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</si>
  <si>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</si>
  <si>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</si>
  <si>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</si>
  <si>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</si>
  <si>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</si>
  <si>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</si>
  <si>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</si>
  <si>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</si>
  <si>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</si>
  <si>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</si>
  <si>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</si>
  <si>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</si>
  <si>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</si>
  <si>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</si>
  <si>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</si>
  <si>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</si>
  <si>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</si>
  <si>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</si>
  <si>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</si>
  <si>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</si>
  <si>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</si>
  <si>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</si>
  <si>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</si>
  <si>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</si>
  <si>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</si>
  <si>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</si>
  <si>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</si>
  <si>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</si>
  <si>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</si>
  <si>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</si>
  <si>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</si>
  <si>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</si>
  <si>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</si>
  <si>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</si>
  <si>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</si>
  <si>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</si>
  <si>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</si>
  <si>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</si>
  <si>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</si>
  <si>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2023 года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</si>
  <si>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</si>
  <si>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</si>
  <si>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</si>
  <si>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</si>
  <si>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</si>
  <si>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</si>
  <si>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2024 года</t>
  </si>
  <si>
    <t>Прочие (расходы)/доходы</t>
  </si>
  <si>
    <t>Чистый доход от операций с финансовыми инструментами, оцениваемыми по справедливой стоимости через прибыль или убыток</t>
  </si>
  <si>
    <t>Остаток по состоянию на 1 января 2024 года</t>
  </si>
  <si>
    <t>30 сентября</t>
  </si>
  <si>
    <t>по состоянию на 30 сентября 2024 года</t>
  </si>
  <si>
    <t>за девять месяцев, закончившихся
30 сентября 2023 года</t>
  </si>
  <si>
    <t>за девять месяцев, закончившихся 30 сентября 2024 года</t>
  </si>
  <si>
    <t>Обязательства по аренде</t>
  </si>
  <si>
    <t>Прочие активы</t>
  </si>
  <si>
    <t>Остаток на 30 сентября 2023 года*</t>
  </si>
  <si>
    <t>за девять месяцев, закончившихся
 30 сентября 2024 года</t>
  </si>
  <si>
    <t>Платежи в отношении обязательств по аренде</t>
  </si>
  <si>
    <t>Остаток на 30 сентября 2024 года*</t>
  </si>
  <si>
    <t>Ашинов Н. В.</t>
  </si>
  <si>
    <t>И. О. Председателя Правления</t>
  </si>
  <si>
    <t>Касымбаева Ш.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</si>
</sst>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8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5" fontId="9" fillId="0" borderId="0" xfId="0" applyNumberFormat="1" applyFont="1" applyProtection="1">
      <protection locked="0"/>
    </xf>
    <xf numFmtId="165" fontId="18" fillId="0" borderId="1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165" fontId="18" fillId="0" borderId="2" xfId="0" applyNumberFormat="1" applyFont="1" applyBorder="1"/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6" fontId="11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  <protection locked="0"/>
    </xf>
  </cellXfs>
  <cellStyles count="17">
    <cellStyle name="Comma" xfId="14" builtinId="3"/>
    <cellStyle name="Normal" xfId="0" builtinId="0"/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4"/>
  <sheetViews>
    <sheetView topLeftCell="A44" zoomScale="82" zoomScaleNormal="82" workbookViewId="0">
      <selection activeCell="C44" sqref="C44"/>
    </sheetView>
  </sheetViews>
  <sheetFormatPr defaultColWidth="9.1796875" defaultRowHeight="12.5" x14ac:dyDescent="0.25"/>
  <cols>
    <col min="1" max="1" width="68.54296875" style="7" customWidth="1"/>
    <col min="2" max="2" width="9.1796875" style="6"/>
    <col min="3" max="3" width="18.26953125" style="6" customWidth="1"/>
    <col min="4" max="4" width="6.7265625" style="6" customWidth="1"/>
    <col min="5" max="5" width="12.1796875" style="6" bestFit="1" customWidth="1"/>
    <col min="6" max="6" width="10.1796875" style="6" bestFit="1" customWidth="1"/>
    <col min="7" max="7" width="13.54296875" style="6" bestFit="1" customWidth="1"/>
    <col min="8" max="16384" width="9.1796875" style="6"/>
  </cols>
  <sheetData>
    <row r="1" spans="1:8" ht="13" x14ac:dyDescent="0.25">
      <c r="A1" s="110" t="s">
        <v>93</v>
      </c>
      <c r="B1" s="110"/>
      <c r="C1" s="110"/>
      <c r="D1" s="110"/>
      <c r="E1" s="110"/>
    </row>
    <row r="2" spans="1:8" ht="13" x14ac:dyDescent="0.25">
      <c r="A2" s="110" t="s">
        <v>89</v>
      </c>
      <c r="B2" s="110"/>
      <c r="C2" s="110"/>
      <c r="D2" s="110"/>
      <c r="E2" s="110"/>
    </row>
    <row r="3" spans="1:8" ht="13" x14ac:dyDescent="0.25">
      <c r="A3" s="110" t="s">
        <v>133</v>
      </c>
      <c r="B3" s="110"/>
      <c r="C3" s="110"/>
      <c r="D3" s="110"/>
      <c r="E3" s="110"/>
    </row>
    <row r="4" spans="1:8" ht="13" x14ac:dyDescent="0.3">
      <c r="C4" s="70"/>
      <c r="E4" s="70"/>
    </row>
    <row r="5" spans="1:8" ht="21" customHeight="1" x14ac:dyDescent="0.25">
      <c r="A5" s="110"/>
      <c r="B5" s="110" t="s">
        <v>50</v>
      </c>
      <c r="C5" s="49" t="s">
        <v>132</v>
      </c>
      <c r="D5" s="49"/>
      <c r="E5" s="49" t="s">
        <v>73</v>
      </c>
    </row>
    <row r="6" spans="1:8" ht="13" x14ac:dyDescent="0.25">
      <c r="A6" s="110"/>
      <c r="B6" s="110"/>
      <c r="C6" s="49" t="s">
        <v>128</v>
      </c>
      <c r="D6" s="49"/>
      <c r="E6" s="49" t="s">
        <v>121</v>
      </c>
    </row>
    <row r="7" spans="1:8" ht="13.5" thickBot="1" x14ac:dyDescent="0.3">
      <c r="A7" s="110"/>
      <c r="B7" s="110"/>
      <c r="C7" s="50" t="s">
        <v>51</v>
      </c>
      <c r="D7" s="49"/>
      <c r="E7" s="50" t="s">
        <v>51</v>
      </c>
    </row>
    <row r="8" spans="1:8" ht="13" x14ac:dyDescent="0.25">
      <c r="A8" s="54" t="s">
        <v>74</v>
      </c>
      <c r="B8" s="51"/>
      <c r="C8" s="1"/>
      <c r="D8" s="51"/>
      <c r="E8" s="1"/>
    </row>
    <row r="9" spans="1:8" x14ac:dyDescent="0.25">
      <c r="A9" s="1" t="s">
        <v>75</v>
      </c>
      <c r="B9" s="51">
        <v>13</v>
      </c>
      <c r="C9" s="2">
        <v>461520</v>
      </c>
      <c r="D9" s="51"/>
      <c r="E9" s="2">
        <v>786690</v>
      </c>
    </row>
    <row r="10" spans="1:8" x14ac:dyDescent="0.25">
      <c r="A10" s="1" t="s">
        <v>114</v>
      </c>
      <c r="B10" s="51"/>
      <c r="C10" s="2">
        <v>0</v>
      </c>
      <c r="D10" s="51"/>
      <c r="E10" s="2">
        <v>4549</v>
      </c>
    </row>
    <row r="11" spans="1:8" x14ac:dyDescent="0.25">
      <c r="A11" s="1" t="s">
        <v>92</v>
      </c>
      <c r="B11" s="51">
        <v>14</v>
      </c>
      <c r="C11" s="2">
        <v>0</v>
      </c>
      <c r="D11" s="51"/>
      <c r="E11" s="2">
        <v>5100245</v>
      </c>
      <c r="G11" s="84"/>
    </row>
    <row r="12" spans="1:8" ht="25" x14ac:dyDescent="0.25">
      <c r="A12" s="1" t="s">
        <v>76</v>
      </c>
      <c r="B12" s="51">
        <v>15</v>
      </c>
      <c r="C12" s="2">
        <v>5340614</v>
      </c>
      <c r="D12" s="51"/>
      <c r="E12" s="2">
        <v>12927515</v>
      </c>
      <c r="G12" s="85"/>
    </row>
    <row r="13" spans="1:8" ht="25" x14ac:dyDescent="0.25">
      <c r="A13" s="1" t="s">
        <v>97</v>
      </c>
      <c r="B13" s="51">
        <v>16</v>
      </c>
      <c r="C13" s="2">
        <v>49234987</v>
      </c>
      <c r="D13" s="51"/>
      <c r="E13" s="2">
        <v>39255844</v>
      </c>
      <c r="G13" s="84"/>
      <c r="H13" s="85"/>
    </row>
    <row r="14" spans="1:8" x14ac:dyDescent="0.25">
      <c r="A14" s="1" t="s">
        <v>48</v>
      </c>
      <c r="B14" s="51"/>
      <c r="C14" s="2">
        <v>255411</v>
      </c>
      <c r="D14" s="51"/>
      <c r="E14" s="2">
        <v>266989</v>
      </c>
    </row>
    <row r="15" spans="1:8" x14ac:dyDescent="0.25">
      <c r="A15" s="1" t="s">
        <v>77</v>
      </c>
      <c r="B15" s="51"/>
      <c r="C15" s="2">
        <v>49462</v>
      </c>
      <c r="D15" s="51"/>
      <c r="E15" s="2">
        <v>49462</v>
      </c>
    </row>
    <row r="16" spans="1:8" x14ac:dyDescent="0.25">
      <c r="A16" s="1" t="s">
        <v>78</v>
      </c>
      <c r="B16" s="51">
        <v>17</v>
      </c>
      <c r="C16" s="2">
        <v>398292</v>
      </c>
      <c r="D16" s="51"/>
      <c r="E16" s="2">
        <v>162077</v>
      </c>
    </row>
    <row r="17" spans="1:8" x14ac:dyDescent="0.25">
      <c r="A17" s="1" t="s">
        <v>0</v>
      </c>
      <c r="B17" s="51"/>
      <c r="C17" s="2">
        <v>294659</v>
      </c>
      <c r="D17" s="51"/>
      <c r="E17" s="2">
        <v>315610</v>
      </c>
    </row>
    <row r="18" spans="1:8" x14ac:dyDescent="0.25">
      <c r="A18" s="1" t="s">
        <v>95</v>
      </c>
      <c r="B18" s="51"/>
      <c r="C18" s="2">
        <v>58294</v>
      </c>
      <c r="D18" s="51"/>
      <c r="E18" s="2">
        <v>58294</v>
      </c>
    </row>
    <row r="19" spans="1:8" ht="13" thickBot="1" x14ac:dyDescent="0.3">
      <c r="A19" s="1" t="s">
        <v>79</v>
      </c>
      <c r="B19" s="51"/>
      <c r="C19" s="3">
        <v>109184</v>
      </c>
      <c r="D19" s="51"/>
      <c r="E19" s="3">
        <v>65270</v>
      </c>
      <c r="G19" s="84"/>
      <c r="H19" s="85"/>
    </row>
    <row r="20" spans="1:8" ht="13.5" thickBot="1" x14ac:dyDescent="0.3">
      <c r="A20" s="54" t="s">
        <v>80</v>
      </c>
      <c r="B20" s="49"/>
      <c r="C20" s="71">
        <f>SUM(C9:C19)</f>
        <v>56202423</v>
      </c>
      <c r="D20" s="49"/>
      <c r="E20" s="71">
        <f>SUM(E9:E19)</f>
        <v>58992545</v>
      </c>
      <c r="G20" s="84"/>
      <c r="H20" s="85"/>
    </row>
    <row r="21" spans="1:8" ht="13.5" thickTop="1" x14ac:dyDescent="0.25">
      <c r="A21" s="54"/>
      <c r="B21" s="51"/>
      <c r="C21" s="107"/>
      <c r="D21" s="51"/>
      <c r="E21" s="107"/>
    </row>
    <row r="22" spans="1:8" ht="13" x14ac:dyDescent="0.25">
      <c r="A22" s="54" t="s">
        <v>81</v>
      </c>
      <c r="B22" s="51"/>
      <c r="C22" s="108"/>
      <c r="D22" s="51"/>
      <c r="E22" s="108"/>
    </row>
    <row r="23" spans="1:8" x14ac:dyDescent="0.25">
      <c r="A23" s="1" t="s">
        <v>115</v>
      </c>
      <c r="B23" s="51"/>
      <c r="C23" s="59">
        <v>5946557</v>
      </c>
      <c r="D23" s="51"/>
      <c r="E23" s="81">
        <v>14249563</v>
      </c>
    </row>
    <row r="24" spans="1:8" x14ac:dyDescent="0.25">
      <c r="A24" s="1" t="s">
        <v>49</v>
      </c>
      <c r="B24" s="51">
        <v>18</v>
      </c>
      <c r="C24" s="60">
        <v>141331</v>
      </c>
      <c r="D24" s="51"/>
      <c r="E24" s="2">
        <v>294036</v>
      </c>
      <c r="G24" s="84"/>
      <c r="H24" s="86"/>
    </row>
    <row r="25" spans="1:8" x14ac:dyDescent="0.25">
      <c r="A25" s="1" t="s">
        <v>116</v>
      </c>
      <c r="B25" s="51"/>
      <c r="C25" s="60">
        <v>2931</v>
      </c>
      <c r="D25" s="51"/>
      <c r="E25" s="2">
        <v>435</v>
      </c>
      <c r="G25" s="84"/>
      <c r="H25" s="86"/>
    </row>
    <row r="26" spans="1:8" ht="13" thickBot="1" x14ac:dyDescent="0.3">
      <c r="A26" s="1" t="s">
        <v>136</v>
      </c>
      <c r="B26" s="51">
        <v>18</v>
      </c>
      <c r="C26" s="3">
        <v>277423</v>
      </c>
      <c r="D26" s="51"/>
      <c r="E26" s="3">
        <v>742</v>
      </c>
      <c r="G26" s="84"/>
      <c r="H26" s="86"/>
    </row>
    <row r="27" spans="1:8" ht="13.5" thickBot="1" x14ac:dyDescent="0.3">
      <c r="A27" s="54" t="s">
        <v>82</v>
      </c>
      <c r="B27" s="51"/>
      <c r="C27" s="72">
        <f>SUM(C23:C26)</f>
        <v>6368242</v>
      </c>
      <c r="D27" s="51"/>
      <c r="E27" s="72">
        <f>SUM(E23:E26)</f>
        <v>14544776</v>
      </c>
      <c r="G27" s="84"/>
      <c r="H27" s="85"/>
    </row>
    <row r="28" spans="1:8" ht="13" x14ac:dyDescent="0.25">
      <c r="A28" s="54"/>
      <c r="B28" s="51"/>
      <c r="C28" s="109"/>
      <c r="D28" s="51"/>
      <c r="E28" s="109"/>
    </row>
    <row r="29" spans="1:8" ht="13" x14ac:dyDescent="0.25">
      <c r="A29" s="54" t="s">
        <v>83</v>
      </c>
      <c r="B29" s="51"/>
      <c r="C29" s="108"/>
      <c r="D29" s="51"/>
      <c r="E29" s="108"/>
    </row>
    <row r="30" spans="1:8" x14ac:dyDescent="0.25">
      <c r="A30" s="1" t="s">
        <v>84</v>
      </c>
      <c r="B30" s="51">
        <v>19</v>
      </c>
      <c r="C30" s="2">
        <v>40012639</v>
      </c>
      <c r="D30" s="51"/>
      <c r="E30" s="2">
        <v>40012639</v>
      </c>
    </row>
    <row r="31" spans="1:8" x14ac:dyDescent="0.25">
      <c r="A31" s="1" t="s">
        <v>119</v>
      </c>
      <c r="B31" s="51"/>
      <c r="C31" s="63">
        <v>-12651</v>
      </c>
      <c r="D31" s="51"/>
      <c r="E31" s="63">
        <v>-12651</v>
      </c>
    </row>
    <row r="32" spans="1:8" ht="25" x14ac:dyDescent="0.25">
      <c r="A32" s="1" t="s">
        <v>85</v>
      </c>
      <c r="B32" s="51"/>
      <c r="C32" s="63">
        <v>977132</v>
      </c>
      <c r="D32" s="51"/>
      <c r="E32" s="2">
        <v>168845</v>
      </c>
      <c r="G32" s="63"/>
      <c r="H32" s="86"/>
    </row>
    <row r="33" spans="1:8" ht="13" thickBot="1" x14ac:dyDescent="0.3">
      <c r="A33" s="1" t="s">
        <v>86</v>
      </c>
      <c r="B33" s="51"/>
      <c r="C33" s="83">
        <v>8857061</v>
      </c>
      <c r="D33" s="51"/>
      <c r="E33" s="3">
        <v>4278936</v>
      </c>
      <c r="F33" s="85"/>
      <c r="G33" s="84"/>
      <c r="H33" s="86"/>
    </row>
    <row r="34" spans="1:8" ht="13.5" thickBot="1" x14ac:dyDescent="0.3">
      <c r="A34" s="54" t="s">
        <v>87</v>
      </c>
      <c r="B34" s="51"/>
      <c r="C34" s="72">
        <f>SUM(C30:C33)</f>
        <v>49834181</v>
      </c>
      <c r="D34" s="51"/>
      <c r="E34" s="72">
        <f>SUM(E30:E33)</f>
        <v>44447769</v>
      </c>
      <c r="G34" s="84"/>
      <c r="H34" s="85"/>
    </row>
    <row r="35" spans="1:8" ht="13.5" thickBot="1" x14ac:dyDescent="0.3">
      <c r="A35" s="54" t="s">
        <v>88</v>
      </c>
      <c r="B35" s="51"/>
      <c r="C35" s="71">
        <f>C34+C27</f>
        <v>56202423</v>
      </c>
      <c r="D35" s="51"/>
      <c r="E35" s="71">
        <f>E34+E27</f>
        <v>58992545</v>
      </c>
      <c r="G35" s="84"/>
      <c r="H35" s="85"/>
    </row>
    <row r="36" spans="1:8" ht="13" thickTop="1" x14ac:dyDescent="0.25">
      <c r="C36" s="80"/>
      <c r="D36" s="79"/>
      <c r="E36" s="80"/>
    </row>
    <row r="37" spans="1:8" x14ac:dyDescent="0.25">
      <c r="C37" s="80"/>
      <c r="D37" s="79"/>
      <c r="E37" s="80"/>
    </row>
    <row r="38" spans="1:8" x14ac:dyDescent="0.25">
      <c r="C38" s="80"/>
      <c r="D38" s="79"/>
      <c r="E38" s="80"/>
    </row>
    <row r="40" spans="1:8" x14ac:dyDescent="0.25">
      <c r="A40" s="31" t="s">
        <v>143</v>
      </c>
      <c r="C40" s="31" t="s">
        <v>142</v>
      </c>
    </row>
    <row r="41" spans="1:8" x14ac:dyDescent="0.25">
      <c r="A41" s="31"/>
      <c r="C41" s="31"/>
    </row>
    <row r="42" spans="1:8" x14ac:dyDescent="0.25">
      <c r="A42" s="31"/>
      <c r="C42" s="31"/>
    </row>
    <row r="43" spans="1:8" x14ac:dyDescent="0.25">
      <c r="A43" s="31"/>
      <c r="C43" s="31"/>
    </row>
    <row r="44" spans="1:8" x14ac:dyDescent="0.25">
      <c r="A44" s="31" t="s">
        <v>2</v>
      </c>
      <c r="C44" s="31" t="s">
        <v>144</v>
      </c>
    </row>
  </sheetData>
  <mergeCells count="9">
    <mergeCell ref="E21:E22"/>
    <mergeCell ref="E28:E29"/>
    <mergeCell ref="C21:C22"/>
    <mergeCell ref="C28:C29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topLeftCell="A41" zoomScale="80" zoomScaleNormal="80" workbookViewId="0">
      <selection activeCell="C41" sqref="C41"/>
    </sheetView>
  </sheetViews>
  <sheetFormatPr defaultColWidth="9.1796875" defaultRowHeight="12.5" x14ac:dyDescent="0.25"/>
  <cols>
    <col min="1" max="1" width="68.54296875" style="6" customWidth="1"/>
    <col min="2" max="2" width="9.1796875" style="6"/>
    <col min="3" max="3" width="20.54296875" style="6" customWidth="1"/>
    <col min="4" max="4" width="6.7265625" style="6" customWidth="1"/>
    <col min="5" max="5" width="21.26953125" style="6" customWidth="1"/>
    <col min="6" max="6" width="9.1796875" style="6"/>
    <col min="7" max="7" width="16.1796875" style="6" customWidth="1"/>
    <col min="8" max="8" width="11.453125" style="6" bestFit="1" customWidth="1"/>
    <col min="9" max="16384" width="9.1796875" style="6"/>
  </cols>
  <sheetData>
    <row r="1" spans="1:5" ht="13" x14ac:dyDescent="0.3">
      <c r="A1" s="112" t="s">
        <v>94</v>
      </c>
      <c r="B1" s="112"/>
      <c r="C1" s="112"/>
      <c r="D1" s="112"/>
      <c r="E1" s="112"/>
    </row>
    <row r="2" spans="1:5" ht="13" x14ac:dyDescent="0.25">
      <c r="A2" s="110" t="s">
        <v>89</v>
      </c>
      <c r="B2" s="110"/>
      <c r="C2" s="110"/>
      <c r="D2" s="110"/>
      <c r="E2" s="110"/>
    </row>
    <row r="3" spans="1:5" ht="13" x14ac:dyDescent="0.25">
      <c r="A3" s="110" t="s">
        <v>135</v>
      </c>
      <c r="B3" s="110"/>
      <c r="C3" s="110"/>
      <c r="D3" s="110"/>
      <c r="E3" s="110"/>
    </row>
    <row r="4" spans="1:5" ht="13" x14ac:dyDescent="0.3">
      <c r="A4" s="69"/>
      <c r="B4" s="69"/>
      <c r="C4" s="69"/>
      <c r="D4" s="69"/>
      <c r="E4" s="69"/>
    </row>
    <row r="5" spans="1:5" ht="52" x14ac:dyDescent="0.25">
      <c r="A5" s="111"/>
      <c r="B5" s="110" t="s">
        <v>50</v>
      </c>
      <c r="C5" s="49" t="s">
        <v>139</v>
      </c>
      <c r="D5" s="49"/>
      <c r="E5" s="49" t="s">
        <v>134</v>
      </c>
    </row>
    <row r="6" spans="1:5" ht="13.5" thickBot="1" x14ac:dyDescent="0.3">
      <c r="A6" s="111"/>
      <c r="B6" s="110"/>
      <c r="C6" s="50" t="s">
        <v>51</v>
      </c>
      <c r="D6" s="49"/>
      <c r="E6" s="50" t="s">
        <v>51</v>
      </c>
    </row>
    <row r="7" spans="1:5" x14ac:dyDescent="0.25">
      <c r="A7" s="1" t="s">
        <v>52</v>
      </c>
      <c r="B7" s="51">
        <v>5</v>
      </c>
      <c r="C7" s="4">
        <v>1084616</v>
      </c>
      <c r="D7" s="5"/>
      <c r="E7" s="4">
        <v>367881</v>
      </c>
    </row>
    <row r="8" spans="1:5" ht="13" thickBot="1" x14ac:dyDescent="0.3">
      <c r="A8" s="1" t="s">
        <v>53</v>
      </c>
      <c r="B8" s="51">
        <v>5</v>
      </c>
      <c r="C8" s="52">
        <v>-345773</v>
      </c>
      <c r="D8" s="53"/>
      <c r="E8" s="52">
        <v>-206860</v>
      </c>
    </row>
    <row r="9" spans="1:5" ht="13.5" thickBot="1" x14ac:dyDescent="0.3">
      <c r="A9" s="54" t="s">
        <v>54</v>
      </c>
      <c r="B9" s="51"/>
      <c r="C9" s="82">
        <f>SUM(C7:C8)</f>
        <v>738843</v>
      </c>
      <c r="D9" s="55"/>
      <c r="E9" s="82">
        <v>161021</v>
      </c>
    </row>
    <row r="10" spans="1:5" x14ac:dyDescent="0.25">
      <c r="A10" s="1" t="s">
        <v>55</v>
      </c>
      <c r="B10" s="51">
        <v>6</v>
      </c>
      <c r="C10" s="56">
        <v>4070110</v>
      </c>
      <c r="D10" s="5"/>
      <c r="E10" s="56">
        <v>1805864</v>
      </c>
    </row>
    <row r="11" spans="1:5" x14ac:dyDescent="0.25">
      <c r="A11" s="1" t="s">
        <v>56</v>
      </c>
      <c r="B11" s="51">
        <v>6</v>
      </c>
      <c r="C11" s="4">
        <v>96305</v>
      </c>
      <c r="D11" s="5"/>
      <c r="E11" s="4">
        <v>236625</v>
      </c>
    </row>
    <row r="12" spans="1:5" ht="13" thickBot="1" x14ac:dyDescent="0.3">
      <c r="A12" s="1" t="s">
        <v>57</v>
      </c>
      <c r="B12" s="51">
        <v>6</v>
      </c>
      <c r="C12" s="52">
        <v>-1242990</v>
      </c>
      <c r="D12" s="53"/>
      <c r="E12" s="52">
        <v>-134827</v>
      </c>
    </row>
    <row r="13" spans="1:5" ht="13.5" thickBot="1" x14ac:dyDescent="0.3">
      <c r="A13" s="54" t="s">
        <v>58</v>
      </c>
      <c r="B13" s="51"/>
      <c r="C13" s="92">
        <f>SUM(C10:C12)</f>
        <v>2923425</v>
      </c>
      <c r="D13" s="57"/>
      <c r="E13" s="92">
        <v>1907662</v>
      </c>
    </row>
    <row r="14" spans="1:5" x14ac:dyDescent="0.25">
      <c r="A14" s="1" t="s">
        <v>59</v>
      </c>
      <c r="B14" s="51">
        <v>7</v>
      </c>
      <c r="C14" s="4">
        <v>109550</v>
      </c>
      <c r="D14" s="5"/>
      <c r="E14" s="4">
        <v>193802</v>
      </c>
    </row>
    <row r="15" spans="1:5" ht="25" x14ac:dyDescent="0.25">
      <c r="A15" s="1" t="s">
        <v>130</v>
      </c>
      <c r="B15" s="51">
        <v>8</v>
      </c>
      <c r="C15" s="104">
        <v>863271</v>
      </c>
      <c r="D15" s="104"/>
      <c r="E15" s="104">
        <v>2608701</v>
      </c>
    </row>
    <row r="16" spans="1:5" ht="25" x14ac:dyDescent="0.25">
      <c r="A16" s="1" t="s">
        <v>99</v>
      </c>
      <c r="B16" s="51">
        <v>9</v>
      </c>
      <c r="C16" s="104">
        <v>1033800</v>
      </c>
      <c r="D16" s="104"/>
      <c r="E16" s="104">
        <v>12680</v>
      </c>
    </row>
    <row r="17" spans="1:8" ht="25" x14ac:dyDescent="0.25">
      <c r="A17" s="1" t="s">
        <v>60</v>
      </c>
      <c r="B17" s="51"/>
      <c r="C17" s="60">
        <v>139826</v>
      </c>
      <c r="D17" s="60"/>
      <c r="E17" s="60">
        <v>577420</v>
      </c>
    </row>
    <row r="18" spans="1:8" x14ac:dyDescent="0.25">
      <c r="A18" s="1" t="s">
        <v>129</v>
      </c>
      <c r="B18" s="51"/>
      <c r="C18" s="53">
        <v>6437</v>
      </c>
      <c r="D18" s="59"/>
      <c r="E18" s="2">
        <v>-9010</v>
      </c>
    </row>
    <row r="19" spans="1:8" x14ac:dyDescent="0.25">
      <c r="A19" s="1" t="s">
        <v>100</v>
      </c>
      <c r="B19" s="51">
        <v>10</v>
      </c>
      <c r="C19" s="53">
        <v>-30450</v>
      </c>
      <c r="D19" s="58"/>
      <c r="E19" s="104">
        <v>80433</v>
      </c>
    </row>
    <row r="20" spans="1:8" ht="13" thickBot="1" x14ac:dyDescent="0.3">
      <c r="A20" s="1" t="s">
        <v>61</v>
      </c>
      <c r="B20" s="51">
        <v>11</v>
      </c>
      <c r="C20" s="52">
        <v>-1204607</v>
      </c>
      <c r="D20" s="58"/>
      <c r="E20" s="104">
        <v>-1531176</v>
      </c>
    </row>
    <row r="21" spans="1:8" ht="13" x14ac:dyDescent="0.25">
      <c r="A21" s="54" t="s">
        <v>62</v>
      </c>
      <c r="B21" s="51"/>
      <c r="C21" s="93">
        <f>C9+C13+SUM(C14:C20)</f>
        <v>4580095</v>
      </c>
      <c r="D21" s="57"/>
      <c r="E21" s="93">
        <v>4001533</v>
      </c>
      <c r="G21" s="84"/>
    </row>
    <row r="22" spans="1:8" ht="13" thickBot="1" x14ac:dyDescent="0.3">
      <c r="A22" s="1" t="s">
        <v>63</v>
      </c>
      <c r="B22" s="51">
        <v>12</v>
      </c>
      <c r="C22" s="52">
        <v>-1970</v>
      </c>
      <c r="D22" s="58"/>
      <c r="E22" s="105">
        <v>-4825</v>
      </c>
    </row>
    <row r="23" spans="1:8" ht="13.5" thickBot="1" x14ac:dyDescent="0.3">
      <c r="A23" s="54" t="s">
        <v>64</v>
      </c>
      <c r="B23" s="51"/>
      <c r="C23" s="106">
        <f>SUM(C21:C22)</f>
        <v>4578125</v>
      </c>
      <c r="D23" s="57"/>
      <c r="E23" s="94">
        <v>3996708</v>
      </c>
      <c r="G23" s="91"/>
    </row>
    <row r="24" spans="1:8" ht="13.5" thickTop="1" x14ac:dyDescent="0.25">
      <c r="A24" s="54" t="s">
        <v>65</v>
      </c>
      <c r="B24" s="51"/>
      <c r="C24" s="54"/>
      <c r="D24" s="54"/>
      <c r="E24" s="54"/>
    </row>
    <row r="25" spans="1:8" ht="26" x14ac:dyDescent="0.25">
      <c r="A25" s="62" t="s">
        <v>66</v>
      </c>
      <c r="B25" s="51"/>
      <c r="C25" s="54"/>
      <c r="D25" s="54"/>
      <c r="E25" s="54"/>
    </row>
    <row r="26" spans="1:8" ht="13" x14ac:dyDescent="0.25">
      <c r="A26" s="1" t="s">
        <v>67</v>
      </c>
      <c r="B26" s="51"/>
      <c r="C26" s="68"/>
      <c r="D26" s="54"/>
      <c r="E26" s="54"/>
    </row>
    <row r="27" spans="1:8" ht="13" x14ac:dyDescent="0.25">
      <c r="A27" s="1" t="s">
        <v>120</v>
      </c>
      <c r="B27" s="51"/>
      <c r="C27" s="63"/>
      <c r="D27" s="54"/>
      <c r="E27" s="54"/>
    </row>
    <row r="28" spans="1:8" x14ac:dyDescent="0.25">
      <c r="A28" s="1" t="s">
        <v>68</v>
      </c>
      <c r="B28" s="51"/>
      <c r="C28" s="53">
        <v>761728</v>
      </c>
      <c r="D28" s="63"/>
      <c r="E28" s="63">
        <v>-102234</v>
      </c>
    </row>
    <row r="29" spans="1:8" ht="13" thickBot="1" x14ac:dyDescent="0.3">
      <c r="A29" s="1" t="s">
        <v>69</v>
      </c>
      <c r="B29" s="51"/>
      <c r="C29" s="64">
        <v>46559</v>
      </c>
      <c r="D29" s="63"/>
      <c r="E29" s="64">
        <v>-86231</v>
      </c>
    </row>
    <row r="30" spans="1:8" ht="26.5" thickBot="1" x14ac:dyDescent="0.3">
      <c r="A30" s="62" t="s">
        <v>70</v>
      </c>
      <c r="B30" s="51"/>
      <c r="C30" s="65">
        <f>SUM(C27:C29)</f>
        <v>808287</v>
      </c>
      <c r="D30" s="66"/>
      <c r="E30" s="65">
        <v>-188465</v>
      </c>
      <c r="H30" s="86"/>
    </row>
    <row r="31" spans="1:8" ht="13.5" thickBot="1" x14ac:dyDescent="0.3">
      <c r="A31" s="54" t="s">
        <v>71</v>
      </c>
      <c r="B31" s="51"/>
      <c r="C31" s="67">
        <f>SUM(C30)</f>
        <v>808287</v>
      </c>
      <c r="D31" s="68"/>
      <c r="E31" s="67">
        <v>-188465</v>
      </c>
    </row>
    <row r="32" spans="1:8" ht="13.5" thickBot="1" x14ac:dyDescent="0.3">
      <c r="A32" s="54" t="s">
        <v>72</v>
      </c>
      <c r="B32" s="51"/>
      <c r="C32" s="61">
        <f>C23+C31</f>
        <v>5386412</v>
      </c>
      <c r="D32" s="57"/>
      <c r="E32" s="61">
        <v>3808243</v>
      </c>
    </row>
    <row r="33" spans="1:4" ht="13" thickTop="1" x14ac:dyDescent="0.25"/>
    <row r="37" spans="1:4" x14ac:dyDescent="0.25">
      <c r="A37" s="31" t="s">
        <v>143</v>
      </c>
      <c r="C37" s="31" t="s">
        <v>142</v>
      </c>
      <c r="D37" s="1"/>
    </row>
    <row r="38" spans="1:4" x14ac:dyDescent="0.25">
      <c r="A38" s="31"/>
      <c r="C38" s="31"/>
      <c r="D38" s="1"/>
    </row>
    <row r="39" spans="1:4" x14ac:dyDescent="0.25">
      <c r="A39" s="31"/>
      <c r="C39" s="31"/>
      <c r="D39" s="1"/>
    </row>
    <row r="40" spans="1:4" x14ac:dyDescent="0.25">
      <c r="A40" s="31"/>
      <c r="C40" s="31"/>
      <c r="D40" s="1"/>
    </row>
    <row r="41" spans="1:4" x14ac:dyDescent="0.25">
      <c r="A41" s="31" t="s">
        <v>2</v>
      </c>
      <c r="C41" s="31" t="s">
        <v>144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61"/>
  <sheetViews>
    <sheetView topLeftCell="A49" zoomScale="71" zoomScaleNormal="71" workbookViewId="0">
      <selection activeCell="B61" sqref="B61"/>
    </sheetView>
  </sheetViews>
  <sheetFormatPr defaultColWidth="9.1796875" defaultRowHeight="12.5" x14ac:dyDescent="0.25"/>
  <cols>
    <col min="1" max="1" width="68.54296875" style="8" customWidth="1"/>
    <col min="2" max="2" width="21.7265625" style="8" customWidth="1"/>
    <col min="3" max="3" width="6.7265625" style="8" customWidth="1"/>
    <col min="4" max="4" width="21.1796875" style="8" customWidth="1"/>
    <col min="5" max="5" width="9.1796875" style="8"/>
    <col min="6" max="6" width="14.54296875" style="8" bestFit="1" customWidth="1"/>
    <col min="7" max="7" width="9.54296875" style="8" bestFit="1" customWidth="1"/>
    <col min="8" max="16384" width="9.1796875" style="8"/>
  </cols>
  <sheetData>
    <row r="1" spans="1:5" ht="13" x14ac:dyDescent="0.3">
      <c r="A1" s="113" t="s">
        <v>111</v>
      </c>
      <c r="B1" s="113"/>
      <c r="C1" s="113"/>
      <c r="D1" s="113"/>
    </row>
    <row r="2" spans="1:5" ht="13" x14ac:dyDescent="0.3">
      <c r="A2" s="113" t="str">
        <f>Ф4!A2</f>
        <v>АО «First Heartland Jusan Invest»</v>
      </c>
      <c r="B2" s="113"/>
      <c r="C2" s="113"/>
      <c r="D2" s="113"/>
    </row>
    <row r="3" spans="1:5" ht="13" x14ac:dyDescent="0.25">
      <c r="A3" s="114" t="str">
        <f>ОПИУ_МСФО!C5</f>
        <v>за девять месяцев, закончившихся
 30 сентября 2024 года</v>
      </c>
      <c r="B3" s="114"/>
      <c r="C3" s="114"/>
      <c r="D3" s="114"/>
      <c r="E3" s="54"/>
    </row>
    <row r="4" spans="1:5" x14ac:dyDescent="0.25">
      <c r="A4" s="9"/>
      <c r="B4" s="9"/>
      <c r="C4" s="9"/>
      <c r="D4" s="9"/>
    </row>
    <row r="5" spans="1:5" ht="39" x14ac:dyDescent="0.25">
      <c r="A5" s="73"/>
      <c r="B5" s="117" t="str">
        <f>ОПИУ_МСФО!C5</f>
        <v>за девять месяцев, закончившихся
 30 сентября 2024 года</v>
      </c>
      <c r="C5" s="117"/>
      <c r="D5" s="117" t="str">
        <f>ОПИУ_МСФО!E5</f>
        <v>за девять месяцев, закончившихся
30 сентября 2023 года</v>
      </c>
    </row>
    <row r="6" spans="1:5" ht="13.5" thickBot="1" x14ac:dyDescent="0.3">
      <c r="A6" s="73"/>
      <c r="B6" s="50" t="s">
        <v>51</v>
      </c>
      <c r="C6" s="49"/>
      <c r="D6" s="50" t="s">
        <v>51</v>
      </c>
    </row>
    <row r="7" spans="1:5" ht="12.75" customHeight="1" x14ac:dyDescent="0.25">
      <c r="A7" s="74" t="s">
        <v>29</v>
      </c>
      <c r="B7" s="10"/>
      <c r="C7" s="10"/>
      <c r="D7" s="10"/>
    </row>
    <row r="8" spans="1:5" x14ac:dyDescent="0.25">
      <c r="A8" s="11" t="s">
        <v>30</v>
      </c>
      <c r="B8" s="95">
        <v>4121385</v>
      </c>
      <c r="D8" s="95">
        <v>1176720</v>
      </c>
    </row>
    <row r="9" spans="1:5" x14ac:dyDescent="0.25">
      <c r="A9" s="11" t="s">
        <v>31</v>
      </c>
      <c r="B9" s="95">
        <v>-1262812</v>
      </c>
      <c r="D9" s="95">
        <v>-120496</v>
      </c>
    </row>
    <row r="10" spans="1:5" x14ac:dyDescent="0.25">
      <c r="A10" s="11" t="s">
        <v>32</v>
      </c>
      <c r="B10" s="95">
        <v>1161347</v>
      </c>
      <c r="D10" s="95">
        <v>322249</v>
      </c>
    </row>
    <row r="11" spans="1:5" x14ac:dyDescent="0.25">
      <c r="A11" s="11" t="s">
        <v>33</v>
      </c>
      <c r="B11" s="95">
        <v>-345541</v>
      </c>
      <c r="D11" s="95">
        <v>-207304</v>
      </c>
    </row>
    <row r="12" spans="1:5" ht="25.5" customHeight="1" x14ac:dyDescent="0.25">
      <c r="A12" s="11" t="s">
        <v>110</v>
      </c>
      <c r="B12" s="95">
        <v>-102865</v>
      </c>
      <c r="D12" s="95">
        <v>-112659</v>
      </c>
    </row>
    <row r="13" spans="1:5" x14ac:dyDescent="0.25">
      <c r="A13" s="11" t="s">
        <v>96</v>
      </c>
      <c r="B13" s="95">
        <v>5998</v>
      </c>
      <c r="D13" s="95">
        <v>980319</v>
      </c>
    </row>
    <row r="14" spans="1:5" x14ac:dyDescent="0.25">
      <c r="A14" s="11" t="s">
        <v>98</v>
      </c>
      <c r="B14" s="95">
        <v>109550</v>
      </c>
      <c r="D14" s="95">
        <v>175254</v>
      </c>
    </row>
    <row r="15" spans="1:5" x14ac:dyDescent="0.25">
      <c r="A15" s="11" t="s">
        <v>108</v>
      </c>
      <c r="B15" s="95">
        <v>5100245</v>
      </c>
      <c r="D15" s="95">
        <v>7352211</v>
      </c>
    </row>
    <row r="16" spans="1:5" x14ac:dyDescent="0.25">
      <c r="A16" s="11" t="s">
        <v>34</v>
      </c>
      <c r="B16" s="95">
        <v>6437</v>
      </c>
      <c r="D16" s="95">
        <v>10156</v>
      </c>
    </row>
    <row r="17" spans="1:4" ht="25" x14ac:dyDescent="0.25">
      <c r="A17" s="11" t="s">
        <v>35</v>
      </c>
      <c r="B17" s="95">
        <v>-1076475</v>
      </c>
      <c r="D17" s="95">
        <v>-1151023</v>
      </c>
    </row>
    <row r="18" spans="1:4" x14ac:dyDescent="0.25">
      <c r="A18" s="75"/>
      <c r="B18" s="95"/>
      <c r="D18" s="95"/>
    </row>
    <row r="19" spans="1:4" ht="13" x14ac:dyDescent="0.25">
      <c r="A19" s="74" t="s">
        <v>101</v>
      </c>
      <c r="B19" s="95"/>
      <c r="D19" s="95"/>
    </row>
    <row r="20" spans="1:4" x14ac:dyDescent="0.25">
      <c r="A20" s="11" t="s">
        <v>36</v>
      </c>
      <c r="B20" s="95">
        <v>-320621</v>
      </c>
      <c r="D20" s="95">
        <v>9251689</v>
      </c>
    </row>
    <row r="21" spans="1:4" x14ac:dyDescent="0.25">
      <c r="A21" s="11" t="s">
        <v>48</v>
      </c>
      <c r="B21" s="95">
        <v>11578</v>
      </c>
      <c r="D21" s="95">
        <v>-4137912</v>
      </c>
    </row>
    <row r="22" spans="1:4" ht="25" x14ac:dyDescent="0.25">
      <c r="A22" s="11" t="s">
        <v>37</v>
      </c>
      <c r="B22" s="95">
        <v>5552855</v>
      </c>
      <c r="D22" s="95">
        <v>8424090</v>
      </c>
    </row>
    <row r="23" spans="1:4" x14ac:dyDescent="0.25">
      <c r="A23" s="11" t="s">
        <v>137</v>
      </c>
      <c r="B23" s="95"/>
      <c r="D23" s="95">
        <v>202684</v>
      </c>
    </row>
    <row r="24" spans="1:4" ht="13" x14ac:dyDescent="0.25">
      <c r="A24" s="76"/>
      <c r="B24" s="95"/>
      <c r="D24" s="95"/>
    </row>
    <row r="25" spans="1:4" ht="13" x14ac:dyDescent="0.25">
      <c r="A25" s="74" t="s">
        <v>102</v>
      </c>
      <c r="B25" s="95"/>
      <c r="D25" s="95"/>
    </row>
    <row r="26" spans="1:4" ht="12.75" customHeight="1" x14ac:dyDescent="0.25">
      <c r="A26" s="11" t="s">
        <v>109</v>
      </c>
      <c r="B26" s="95">
        <v>-8283184</v>
      </c>
      <c r="D26" s="95">
        <v>-19868851</v>
      </c>
    </row>
    <row r="27" spans="1:4" ht="12.75" customHeight="1" x14ac:dyDescent="0.25">
      <c r="A27" s="11" t="s">
        <v>49</v>
      </c>
      <c r="B27" s="95"/>
      <c r="D27" s="95">
        <v>0</v>
      </c>
    </row>
    <row r="28" spans="1:4" ht="12.75" customHeight="1" x14ac:dyDescent="0.25">
      <c r="A28" s="11" t="s">
        <v>1</v>
      </c>
      <c r="B28" s="95">
        <v>-270800</v>
      </c>
      <c r="D28" s="95">
        <v>-758774</v>
      </c>
    </row>
    <row r="29" spans="1:4" ht="26" x14ac:dyDescent="0.3">
      <c r="A29" s="12" t="s">
        <v>103</v>
      </c>
      <c r="B29" s="96">
        <f>SUM(B8:B28)</f>
        <v>4407097</v>
      </c>
      <c r="D29" s="96">
        <v>1538353</v>
      </c>
    </row>
    <row r="30" spans="1:4" x14ac:dyDescent="0.25">
      <c r="A30" s="11" t="s">
        <v>38</v>
      </c>
      <c r="B30" s="95">
        <v>0</v>
      </c>
      <c r="D30" s="95">
        <v>-104399</v>
      </c>
    </row>
    <row r="31" spans="1:4" ht="26" x14ac:dyDescent="0.3">
      <c r="A31" s="12" t="s">
        <v>104</v>
      </c>
      <c r="B31" s="96">
        <f>B29+B30</f>
        <v>4407097</v>
      </c>
      <c r="D31" s="96">
        <v>1433954</v>
      </c>
    </row>
    <row r="32" spans="1:4" ht="13" x14ac:dyDescent="0.3">
      <c r="A32" s="76"/>
      <c r="B32" s="97"/>
      <c r="D32" s="97"/>
    </row>
    <row r="33" spans="1:6" ht="26" x14ac:dyDescent="0.25">
      <c r="A33" s="74" t="s">
        <v>90</v>
      </c>
      <c r="B33" s="98"/>
      <c r="D33" s="98"/>
    </row>
    <row r="34" spans="1:6" x14ac:dyDescent="0.25">
      <c r="A34" s="11" t="s">
        <v>39</v>
      </c>
      <c r="B34" s="95">
        <v>-269170</v>
      </c>
      <c r="D34" s="95">
        <v>-54418</v>
      </c>
    </row>
    <row r="35" spans="1:6" x14ac:dyDescent="0.25">
      <c r="A35" s="11" t="s">
        <v>126</v>
      </c>
      <c r="B35" s="95">
        <v>4549</v>
      </c>
      <c r="D35" s="95">
        <v>0</v>
      </c>
    </row>
    <row r="36" spans="1:6" ht="25" x14ac:dyDescent="0.25">
      <c r="A36" s="11" t="s">
        <v>127</v>
      </c>
      <c r="B36" s="95"/>
      <c r="D36" s="95">
        <v>0</v>
      </c>
    </row>
    <row r="37" spans="1:6" x14ac:dyDescent="0.25">
      <c r="A37" s="90" t="s">
        <v>124</v>
      </c>
      <c r="B37" s="95">
        <v>0</v>
      </c>
      <c r="D37" s="95">
        <v>0</v>
      </c>
    </row>
    <row r="38" spans="1:6" ht="25" x14ac:dyDescent="0.25">
      <c r="A38" s="11" t="s">
        <v>118</v>
      </c>
      <c r="B38" s="95">
        <v>-9979143</v>
      </c>
      <c r="D38" s="95">
        <v>-1123076</v>
      </c>
      <c r="F38" s="89"/>
    </row>
    <row r="39" spans="1:6" ht="26.5" thickBot="1" x14ac:dyDescent="0.35">
      <c r="A39" s="13" t="s">
        <v>105</v>
      </c>
      <c r="B39" s="99">
        <f>SUM(B34:B38)</f>
        <v>-10243764</v>
      </c>
      <c r="D39" s="99">
        <v>-1177494</v>
      </c>
    </row>
    <row r="40" spans="1:6" x14ac:dyDescent="0.25">
      <c r="A40" s="75"/>
      <c r="B40" s="100"/>
      <c r="D40" s="100"/>
    </row>
    <row r="41" spans="1:6" ht="13" x14ac:dyDescent="0.25">
      <c r="A41" s="74" t="s">
        <v>91</v>
      </c>
      <c r="B41" s="98"/>
      <c r="D41" s="98"/>
    </row>
    <row r="42" spans="1:6" x14ac:dyDescent="0.25">
      <c r="A42" s="11" t="s">
        <v>40</v>
      </c>
      <c r="B42" s="95"/>
      <c r="D42" s="95"/>
    </row>
    <row r="43" spans="1:6" x14ac:dyDescent="0.25">
      <c r="A43" s="11" t="s">
        <v>140</v>
      </c>
      <c r="B43" s="95">
        <v>277423</v>
      </c>
      <c r="D43" s="95"/>
    </row>
    <row r="44" spans="1:6" x14ac:dyDescent="0.25">
      <c r="A44" s="11" t="s">
        <v>41</v>
      </c>
      <c r="B44" s="95"/>
      <c r="D44" s="95"/>
    </row>
    <row r="45" spans="1:6" x14ac:dyDescent="0.25">
      <c r="A45" s="11" t="s">
        <v>119</v>
      </c>
      <c r="B45" s="95"/>
      <c r="D45" s="95">
        <v>0</v>
      </c>
    </row>
    <row r="46" spans="1:6" ht="26.5" thickBot="1" x14ac:dyDescent="0.35">
      <c r="A46" s="13" t="s">
        <v>106</v>
      </c>
      <c r="B46" s="99">
        <f>SUM(B42:B45)</f>
        <v>277423</v>
      </c>
      <c r="D46" s="99">
        <v>0</v>
      </c>
    </row>
    <row r="47" spans="1:6" ht="13" x14ac:dyDescent="0.25">
      <c r="A47" s="76"/>
      <c r="B47" s="98"/>
      <c r="D47" s="98"/>
    </row>
    <row r="48" spans="1:6" ht="13" x14ac:dyDescent="0.3">
      <c r="A48" s="74" t="s">
        <v>107</v>
      </c>
      <c r="B48" s="101">
        <f>B31+B39+B46</f>
        <v>-5559244</v>
      </c>
      <c r="D48" s="101">
        <v>256460</v>
      </c>
    </row>
    <row r="49" spans="1:7" x14ac:dyDescent="0.25">
      <c r="A49" s="11" t="s">
        <v>42</v>
      </c>
      <c r="B49" s="95">
        <v>133829</v>
      </c>
      <c r="D49" s="95">
        <v>-402899</v>
      </c>
    </row>
    <row r="50" spans="1:7" ht="25" x14ac:dyDescent="0.25">
      <c r="A50" s="11" t="s">
        <v>43</v>
      </c>
      <c r="B50" s="95"/>
      <c r="D50" s="95"/>
    </row>
    <row r="51" spans="1:7" x14ac:dyDescent="0.25">
      <c r="A51" s="77" t="s">
        <v>44</v>
      </c>
      <c r="B51" s="102">
        <v>5886935</v>
      </c>
      <c r="D51" s="102">
        <v>1941657</v>
      </c>
    </row>
    <row r="52" spans="1:7" ht="13.5" thickBot="1" x14ac:dyDescent="0.35">
      <c r="A52" s="13" t="s">
        <v>45</v>
      </c>
      <c r="B52" s="103">
        <f>SUM(B48:B51)</f>
        <v>461520</v>
      </c>
      <c r="D52" s="103">
        <v>1795218</v>
      </c>
      <c r="G52" s="78"/>
    </row>
    <row r="53" spans="1:7" x14ac:dyDescent="0.25">
      <c r="A53" s="7"/>
      <c r="B53" s="14"/>
      <c r="D53" s="14"/>
    </row>
    <row r="54" spans="1:7" x14ac:dyDescent="0.25">
      <c r="A54" s="7"/>
      <c r="B54" s="14"/>
      <c r="D54" s="14"/>
    </row>
    <row r="55" spans="1:7" x14ac:dyDescent="0.25">
      <c r="A55" s="87"/>
      <c r="B55" s="88"/>
      <c r="D55" s="88"/>
    </row>
    <row r="57" spans="1:7" x14ac:dyDescent="0.25">
      <c r="A57" s="31" t="s">
        <v>143</v>
      </c>
      <c r="B57" s="31" t="s">
        <v>142</v>
      </c>
    </row>
    <row r="58" spans="1:7" x14ac:dyDescent="0.25">
      <c r="A58" s="31"/>
      <c r="B58" s="31"/>
    </row>
    <row r="59" spans="1:7" x14ac:dyDescent="0.25">
      <c r="A59" s="31"/>
      <c r="B59" s="31"/>
    </row>
    <row r="60" spans="1:7" x14ac:dyDescent="0.25">
      <c r="A60" s="31"/>
      <c r="B60" s="31"/>
    </row>
    <row r="61" spans="1:7" x14ac:dyDescent="0.25">
      <c r="A61" s="31" t="s">
        <v>2</v>
      </c>
      <c r="B61" s="31" t="s">
        <v>144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62"/>
  <sheetViews>
    <sheetView tabSelected="1" zoomScale="80" zoomScaleNormal="80" workbookViewId="0">
      <selection activeCell="B59" sqref="B59"/>
    </sheetView>
  </sheetViews>
  <sheetFormatPr defaultColWidth="9.1796875" defaultRowHeight="12.5" x14ac:dyDescent="0.35"/>
  <cols>
    <col min="1" max="1" width="72.453125" style="47" customWidth="1"/>
    <col min="2" max="2" width="18" style="48" customWidth="1"/>
    <col min="3" max="3" width="18.26953125" style="48" customWidth="1"/>
    <col min="4" max="4" width="21" style="48" customWidth="1"/>
    <col min="5" max="6" width="18.1796875" style="48" customWidth="1"/>
    <col min="7" max="7" width="20.7265625" style="48" customWidth="1"/>
    <col min="8" max="8" width="15.453125" style="48" customWidth="1"/>
    <col min="9" max="9" width="16.26953125" style="48" customWidth="1"/>
    <col min="10" max="10" width="18.453125" style="48" customWidth="1"/>
    <col min="11" max="11" width="19.81640625" style="16" customWidth="1"/>
    <col min="12" max="12" width="19.54296875" style="16" customWidth="1"/>
    <col min="13" max="13" width="14.1796875" style="16" customWidth="1"/>
    <col min="14" max="16384" width="9.1796875" style="16"/>
  </cols>
  <sheetData>
    <row r="1" spans="1:13" s="15" customFormat="1" ht="13" x14ac:dyDescent="0.35">
      <c r="A1" s="115" t="s">
        <v>112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3" x14ac:dyDescent="0.35">
      <c r="A2" s="116" t="s">
        <v>89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3" x14ac:dyDescent="0.35">
      <c r="A3" s="116" t="str">
        <f>ДДС!A3</f>
        <v>за девять месяцев, закончившихся
 30 сентября 2024 года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3" x14ac:dyDescent="0.35">
      <c r="A4" s="116" t="s">
        <v>51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3" x14ac:dyDescent="0.35">
      <c r="A5" s="17"/>
      <c r="B5" s="18"/>
      <c r="C5" s="18"/>
      <c r="D5" s="18"/>
      <c r="E5" s="18"/>
      <c r="F5" s="18"/>
      <c r="G5" s="18"/>
      <c r="H5" s="18"/>
      <c r="I5" s="16"/>
      <c r="J5" s="16"/>
      <c r="K5" s="19"/>
      <c r="M5" s="20"/>
    </row>
    <row r="6" spans="1:13" ht="71.25" customHeight="1" x14ac:dyDescent="0.35">
      <c r="A6" s="21"/>
      <c r="B6" s="22" t="s">
        <v>3</v>
      </c>
      <c r="C6" s="23" t="s">
        <v>4</v>
      </c>
      <c r="D6" s="23" t="s">
        <v>5</v>
      </c>
      <c r="E6" s="22" t="s">
        <v>6</v>
      </c>
      <c r="F6" s="22"/>
      <c r="G6" s="22" t="s">
        <v>113</v>
      </c>
      <c r="H6" s="22" t="s">
        <v>7</v>
      </c>
      <c r="I6" s="22" t="s">
        <v>8</v>
      </c>
      <c r="J6" s="22" t="s">
        <v>9</v>
      </c>
      <c r="K6" s="22" t="s">
        <v>46</v>
      </c>
      <c r="L6" s="22" t="s">
        <v>10</v>
      </c>
      <c r="M6" s="22" t="s">
        <v>11</v>
      </c>
    </row>
    <row r="7" spans="1:13" ht="13" x14ac:dyDescent="0.35">
      <c r="A7" s="24" t="s">
        <v>131</v>
      </c>
      <c r="B7" s="25">
        <v>40012639</v>
      </c>
      <c r="C7" s="25">
        <v>-12651</v>
      </c>
      <c r="D7" s="25"/>
      <c r="E7" s="25">
        <v>168845</v>
      </c>
      <c r="F7" s="25"/>
      <c r="G7" s="25"/>
      <c r="H7" s="25"/>
      <c r="I7" s="25"/>
      <c r="J7" s="25"/>
      <c r="K7" s="25"/>
      <c r="L7" s="25">
        <v>4278936</v>
      </c>
      <c r="M7" s="26">
        <f>SUM(B7:L7)</f>
        <v>44447769</v>
      </c>
    </row>
    <row r="8" spans="1:13" s="15" customFormat="1" ht="13" x14ac:dyDescent="0.35">
      <c r="A8" s="24" t="s">
        <v>12</v>
      </c>
    </row>
    <row r="9" spans="1:13" ht="13" x14ac:dyDescent="0.35">
      <c r="A9" s="11" t="s">
        <v>117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>
        <v>4578125</v>
      </c>
      <c r="M9" s="26">
        <f>SUM(B9:L9)</f>
        <v>4578125</v>
      </c>
    </row>
    <row r="10" spans="1:13" s="15" customFormat="1" ht="13" x14ac:dyDescent="0.35">
      <c r="A10" s="28" t="s">
        <v>14</v>
      </c>
    </row>
    <row r="11" spans="1:13" ht="26" x14ac:dyDescent="0.35">
      <c r="A11" s="29" t="s">
        <v>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5"/>
    </row>
    <row r="12" spans="1:13" ht="25" x14ac:dyDescent="0.35">
      <c r="A12" s="31" t="s">
        <v>15</v>
      </c>
      <c r="B12" s="27"/>
      <c r="C12" s="27"/>
      <c r="D12" s="27"/>
      <c r="E12" s="27">
        <v>761728</v>
      </c>
      <c r="F12" s="27"/>
      <c r="G12" s="27"/>
      <c r="H12" s="27"/>
      <c r="I12" s="27"/>
      <c r="J12" s="27"/>
      <c r="K12" s="27"/>
      <c r="L12" s="27"/>
      <c r="M12" s="26">
        <f t="shared" ref="M12:M17" si="0">SUM(B12:L12)</f>
        <v>761728</v>
      </c>
    </row>
    <row r="13" spans="1:13" ht="25" x14ac:dyDescent="0.35">
      <c r="A13" s="31" t="s">
        <v>16</v>
      </c>
      <c r="B13" s="27"/>
      <c r="C13" s="27"/>
      <c r="D13" s="27"/>
      <c r="E13" s="27">
        <v>46559</v>
      </c>
      <c r="F13" s="27"/>
      <c r="G13" s="27"/>
      <c r="H13" s="27"/>
      <c r="I13" s="27"/>
      <c r="J13" s="27"/>
      <c r="K13" s="27"/>
      <c r="L13" s="27"/>
      <c r="M13" s="26">
        <f t="shared" si="0"/>
        <v>46559</v>
      </c>
    </row>
    <row r="14" spans="1:13" ht="25" x14ac:dyDescent="0.35">
      <c r="A14" s="31" t="s">
        <v>17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6">
        <f t="shared" si="0"/>
        <v>0</v>
      </c>
    </row>
    <row r="15" spans="1:13" ht="25" x14ac:dyDescent="0.35">
      <c r="A15" s="31" t="s">
        <v>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6">
        <f t="shared" si="0"/>
        <v>0</v>
      </c>
    </row>
    <row r="16" spans="1:13" ht="26" x14ac:dyDescent="0.35">
      <c r="A16" s="32" t="s">
        <v>19</v>
      </c>
      <c r="B16" s="33">
        <v>0</v>
      </c>
      <c r="C16" s="33">
        <v>0</v>
      </c>
      <c r="D16" s="33">
        <v>0</v>
      </c>
      <c r="E16" s="33">
        <f>SUM(E12:E15)</f>
        <v>808287</v>
      </c>
      <c r="F16" s="33"/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f t="shared" si="0"/>
        <v>808287</v>
      </c>
    </row>
    <row r="17" spans="1:13" ht="13.5" thickBot="1" x14ac:dyDescent="0.4">
      <c r="A17" s="34" t="s">
        <v>125</v>
      </c>
      <c r="B17" s="35">
        <f t="shared" ref="B17:D17" si="1">B16+B9</f>
        <v>0</v>
      </c>
      <c r="C17" s="35">
        <f t="shared" si="1"/>
        <v>0</v>
      </c>
      <c r="D17" s="35">
        <f t="shared" si="1"/>
        <v>0</v>
      </c>
      <c r="E17" s="35">
        <f>E16+E9</f>
        <v>808287</v>
      </c>
      <c r="F17" s="35"/>
      <c r="G17" s="35">
        <f t="shared" ref="G17:L17" si="2">G16+G9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4578125</v>
      </c>
      <c r="M17" s="35">
        <f t="shared" si="0"/>
        <v>5386412</v>
      </c>
    </row>
    <row r="18" spans="1:13" ht="13" x14ac:dyDescent="0.35">
      <c r="A18" s="3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13" x14ac:dyDescent="0.35">
      <c r="A19" s="28" t="s">
        <v>20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3" ht="13" x14ac:dyDescent="0.35">
      <c r="A20" s="31" t="s">
        <v>119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6">
        <f>SUM(B20:L20)</f>
        <v>0</v>
      </c>
    </row>
    <row r="21" spans="1:13" s="37" customFormat="1" ht="13" x14ac:dyDescent="0.35">
      <c r="A21" s="31" t="s">
        <v>22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6">
        <f>SUM(B21:L21)</f>
        <v>0</v>
      </c>
    </row>
    <row r="22" spans="1:13" s="37" customFormat="1" ht="13" x14ac:dyDescent="0.35">
      <c r="A22" s="31" t="s">
        <v>47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6">
        <f>SUM(B22:L22)</f>
        <v>0</v>
      </c>
    </row>
    <row r="23" spans="1:13" s="37" customFormat="1" ht="13" x14ac:dyDescent="0.35">
      <c r="A23" s="31" t="s">
        <v>122</v>
      </c>
      <c r="B23" s="27"/>
      <c r="C23" s="27"/>
      <c r="D23" s="27"/>
      <c r="E23" s="27"/>
      <c r="F23" s="27">
        <v>0</v>
      </c>
      <c r="G23" s="27"/>
      <c r="H23" s="27"/>
      <c r="I23" s="27"/>
      <c r="J23" s="27"/>
      <c r="K23" s="27"/>
      <c r="L23" s="27"/>
      <c r="M23" s="26"/>
    </row>
    <row r="24" spans="1:13" s="37" customFormat="1" ht="13" x14ac:dyDescent="0.35">
      <c r="A24" s="38" t="s">
        <v>23</v>
      </c>
      <c r="B24" s="39">
        <f>SUM(B20:B22)</f>
        <v>0</v>
      </c>
      <c r="C24" s="39">
        <f t="shared" ref="C24:L24" si="3">SUM(C20:C22)</f>
        <v>0</v>
      </c>
      <c r="D24" s="39">
        <f t="shared" si="3"/>
        <v>0</v>
      </c>
      <c r="E24" s="39">
        <f t="shared" si="3"/>
        <v>0</v>
      </c>
      <c r="F24" s="39">
        <f>SUM(F20:F23)</f>
        <v>0</v>
      </c>
      <c r="G24" s="39">
        <f t="shared" si="3"/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39">
        <f t="shared" si="3"/>
        <v>0</v>
      </c>
      <c r="L24" s="39">
        <f t="shared" si="3"/>
        <v>0</v>
      </c>
      <c r="M24" s="39">
        <f>SUM(B24:L24)</f>
        <v>0</v>
      </c>
    </row>
    <row r="25" spans="1:13" s="37" customFormat="1" ht="13" x14ac:dyDescent="0.35">
      <c r="A25" s="31" t="s">
        <v>24</v>
      </c>
      <c r="B25" s="25"/>
      <c r="C25" s="25"/>
      <c r="D25" s="25"/>
      <c r="E25" s="25"/>
      <c r="F25" s="25"/>
      <c r="G25" s="25"/>
      <c r="H25" s="25">
        <v>0</v>
      </c>
      <c r="I25" s="25"/>
      <c r="J25" s="25"/>
      <c r="K25" s="25"/>
      <c r="L25" s="25"/>
      <c r="M25" s="26">
        <f>SUM(B25:L25)</f>
        <v>0</v>
      </c>
    </row>
    <row r="26" spans="1:13" s="37" customFormat="1" ht="13.5" thickBot="1" x14ac:dyDescent="0.4">
      <c r="A26" s="34" t="s">
        <v>141</v>
      </c>
      <c r="B26" s="35">
        <f>SUM(B24:B25,B17,B7)</f>
        <v>40012639</v>
      </c>
      <c r="C26" s="35">
        <f t="shared" ref="C26:L26" si="4">SUM(C24:C25,C17,C7)</f>
        <v>-12651</v>
      </c>
      <c r="D26" s="35">
        <f t="shared" si="4"/>
        <v>0</v>
      </c>
      <c r="E26" s="35">
        <f t="shared" si="4"/>
        <v>977132</v>
      </c>
      <c r="F26" s="35">
        <f t="shared" si="4"/>
        <v>0</v>
      </c>
      <c r="G26" s="35">
        <f t="shared" si="4"/>
        <v>0</v>
      </c>
      <c r="H26" s="35">
        <f t="shared" si="4"/>
        <v>0</v>
      </c>
      <c r="I26" s="35">
        <f t="shared" si="4"/>
        <v>0</v>
      </c>
      <c r="J26" s="35">
        <f t="shared" si="4"/>
        <v>0</v>
      </c>
      <c r="K26" s="35">
        <f t="shared" si="4"/>
        <v>0</v>
      </c>
      <c r="L26" s="35">
        <f t="shared" si="4"/>
        <v>8857061</v>
      </c>
      <c r="M26" s="35">
        <f>SUM(M24:M25,M17,M7)</f>
        <v>49834181</v>
      </c>
    </row>
    <row r="27" spans="1:13" s="37" customFormat="1" ht="13" x14ac:dyDescent="0.35">
      <c r="A27" s="3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s="37" customFormat="1" ht="13" x14ac:dyDescent="0.35">
      <c r="A28" s="3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s="37" customFormat="1" ht="13" x14ac:dyDescent="0.35">
      <c r="A29" s="28" t="s">
        <v>123</v>
      </c>
      <c r="B29" s="25">
        <v>40012639</v>
      </c>
      <c r="C29" s="25">
        <v>-12651</v>
      </c>
      <c r="D29" s="25"/>
      <c r="E29" s="25">
        <v>-43916</v>
      </c>
      <c r="F29" s="25"/>
      <c r="G29" s="25"/>
      <c r="H29" s="25"/>
      <c r="I29" s="25"/>
      <c r="J29" s="27"/>
      <c r="K29" s="27"/>
      <c r="L29" s="25">
        <v>2211745</v>
      </c>
      <c r="M29" s="25">
        <f>SUM(B29:L29)</f>
        <v>42167817</v>
      </c>
    </row>
    <row r="30" spans="1:13" s="37" customFormat="1" ht="13" x14ac:dyDescent="0.35">
      <c r="A30" s="24" t="s">
        <v>12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5"/>
      <c r="M30" s="25"/>
    </row>
    <row r="31" spans="1:13" s="37" customFormat="1" ht="13" x14ac:dyDescent="0.35">
      <c r="A31" s="31" t="s">
        <v>13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>
        <v>3996708</v>
      </c>
      <c r="M31" s="26">
        <f>SUM(B31:L31)</f>
        <v>3996708</v>
      </c>
    </row>
    <row r="32" spans="1:13" s="37" customFormat="1" ht="13" x14ac:dyDescent="0.35">
      <c r="A32" s="28" t="s">
        <v>14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5"/>
      <c r="M32" s="25"/>
    </row>
    <row r="33" spans="1:13" s="37" customFormat="1" ht="26" x14ac:dyDescent="0.35">
      <c r="A33" s="29" t="s">
        <v>25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37" customFormat="1" ht="37.5" customHeight="1" x14ac:dyDescent="0.35">
      <c r="A34" s="31" t="s">
        <v>15</v>
      </c>
      <c r="B34" s="27"/>
      <c r="C34" s="27"/>
      <c r="D34" s="27"/>
      <c r="E34" s="27">
        <v>-102234.11256000001</v>
      </c>
      <c r="F34" s="27"/>
      <c r="G34" s="27"/>
      <c r="H34" s="27"/>
      <c r="I34" s="27"/>
      <c r="J34" s="27"/>
      <c r="K34" s="27"/>
      <c r="L34" s="27"/>
      <c r="M34" s="26">
        <f>SUM(B34:L34)</f>
        <v>-102234.11256000001</v>
      </c>
    </row>
    <row r="35" spans="1:13" s="37" customFormat="1" ht="25" x14ac:dyDescent="0.35">
      <c r="A35" s="31" t="s">
        <v>16</v>
      </c>
      <c r="B35" s="27"/>
      <c r="C35" s="27"/>
      <c r="D35" s="27"/>
      <c r="E35" s="27">
        <v>-86230.845600000001</v>
      </c>
      <c r="F35" s="27"/>
      <c r="G35" s="27"/>
      <c r="H35" s="27"/>
      <c r="I35" s="27"/>
      <c r="J35" s="27"/>
      <c r="K35" s="27"/>
      <c r="L35" s="27"/>
      <c r="M35" s="26">
        <f>SUM(B35:L35)</f>
        <v>-86230.845600000001</v>
      </c>
    </row>
    <row r="36" spans="1:13" s="37" customFormat="1" ht="25" x14ac:dyDescent="0.35">
      <c r="A36" s="31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6">
        <f>SUM(B36:L36)</f>
        <v>0</v>
      </c>
    </row>
    <row r="37" spans="1:13" s="37" customFormat="1" ht="25" x14ac:dyDescent="0.35">
      <c r="A37" s="31" t="s">
        <v>18</v>
      </c>
      <c r="B37" s="27"/>
      <c r="C37" s="27"/>
      <c r="D37" s="27"/>
      <c r="E37" s="27"/>
      <c r="F37" s="27"/>
      <c r="G37" s="40"/>
      <c r="H37" s="27"/>
      <c r="I37" s="27"/>
      <c r="J37" s="27"/>
      <c r="K37" s="27"/>
      <c r="L37" s="27"/>
      <c r="M37" s="41">
        <f>SUM(B37:L37)</f>
        <v>0</v>
      </c>
    </row>
    <row r="38" spans="1:13" s="37" customFormat="1" ht="26" x14ac:dyDescent="0.35">
      <c r="A38" s="32" t="s">
        <v>19</v>
      </c>
      <c r="B38" s="33">
        <f>SUM(B34:B37)</f>
        <v>0</v>
      </c>
      <c r="C38" s="33">
        <f t="shared" ref="C38:L38" si="5">SUM(C34:C37)</f>
        <v>0</v>
      </c>
      <c r="D38" s="33">
        <f t="shared" si="5"/>
        <v>0</v>
      </c>
      <c r="E38" s="33">
        <f>SUM(E34:E37)</f>
        <v>-188464.95816000001</v>
      </c>
      <c r="F38" s="33"/>
      <c r="G38" s="33">
        <f t="shared" si="5"/>
        <v>0</v>
      </c>
      <c r="H38" s="33">
        <f t="shared" si="5"/>
        <v>0</v>
      </c>
      <c r="I38" s="33">
        <f t="shared" si="5"/>
        <v>0</v>
      </c>
      <c r="J38" s="33">
        <f t="shared" si="5"/>
        <v>0</v>
      </c>
      <c r="K38" s="33">
        <f t="shared" si="5"/>
        <v>0</v>
      </c>
      <c r="L38" s="33">
        <f t="shared" si="5"/>
        <v>0</v>
      </c>
      <c r="M38" s="33">
        <f>SUM(B38:L38)</f>
        <v>-188464.95816000001</v>
      </c>
    </row>
    <row r="39" spans="1:13" s="37" customFormat="1" ht="26" x14ac:dyDescent="0.35">
      <c r="A39" s="29" t="s">
        <v>26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s="37" customFormat="1" ht="13" x14ac:dyDescent="0.35">
      <c r="A40" s="31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2">
        <f>SUM(B40:L40)</f>
        <v>0</v>
      </c>
    </row>
    <row r="41" spans="1:13" s="37" customFormat="1" ht="26" x14ac:dyDescent="0.35">
      <c r="A41" s="43" t="s">
        <v>28</v>
      </c>
      <c r="B41" s="44">
        <f>B40</f>
        <v>0</v>
      </c>
      <c r="C41" s="44">
        <f t="shared" ref="C41:L41" si="6">C40</f>
        <v>0</v>
      </c>
      <c r="D41" s="44">
        <f t="shared" si="6"/>
        <v>0</v>
      </c>
      <c r="E41" s="44">
        <f t="shared" si="6"/>
        <v>0</v>
      </c>
      <c r="F41" s="44"/>
      <c r="G41" s="44">
        <f t="shared" si="6"/>
        <v>0</v>
      </c>
      <c r="H41" s="44">
        <f t="shared" si="6"/>
        <v>0</v>
      </c>
      <c r="I41" s="44">
        <f t="shared" si="6"/>
        <v>0</v>
      </c>
      <c r="J41" s="44">
        <f t="shared" si="6"/>
        <v>0</v>
      </c>
      <c r="K41" s="44">
        <f t="shared" si="6"/>
        <v>0</v>
      </c>
      <c r="L41" s="44">
        <f t="shared" si="6"/>
        <v>0</v>
      </c>
      <c r="M41" s="33">
        <f>SUM(B41:L41)</f>
        <v>0</v>
      </c>
    </row>
    <row r="42" spans="1:13" s="37" customFormat="1" ht="20.25" customHeight="1" thickBot="1" x14ac:dyDescent="0.4">
      <c r="A42" s="34" t="s">
        <v>125</v>
      </c>
      <c r="B42" s="35">
        <f>SUM(B31,B38,B41)</f>
        <v>0</v>
      </c>
      <c r="C42" s="35">
        <f t="shared" ref="C42:L42" si="7">SUM(C31,C38,C41)</f>
        <v>0</v>
      </c>
      <c r="D42" s="35">
        <f t="shared" si="7"/>
        <v>0</v>
      </c>
      <c r="E42" s="35">
        <f t="shared" si="7"/>
        <v>-188464.95816000001</v>
      </c>
      <c r="F42" s="35"/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5">
        <f t="shared" si="7"/>
        <v>0</v>
      </c>
      <c r="L42" s="35">
        <f t="shared" si="7"/>
        <v>3996708</v>
      </c>
      <c r="M42" s="35">
        <f>SUM(B42:L42)</f>
        <v>3808243.0418400001</v>
      </c>
    </row>
    <row r="43" spans="1:13" s="37" customFormat="1" ht="13" x14ac:dyDescent="0.35">
      <c r="A43" s="36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s="37" customFormat="1" ht="13" x14ac:dyDescent="0.35">
      <c r="A44" s="28" t="s">
        <v>20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37" customFormat="1" ht="13" x14ac:dyDescent="0.35">
      <c r="A45" s="31" t="s">
        <v>21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6">
        <v>0</v>
      </c>
    </row>
    <row r="46" spans="1:13" s="37" customFormat="1" ht="13" x14ac:dyDescent="0.35">
      <c r="A46" s="31" t="s">
        <v>119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6"/>
    </row>
    <row r="47" spans="1:13" s="37" customFormat="1" ht="13" x14ac:dyDescent="0.35">
      <c r="A47" s="31" t="s">
        <v>22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6">
        <f>SUM(B47:L47)</f>
        <v>0</v>
      </c>
    </row>
    <row r="48" spans="1:13" s="37" customFormat="1" ht="13" x14ac:dyDescent="0.35">
      <c r="A48" s="31" t="s">
        <v>122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6"/>
    </row>
    <row r="49" spans="1:13" s="37" customFormat="1" ht="13" x14ac:dyDescent="0.35">
      <c r="A49" s="38" t="s">
        <v>23</v>
      </c>
      <c r="B49" s="39">
        <f>SUM(B45:B47)</f>
        <v>0</v>
      </c>
      <c r="C49" s="39">
        <f t="shared" ref="C49:L49" si="8">SUM(C45:C47)</f>
        <v>0</v>
      </c>
      <c r="D49" s="39">
        <f t="shared" si="8"/>
        <v>0</v>
      </c>
      <c r="E49" s="39">
        <f t="shared" si="8"/>
        <v>0</v>
      </c>
      <c r="F49" s="39">
        <f>SUM(F45:F48)</f>
        <v>0</v>
      </c>
      <c r="G49" s="39">
        <f t="shared" si="8"/>
        <v>0</v>
      </c>
      <c r="H49" s="39">
        <f t="shared" si="8"/>
        <v>0</v>
      </c>
      <c r="I49" s="39">
        <f t="shared" si="8"/>
        <v>0</v>
      </c>
      <c r="J49" s="39">
        <f t="shared" si="8"/>
        <v>0</v>
      </c>
      <c r="K49" s="39">
        <f t="shared" si="8"/>
        <v>0</v>
      </c>
      <c r="L49" s="39">
        <f t="shared" si="8"/>
        <v>0</v>
      </c>
      <c r="M49" s="39">
        <f>SUM(B49:L49)</f>
        <v>0</v>
      </c>
    </row>
    <row r="50" spans="1:13" ht="13" x14ac:dyDescent="0.35">
      <c r="A50" s="45" t="s">
        <v>24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26">
        <f>SUM(B50:L50)</f>
        <v>0</v>
      </c>
    </row>
    <row r="51" spans="1:13" ht="13.5" thickBot="1" x14ac:dyDescent="0.4">
      <c r="A51" s="34" t="s">
        <v>138</v>
      </c>
      <c r="B51" s="35">
        <f>SUM(B29,B42,B49:B50)</f>
        <v>40012639</v>
      </c>
      <c r="C51" s="35">
        <f t="shared" ref="C51:L51" si="9">SUM(C29,C42,C49:C50)</f>
        <v>-12651</v>
      </c>
      <c r="D51" s="35">
        <f t="shared" si="9"/>
        <v>0</v>
      </c>
      <c r="E51" s="35">
        <f t="shared" si="9"/>
        <v>-232380.95816000001</v>
      </c>
      <c r="F51" s="35">
        <f t="shared" si="9"/>
        <v>0</v>
      </c>
      <c r="G51" s="35">
        <f t="shared" si="9"/>
        <v>0</v>
      </c>
      <c r="H51" s="35">
        <f t="shared" si="9"/>
        <v>0</v>
      </c>
      <c r="I51" s="35">
        <f t="shared" si="9"/>
        <v>0</v>
      </c>
      <c r="J51" s="35">
        <f t="shared" si="9"/>
        <v>0</v>
      </c>
      <c r="K51" s="35">
        <f t="shared" si="9"/>
        <v>0</v>
      </c>
      <c r="L51" s="35">
        <f t="shared" si="9"/>
        <v>6208453</v>
      </c>
      <c r="M51" s="35">
        <f>SUM(B51:L51)</f>
        <v>45976060.041840002</v>
      </c>
    </row>
    <row r="52" spans="1:13" s="7" customFormat="1" ht="16" customHeight="1" x14ac:dyDescent="0.25"/>
    <row r="53" spans="1:13" s="7" customFormat="1" ht="16" customHeight="1" x14ac:dyDescent="0.25"/>
    <row r="54" spans="1:13" s="7" customFormat="1" ht="16" customHeight="1" x14ac:dyDescent="0.25"/>
    <row r="55" spans="1:13" x14ac:dyDescent="0.35">
      <c r="A55" s="31" t="s">
        <v>143</v>
      </c>
      <c r="B55" s="31" t="s">
        <v>142</v>
      </c>
    </row>
    <row r="56" spans="1:13" x14ac:dyDescent="0.35">
      <c r="A56" s="31"/>
      <c r="B56" s="31"/>
    </row>
    <row r="57" spans="1:13" x14ac:dyDescent="0.35">
      <c r="A57" s="31"/>
      <c r="B57" s="31"/>
    </row>
    <row r="58" spans="1:13" x14ac:dyDescent="0.35">
      <c r="A58" s="31"/>
      <c r="B58" s="31"/>
    </row>
    <row r="59" spans="1:13" x14ac:dyDescent="0.35">
      <c r="A59" s="31" t="s">
        <v>2</v>
      </c>
      <c r="B59" s="31" t="s">
        <v>144</v>
      </c>
      <c r="C59" s="31"/>
    </row>
    <row r="60" spans="1:13" x14ac:dyDescent="0.35">
      <c r="C60" s="31"/>
    </row>
    <row r="61" spans="1:13" x14ac:dyDescent="0.35">
      <c r="C61" s="31"/>
    </row>
    <row r="62" spans="1:13" x14ac:dyDescent="0.35">
      <c r="A62" s="16"/>
      <c r="B62" s="16"/>
      <c r="C62" s="31"/>
    </row>
  </sheetData>
  <mergeCells count="4"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Vladimir PROSKURYAKOV</cp:lastModifiedBy>
  <cp:lastPrinted>2024-11-01T06:13:53Z</cp:lastPrinted>
  <dcterms:created xsi:type="dcterms:W3CDTF">2020-07-15T05:07:30Z</dcterms:created>
  <dcterms:modified xsi:type="dcterms:W3CDTF">2024-11-01T06:14:59Z</dcterms:modified>
</cp:coreProperties>
</file>