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блигационная программа Фаэтон\Отчеты для KASE\КФО\2023\КФО 3 квартал 2023\"/>
    </mc:Choice>
  </mc:AlternateContent>
  <bookViews>
    <workbookView xWindow="0" yWindow="0" windowWidth="20400" windowHeight="7755" tabRatio="871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definedNames>
    <definedName name="_xlnm.Print_Area" localSheetId="2">Ф3!#REF!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4" l="1"/>
  <c r="C33" i="4"/>
  <c r="E31" i="4"/>
  <c r="B36" i="3"/>
  <c r="C35" i="3"/>
  <c r="B35" i="3"/>
  <c r="B34" i="3"/>
  <c r="B32" i="3" s="1"/>
  <c r="B39" i="3" s="1"/>
  <c r="C32" i="3"/>
  <c r="C39" i="3" s="1"/>
  <c r="B29" i="3"/>
  <c r="B28" i="3"/>
  <c r="B27" i="3" s="1"/>
  <c r="C27" i="3"/>
  <c r="B25" i="3"/>
  <c r="C24" i="3"/>
  <c r="C30" i="3" s="1"/>
  <c r="B24" i="3"/>
  <c r="B30" i="3" s="1"/>
  <c r="C22" i="3"/>
  <c r="B21" i="3"/>
  <c r="B20" i="3"/>
  <c r="B19" i="3"/>
  <c r="B18" i="3"/>
  <c r="B17" i="3"/>
  <c r="B16" i="3"/>
  <c r="B14" i="3" s="1"/>
  <c r="B15" i="3"/>
  <c r="C14" i="3"/>
  <c r="B13" i="3"/>
  <c r="B12" i="3"/>
  <c r="B11" i="3"/>
  <c r="B10" i="3" s="1"/>
  <c r="B22" i="3" s="1"/>
  <c r="B41" i="3" s="1"/>
  <c r="B43" i="3" s="1"/>
  <c r="C10" i="3"/>
  <c r="C41" i="3" l="1"/>
  <c r="C43" i="3" s="1"/>
  <c r="C44" i="1"/>
  <c r="C37" i="1"/>
  <c r="D27" i="1"/>
  <c r="D29" i="1" s="1"/>
  <c r="C27" i="1"/>
  <c r="C29" i="1" s="1"/>
  <c r="C22" i="1"/>
  <c r="C15" i="1"/>
  <c r="D44" i="1"/>
  <c r="D37" i="1"/>
  <c r="D45" i="1" s="1"/>
  <c r="D22" i="1"/>
  <c r="D46" i="1" l="1"/>
  <c r="C45" i="1"/>
  <c r="C46" i="1" s="1"/>
  <c r="C23" i="1"/>
  <c r="D15" i="1"/>
  <c r="D23" i="1" s="1"/>
  <c r="E29" i="4" l="1"/>
  <c r="E23" i="4"/>
  <c r="E21" i="4"/>
  <c r="C16" i="4"/>
  <c r="C19" i="4" s="1"/>
  <c r="C24" i="4" s="1"/>
  <c r="C27" i="4" s="1"/>
  <c r="E15" i="4"/>
  <c r="E13" i="4"/>
  <c r="C11" i="4"/>
  <c r="B11" i="4"/>
  <c r="B16" i="4" s="1"/>
  <c r="B19" i="4" s="1"/>
  <c r="B24" i="4" s="1"/>
  <c r="B27" i="4" s="1"/>
  <c r="B33" i="4" s="1"/>
  <c r="C9" i="4"/>
  <c r="E9" i="4" s="1"/>
  <c r="E11" i="4" s="1"/>
  <c r="E16" i="4" s="1"/>
  <c r="E19" i="4" s="1"/>
  <c r="E24" i="4" s="1"/>
  <c r="E27" i="4" s="1"/>
  <c r="D11" i="2"/>
  <c r="D15" i="2" s="1"/>
  <c r="D18" i="2" s="1"/>
  <c r="D20" i="2" s="1"/>
  <c r="D22" i="2" s="1"/>
  <c r="D23" i="2" s="1"/>
  <c r="C11" i="2"/>
  <c r="C15" i="2" s="1"/>
  <c r="C18" i="2" s="1"/>
  <c r="C20" i="2" s="1"/>
  <c r="C22" i="2" s="1"/>
  <c r="C23" i="2" s="1"/>
</calcChain>
</file>

<file path=xl/sharedStrings.xml><?xml version="1.0" encoding="utf-8"?>
<sst xmlns="http://schemas.openxmlformats.org/spreadsheetml/2006/main" count="166" uniqueCount="125">
  <si>
    <t>Основные средства</t>
  </si>
  <si>
    <t>Нематериальные активы</t>
  </si>
  <si>
    <t>На конец отчетного периода</t>
  </si>
  <si>
    <t>На начало отчетного периода</t>
  </si>
  <si>
    <t>Краткосрочная торговая и прочая дебиторская задолженность</t>
  </si>
  <si>
    <t>Запасы</t>
  </si>
  <si>
    <t>Прочая долгосрочная дебиторская задолженность</t>
  </si>
  <si>
    <t>Инвестиционная недвижимость</t>
  </si>
  <si>
    <t>Краткосрочные обязательства по аренде</t>
  </si>
  <si>
    <t>Краткосрочная торговая и прочая кредиторская задолженность</t>
  </si>
  <si>
    <t>Краткосрочные резервы</t>
  </si>
  <si>
    <t>Вознаграждения работникам</t>
  </si>
  <si>
    <t>Прочие краткосрочные обязательства</t>
  </si>
  <si>
    <t>Долгосрочные обязательства по аренде</t>
  </si>
  <si>
    <t>Прочие долгосрочные финансовые обязательства</t>
  </si>
  <si>
    <t>Прочие долгосрочные обязательства</t>
  </si>
  <si>
    <t>Нераспределенная прибыль (непокрытый убыток)</t>
  </si>
  <si>
    <t>Доля неконтролирующих собственников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</si>
  <si>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</si>
  <si>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</si>
  <si>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</si>
  <si>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</si>
  <si>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</si>
  <si>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</si>
  <si>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</si>
  <si>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</si>
  <si>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</si>
  <si>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</si>
  <si>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</si>
  <si>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</si>
  <si>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</si>
  <si>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</si>
  <si>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</si>
  <si>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</si>
  <si>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Наименование компонентов</t>
  </si>
  <si>
    <t>Итого    капитал</t>
  </si>
  <si>
    <t>Нераспределенная прибыль</t>
  </si>
  <si>
    <t>Изменение в учетной политике</t>
  </si>
  <si>
    <t>Прибыль (убыток) за год</t>
  </si>
  <si>
    <t>Товарищество с ограниченной ответственностью "Компания Фаэтон"</t>
  </si>
  <si>
    <t xml:space="preserve">КОНСОЛИДИРОВАННЫЙ ОТЧЕТ О ФИНАНСОВОМ ПОЛОЖЕНИИ </t>
  </si>
  <si>
    <t>Суммы выражены в тысячах тенге</t>
  </si>
  <si>
    <t>Всего активы</t>
  </si>
  <si>
    <t>Итого капитал, относимый на собственников материнской Компании</t>
  </si>
  <si>
    <t>Всего капитал</t>
  </si>
  <si>
    <t>КОНСОЛИДИРОВАННЫЙ ОТЧЕТ О СОВОКУПНОМ ДОХОДЕ</t>
  </si>
  <si>
    <t>Валовая прибыль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</si>
  <si>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</si>
  <si>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</si>
  <si>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</si>
  <si>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</si>
  <si>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>КОНСОЛИДИРОВАННЫЙ ОТЧЕТ ОБ ИЗМЕНЕНИЯХ В КАПИТАЛЕ</t>
  </si>
  <si>
    <t>Уставный капитал</t>
  </si>
  <si>
    <t xml:space="preserve">Пересчитанное сальдо </t>
  </si>
  <si>
    <t>Общая совокупная прибыль, всего:</t>
  </si>
  <si>
    <t>Дивиденды</t>
  </si>
  <si>
    <t>Операции с собственникам: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</si>
  <si>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Алибаева Маргарита Рафиковна __________________________</t>
    </r>
  </si>
  <si>
    <t>Прим.</t>
  </si>
  <si>
    <t>Сальдо на 31 декабря 2021г.</t>
  </si>
  <si>
    <t>Сальдо на 31 декабря 2020г.</t>
  </si>
  <si>
    <t>Займы</t>
  </si>
  <si>
    <t>Прибыль (убыток)  на 31 декабря 2022г.</t>
  </si>
  <si>
    <t xml:space="preserve">Сальдо на 31 декабря 2022г. </t>
  </si>
  <si>
    <t>Активы</t>
  </si>
  <si>
    <t>Долгосрочные активы:</t>
  </si>
  <si>
    <t>Незавершенное строительство</t>
  </si>
  <si>
    <t>Активы в форме права пользования</t>
  </si>
  <si>
    <t>Текущий подоходный налог</t>
  </si>
  <si>
    <t>Прочие краткосрочные активы</t>
  </si>
  <si>
    <t>Денежные средства</t>
  </si>
  <si>
    <t>Итого долгосрочные активы</t>
  </si>
  <si>
    <t>Итого текущие активы</t>
  </si>
  <si>
    <t>Доля неконтролирующего меньшинства</t>
  </si>
  <si>
    <t>-</t>
  </si>
  <si>
    <t>Отложенное налоговое обязательство</t>
  </si>
  <si>
    <t xml:space="preserve">Итого долгосрочные обязательства </t>
  </si>
  <si>
    <t xml:space="preserve">Итого текущие обязательства </t>
  </si>
  <si>
    <t>Всего обязательства</t>
  </si>
  <si>
    <t>Итого капитал и обязательства</t>
  </si>
  <si>
    <t>Текущие активы:</t>
  </si>
  <si>
    <t>Капитал и обязательства:</t>
  </si>
  <si>
    <t>Обязательства</t>
  </si>
  <si>
    <t>Долгосрочные обязательства:</t>
  </si>
  <si>
    <t>Текущие обязательства:</t>
  </si>
  <si>
    <t>Движение денежных средств от операционной деятельности</t>
  </si>
  <si>
    <t xml:space="preserve">Поступление денежных средств, всего: </t>
  </si>
  <si>
    <t>реализация товаров и услуг</t>
  </si>
  <si>
    <t>авансы, полученные от покупателей, заказчиков</t>
  </si>
  <si>
    <t>прочие поступления</t>
  </si>
  <si>
    <t>Выбытие денежных средств, всего: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</si>
  <si>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</si>
  <si>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</si>
  <si>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</si>
  <si>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</si>
  <si>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</si>
  <si>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</si>
  <si>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</si>
  <si>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</si>
  <si>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</si>
  <si>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реализация основных средств</t>
  </si>
  <si>
    <t>полученные вознаграждения</t>
  </si>
  <si>
    <t>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</si>
  <si>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</si>
  <si>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</si>
  <si>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>получение займов</t>
  </si>
  <si>
    <t>погашение займов</t>
  </si>
  <si>
    <t xml:space="preserve">выплата дивидендов                    </t>
  </si>
  <si>
    <t>прочие выбытия</t>
  </si>
  <si>
    <t xml:space="preserve">Чистая сумма денежных средств от финансовой деятельности </t>
  </si>
  <si>
    <t>Влияние обменных курсов валют к тенге</t>
  </si>
  <si>
    <t xml:space="preserve">Увеличение +/- уменьшение денежных средств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</si>
  <si>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</si>
  <si>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</si>
  <si>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Алибаева Маргарита Рафиковна __________________________</t>
    </r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</si>
  <si>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Ким Ольга Валерьевна ___________________________</t>
    </r>
  </si>
  <si>
    <t>КОНСОЛИДИРОВАННЫЙ ОТЧЕТ О ДВИЖЕНИИ ДЕНЕЖНЫХ СРЕДСТВ</t>
  </si>
  <si>
    <t>по состоянию на 30 сентября 2023 года</t>
  </si>
  <si>
    <t>за период с 01 января 2023 по 30 сентября 2023</t>
  </si>
  <si>
    <t>За период с 01.01.2023 по 30.09.2023</t>
  </si>
  <si>
    <t>За период с    01.01.2022           по 30.09.2022</t>
  </si>
  <si>
    <t>(прямой метод) за период с 01 января 2023 по 30 сентября 2023</t>
  </si>
  <si>
    <t>За период с 01.01.2022 по 30.09.2022</t>
  </si>
  <si>
    <t xml:space="preserve">Сальдо на 30 сентября 2023г. </t>
  </si>
  <si>
    <t>Прибыль (убыток)  на 30 сентября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</si>
</sst>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5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0" fillId="0" borderId="0" xfId="0" applyNumberFormat="1"/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/>
    <xf numFmtId="3" fontId="1" fillId="0" borderId="0" xfId="0" applyNumberFormat="1" applyFont="1"/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/>
    <xf numFmtId="3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/>
    <xf numFmtId="3" fontId="11" fillId="0" borderId="1" xfId="1" applyNumberFormat="1" applyFont="1" applyBorder="1" applyAlignment="1">
      <alignment horizontal="right" wrapText="1"/>
    </xf>
    <xf numFmtId="3" fontId="1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wrapText="1"/>
    </xf>
    <xf numFmtId="0" fontId="1" fillId="0" borderId="1" xfId="0" applyFont="1" applyBorder="1" applyAlignment="1"/>
    <xf numFmtId="3" fontId="11" fillId="0" borderId="1" xfId="2" applyNumberFormat="1" applyFont="1" applyBorder="1" applyAlignment="1">
      <alignment horizontal="right" wrapText="1"/>
    </xf>
    <xf numFmtId="164" fontId="11" fillId="0" borderId="1" xfId="3" applyNumberFormat="1" applyFont="1" applyBorder="1" applyAlignment="1">
      <alignment horizontal="right" wrapText="1"/>
    </xf>
    <xf numFmtId="164" fontId="13" fillId="0" borderId="1" xfId="3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/>
  </cellXfs>
  <cellStyles count="4">
    <cellStyle name="Обычный" xfId="0" builtinId="0"/>
    <cellStyle name="Обычный_1й кв 2023" xfId="3"/>
    <cellStyle name="Обычный_3 кв.2022" xfId="2"/>
    <cellStyle name="Обычный_ин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g/Desktop/&#1044;&#1044;&#1057;%209%20&#1084;&#1077;&#1089;&#1103;&#1094;&#1077;&#1074;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яцев 2023"/>
      <sheetName val="ОД"/>
      <sheetName val="ИД"/>
      <sheetName val="ФД"/>
    </sheetNames>
    <sheetDataSet>
      <sheetData sheetId="0"/>
      <sheetData sheetId="1">
        <row r="4">
          <cell r="K4">
            <v>3064501798.5700002</v>
          </cell>
        </row>
        <row r="5">
          <cell r="K5">
            <v>670799685.76999998</v>
          </cell>
        </row>
        <row r="6">
          <cell r="K6">
            <v>459649029.12</v>
          </cell>
        </row>
        <row r="8">
          <cell r="K8">
            <v>590336476.79999995</v>
          </cell>
        </row>
        <row r="9">
          <cell r="K9">
            <v>500645754.13999999</v>
          </cell>
        </row>
        <row r="10">
          <cell r="K10">
            <v>186785473.19999999</v>
          </cell>
        </row>
        <row r="11">
          <cell r="K11">
            <v>1434968673.6900001</v>
          </cell>
        </row>
        <row r="12">
          <cell r="K12">
            <v>9528451</v>
          </cell>
        </row>
        <row r="13">
          <cell r="K13">
            <v>288729277.36000001</v>
          </cell>
        </row>
        <row r="14">
          <cell r="K14">
            <v>467182305.35000002</v>
          </cell>
        </row>
      </sheetData>
      <sheetData sheetId="2">
        <row r="15">
          <cell r="E15">
            <v>196849481.96000001</v>
          </cell>
        </row>
        <row r="16">
          <cell r="E16">
            <v>5990761</v>
          </cell>
        </row>
        <row r="17">
          <cell r="E17">
            <v>8630310.3800000008</v>
          </cell>
        </row>
        <row r="18">
          <cell r="D18">
            <v>2400000</v>
          </cell>
        </row>
      </sheetData>
      <sheetData sheetId="3">
        <row r="15">
          <cell r="D15">
            <v>530370</v>
          </cell>
        </row>
        <row r="16">
          <cell r="E16">
            <v>499999999.98000002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57"/>
  <sheetViews>
    <sheetView tabSelected="1" zoomScaleNormal="100" workbookViewId="0">
      <selection activeCell="C27" sqref="C27"/>
    </sheetView>
  </sheetViews>
  <sheetFormatPr defaultColWidth="9.140625" defaultRowHeight="15" x14ac:dyDescent="0.25"/>
  <cols>
    <col min="1" max="1" width="51.7109375" style="3" customWidth="1"/>
    <col min="2" max="2" width="11.85546875" style="3" customWidth="1"/>
    <col min="3" max="4" width="19.85546875" style="3" customWidth="1"/>
    <col min="5" max="5" width="9.140625" style="3"/>
    <col min="6" max="6" width="9.85546875" style="3" bestFit="1" customWidth="1"/>
    <col min="7" max="8" width="9.140625" style="3"/>
    <col min="9" max="9" width="9.85546875" style="3" bestFit="1" customWidth="1"/>
    <col min="10" max="16384" width="9.140625" style="3"/>
  </cols>
  <sheetData>
    <row r="1" spans="1:4" x14ac:dyDescent="0.25">
      <c r="A1" s="6" t="s">
        <v>39</v>
      </c>
      <c r="B1" s="6"/>
    </row>
    <row r="2" spans="1:4" x14ac:dyDescent="0.25">
      <c r="A2" s="6" t="s">
        <v>40</v>
      </c>
      <c r="B2" s="6"/>
    </row>
    <row r="3" spans="1:4" x14ac:dyDescent="0.25">
      <c r="A3" s="6" t="s">
        <v>117</v>
      </c>
      <c r="B3" s="6"/>
    </row>
    <row r="4" spans="1:4" x14ac:dyDescent="0.25">
      <c r="A4" s="19" t="s">
        <v>41</v>
      </c>
      <c r="B4" s="19"/>
    </row>
    <row r="5" spans="1:4" x14ac:dyDescent="0.25">
      <c r="A5" s="19"/>
      <c r="B5" s="19"/>
    </row>
    <row r="6" spans="1:4" ht="15" customHeight="1" x14ac:dyDescent="0.25">
      <c r="A6" s="44" t="s">
        <v>64</v>
      </c>
      <c r="B6" s="46" t="s">
        <v>58</v>
      </c>
      <c r="C6" s="48" t="s">
        <v>2</v>
      </c>
      <c r="D6" s="46" t="s">
        <v>3</v>
      </c>
    </row>
    <row r="7" spans="1:4" ht="21" customHeight="1" x14ac:dyDescent="0.25">
      <c r="A7" s="45"/>
      <c r="B7" s="47"/>
      <c r="C7" s="49"/>
      <c r="D7" s="47"/>
    </row>
    <row r="8" spans="1:4" x14ac:dyDescent="0.25">
      <c r="A8" s="38" t="s">
        <v>65</v>
      </c>
      <c r="B8" s="20"/>
      <c r="C8" s="7"/>
      <c r="D8" s="7"/>
    </row>
    <row r="9" spans="1:4" x14ac:dyDescent="0.25">
      <c r="A9" s="22" t="s">
        <v>0</v>
      </c>
      <c r="B9" s="23">
        <v>4</v>
      </c>
      <c r="C9" s="10">
        <v>721450</v>
      </c>
      <c r="D9" s="10">
        <v>821279</v>
      </c>
    </row>
    <row r="10" spans="1:4" x14ac:dyDescent="0.25">
      <c r="A10" s="22" t="s">
        <v>66</v>
      </c>
      <c r="B10" s="23">
        <v>5</v>
      </c>
      <c r="C10" s="10">
        <v>4756581</v>
      </c>
      <c r="D10" s="10">
        <v>3474360</v>
      </c>
    </row>
    <row r="11" spans="1:4" x14ac:dyDescent="0.25">
      <c r="A11" s="22" t="s">
        <v>67</v>
      </c>
      <c r="B11" s="23">
        <v>6</v>
      </c>
      <c r="C11" s="10">
        <v>531776</v>
      </c>
      <c r="D11" s="10">
        <v>607743</v>
      </c>
    </row>
    <row r="12" spans="1:4" x14ac:dyDescent="0.25">
      <c r="A12" s="22" t="s">
        <v>7</v>
      </c>
      <c r="B12" s="23">
        <v>7</v>
      </c>
      <c r="C12" s="10">
        <v>20147858</v>
      </c>
      <c r="D12" s="10">
        <v>20144800</v>
      </c>
    </row>
    <row r="13" spans="1:4" x14ac:dyDescent="0.25">
      <c r="A13" s="22" t="s">
        <v>1</v>
      </c>
      <c r="B13" s="23">
        <v>8</v>
      </c>
      <c r="C13" s="10">
        <v>11354</v>
      </c>
      <c r="D13" s="10">
        <v>12663</v>
      </c>
    </row>
    <row r="14" spans="1:4" x14ac:dyDescent="0.25">
      <c r="A14" s="22" t="s">
        <v>6</v>
      </c>
      <c r="B14" s="23">
        <v>9</v>
      </c>
      <c r="C14" s="10">
        <v>12232</v>
      </c>
      <c r="D14" s="10">
        <v>12502</v>
      </c>
    </row>
    <row r="15" spans="1:4" x14ac:dyDescent="0.25">
      <c r="A15" s="27" t="s">
        <v>71</v>
      </c>
      <c r="B15" s="39"/>
      <c r="C15" s="28">
        <f>SUM(C9:C14)</f>
        <v>26181251</v>
      </c>
      <c r="D15" s="28">
        <f>SUM(D9:D14)</f>
        <v>25073347</v>
      </c>
    </row>
    <row r="16" spans="1:4" x14ac:dyDescent="0.25">
      <c r="A16" s="27" t="s">
        <v>80</v>
      </c>
      <c r="B16" s="39"/>
      <c r="C16" s="33"/>
      <c r="D16" s="33"/>
    </row>
    <row r="17" spans="1:9" x14ac:dyDescent="0.25">
      <c r="A17" s="22" t="s">
        <v>5</v>
      </c>
      <c r="B17" s="23">
        <v>10</v>
      </c>
      <c r="C17" s="33">
        <v>600764</v>
      </c>
      <c r="D17" s="33">
        <v>601368</v>
      </c>
    </row>
    <row r="18" spans="1:9" ht="26.25" x14ac:dyDescent="0.25">
      <c r="A18" s="22" t="s">
        <v>4</v>
      </c>
      <c r="B18" s="23">
        <v>11</v>
      </c>
      <c r="C18" s="33">
        <v>129021</v>
      </c>
      <c r="D18" s="33">
        <v>117897</v>
      </c>
    </row>
    <row r="19" spans="1:9" x14ac:dyDescent="0.25">
      <c r="A19" s="22" t="s">
        <v>68</v>
      </c>
      <c r="B19" s="23"/>
      <c r="C19" s="10">
        <v>9840</v>
      </c>
      <c r="D19" s="10">
        <v>9840</v>
      </c>
    </row>
    <row r="20" spans="1:9" x14ac:dyDescent="0.25">
      <c r="A20" s="22" t="s">
        <v>69</v>
      </c>
      <c r="B20" s="23">
        <v>12</v>
      </c>
      <c r="C20" s="10">
        <v>3578108</v>
      </c>
      <c r="D20" s="10">
        <v>4441852</v>
      </c>
      <c r="I20" s="12"/>
    </row>
    <row r="21" spans="1:9" x14ac:dyDescent="0.25">
      <c r="A21" s="22" t="s">
        <v>70</v>
      </c>
      <c r="B21" s="23">
        <v>13</v>
      </c>
      <c r="C21" s="10">
        <v>53720</v>
      </c>
      <c r="D21" s="10">
        <v>45486</v>
      </c>
    </row>
    <row r="22" spans="1:9" x14ac:dyDescent="0.25">
      <c r="A22" s="27" t="s">
        <v>72</v>
      </c>
      <c r="B22" s="39"/>
      <c r="C22" s="28">
        <f>SUM(C17:C21)</f>
        <v>4371453</v>
      </c>
      <c r="D22" s="28">
        <f>SUM(D17:D21)</f>
        <v>5216443</v>
      </c>
    </row>
    <row r="23" spans="1:9" x14ac:dyDescent="0.25">
      <c r="A23" s="40" t="s">
        <v>42</v>
      </c>
      <c r="B23" s="41"/>
      <c r="C23" s="28">
        <f>C15+C22</f>
        <v>30552704</v>
      </c>
      <c r="D23" s="28">
        <f>D15+D22</f>
        <v>30289790</v>
      </c>
    </row>
    <row r="24" spans="1:9" x14ac:dyDescent="0.25">
      <c r="A24" s="38" t="s">
        <v>81</v>
      </c>
      <c r="B24" s="38"/>
      <c r="C24" s="7"/>
      <c r="D24" s="7"/>
    </row>
    <row r="25" spans="1:9" x14ac:dyDescent="0.25">
      <c r="A25" s="8" t="s">
        <v>52</v>
      </c>
      <c r="B25" s="21"/>
      <c r="C25" s="9">
        <v>700082</v>
      </c>
      <c r="D25" s="9">
        <v>700082</v>
      </c>
    </row>
    <row r="26" spans="1:9" x14ac:dyDescent="0.25">
      <c r="A26" s="8" t="s">
        <v>16</v>
      </c>
      <c r="B26" s="21"/>
      <c r="C26" s="9">
        <v>7999510</v>
      </c>
      <c r="D26" s="10">
        <v>7872739</v>
      </c>
      <c r="E26" s="12"/>
    </row>
    <row r="27" spans="1:9" ht="25.5" x14ac:dyDescent="0.25">
      <c r="A27" s="38" t="s">
        <v>43</v>
      </c>
      <c r="B27" s="23"/>
      <c r="C27" s="28">
        <f>SUM(C25:C26)</f>
        <v>8699592</v>
      </c>
      <c r="D27" s="28">
        <f>SUM(D25:D26)</f>
        <v>8572821</v>
      </c>
      <c r="E27" s="12"/>
    </row>
    <row r="28" spans="1:9" x14ac:dyDescent="0.25">
      <c r="A28" s="8" t="s">
        <v>73</v>
      </c>
      <c r="B28" s="21"/>
      <c r="C28" s="9" t="s">
        <v>74</v>
      </c>
      <c r="D28" s="9" t="s">
        <v>74</v>
      </c>
    </row>
    <row r="29" spans="1:9" x14ac:dyDescent="0.25">
      <c r="A29" s="38" t="s">
        <v>44</v>
      </c>
      <c r="B29" s="21"/>
      <c r="C29" s="14">
        <f>C27</f>
        <v>8699592</v>
      </c>
      <c r="D29" s="14">
        <f>D27</f>
        <v>8572821</v>
      </c>
    </row>
    <row r="30" spans="1:9" x14ac:dyDescent="0.25">
      <c r="A30" s="38" t="s">
        <v>82</v>
      </c>
      <c r="B30" s="21"/>
      <c r="C30" s="14"/>
      <c r="D30" s="14"/>
    </row>
    <row r="31" spans="1:9" x14ac:dyDescent="0.25">
      <c r="A31" s="38" t="s">
        <v>83</v>
      </c>
      <c r="B31" s="20"/>
      <c r="C31" s="11"/>
      <c r="D31" s="11"/>
    </row>
    <row r="32" spans="1:9" x14ac:dyDescent="0.25">
      <c r="A32" s="8" t="s">
        <v>61</v>
      </c>
      <c r="B32" s="21">
        <v>14</v>
      </c>
      <c r="C32" s="11">
        <v>6500000</v>
      </c>
      <c r="D32" s="11">
        <v>7000000</v>
      </c>
    </row>
    <row r="33" spans="1:7" x14ac:dyDescent="0.25">
      <c r="A33" s="8" t="s">
        <v>13</v>
      </c>
      <c r="B33" s="21">
        <v>15</v>
      </c>
      <c r="C33" s="9">
        <v>683199</v>
      </c>
      <c r="D33" s="9">
        <v>683199</v>
      </c>
    </row>
    <row r="34" spans="1:7" x14ac:dyDescent="0.25">
      <c r="A34" s="8" t="s">
        <v>14</v>
      </c>
      <c r="B34" s="21">
        <v>16</v>
      </c>
      <c r="C34" s="9">
        <v>8168701</v>
      </c>
      <c r="D34" s="9">
        <v>8059431</v>
      </c>
    </row>
    <row r="35" spans="1:7" x14ac:dyDescent="0.25">
      <c r="A35" s="8" t="s">
        <v>75</v>
      </c>
      <c r="B35" s="21">
        <v>17</v>
      </c>
      <c r="C35" s="9">
        <v>2064643</v>
      </c>
      <c r="D35" s="9">
        <v>2064643</v>
      </c>
    </row>
    <row r="36" spans="1:7" x14ac:dyDescent="0.25">
      <c r="A36" s="8" t="s">
        <v>15</v>
      </c>
      <c r="B36" s="21"/>
      <c r="C36" s="9">
        <v>12670</v>
      </c>
      <c r="D36" s="9">
        <v>10270</v>
      </c>
    </row>
    <row r="37" spans="1:7" x14ac:dyDescent="0.25">
      <c r="A37" s="38" t="s">
        <v>76</v>
      </c>
      <c r="B37" s="20"/>
      <c r="C37" s="14">
        <f>SUM(C32:C36)</f>
        <v>17429213</v>
      </c>
      <c r="D37" s="14">
        <f>SUM(D32:D36)</f>
        <v>17817543</v>
      </c>
    </row>
    <row r="38" spans="1:7" x14ac:dyDescent="0.25">
      <c r="A38" s="38" t="s">
        <v>84</v>
      </c>
      <c r="B38" s="20"/>
      <c r="C38" s="7"/>
      <c r="D38" s="7"/>
    </row>
    <row r="39" spans="1:7" x14ac:dyDescent="0.25">
      <c r="A39" s="8" t="s">
        <v>8</v>
      </c>
      <c r="B39" s="21">
        <v>15</v>
      </c>
      <c r="C39" s="9">
        <v>29154</v>
      </c>
      <c r="D39" s="9">
        <v>90298</v>
      </c>
    </row>
    <row r="40" spans="1:7" ht="26.25" x14ac:dyDescent="0.25">
      <c r="A40" s="22" t="s">
        <v>9</v>
      </c>
      <c r="B40" s="21">
        <v>18</v>
      </c>
      <c r="C40" s="10">
        <v>745293</v>
      </c>
      <c r="D40" s="10">
        <v>357634</v>
      </c>
      <c r="E40" s="12"/>
      <c r="F40" s="12"/>
    </row>
    <row r="41" spans="1:7" x14ac:dyDescent="0.25">
      <c r="A41" s="8" t="s">
        <v>11</v>
      </c>
      <c r="B41" s="21"/>
      <c r="C41" s="9">
        <v>19261</v>
      </c>
      <c r="D41" s="9">
        <v>1318</v>
      </c>
      <c r="E41" s="12"/>
      <c r="F41" s="12"/>
    </row>
    <row r="42" spans="1:7" x14ac:dyDescent="0.25">
      <c r="A42" s="8" t="s">
        <v>10</v>
      </c>
      <c r="B42" s="21"/>
      <c r="C42" s="9">
        <v>14045</v>
      </c>
      <c r="D42" s="9">
        <v>14045</v>
      </c>
      <c r="E42" s="12"/>
      <c r="F42" s="12"/>
    </row>
    <row r="43" spans="1:7" x14ac:dyDescent="0.25">
      <c r="A43" s="8" t="s">
        <v>12</v>
      </c>
      <c r="B43" s="21">
        <v>19</v>
      </c>
      <c r="C43" s="9">
        <v>3616146</v>
      </c>
      <c r="D43" s="9">
        <v>3436131</v>
      </c>
      <c r="E43" s="12"/>
      <c r="F43" s="12"/>
    </row>
    <row r="44" spans="1:7" x14ac:dyDescent="0.25">
      <c r="A44" s="38" t="s">
        <v>77</v>
      </c>
      <c r="B44" s="21"/>
      <c r="C44" s="14">
        <f>SUM(C39:C43)</f>
        <v>4423899</v>
      </c>
      <c r="D44" s="14">
        <f>SUM(D39:D43)</f>
        <v>3899426</v>
      </c>
      <c r="E44" s="12"/>
      <c r="F44" s="12"/>
    </row>
    <row r="45" spans="1:7" x14ac:dyDescent="0.25">
      <c r="A45" s="38" t="s">
        <v>78</v>
      </c>
      <c r="B45" s="21"/>
      <c r="C45" s="14">
        <f>C37+C44</f>
        <v>21853112</v>
      </c>
      <c r="D45" s="14">
        <f>D37+D44</f>
        <v>21716969</v>
      </c>
    </row>
    <row r="46" spans="1:7" x14ac:dyDescent="0.25">
      <c r="A46" s="38" t="s">
        <v>79</v>
      </c>
      <c r="B46" s="20"/>
      <c r="C46" s="14">
        <f>C29+C45</f>
        <v>30552704</v>
      </c>
      <c r="D46" s="14">
        <f>D29+D45</f>
        <v>30289790</v>
      </c>
      <c r="G46" s="12"/>
    </row>
    <row r="47" spans="1:7" x14ac:dyDescent="0.25">
      <c r="A47" s="13"/>
      <c r="B47" s="13"/>
    </row>
    <row r="48" spans="1:7" x14ac:dyDescent="0.25">
      <c r="A48" s="13"/>
      <c r="B48" s="13"/>
      <c r="C48" s="12"/>
      <c r="D48" s="12"/>
    </row>
    <row r="49" spans="1:2" x14ac:dyDescent="0.25">
      <c r="A49" s="6" t="s">
        <v>57</v>
      </c>
      <c r="B49" s="6"/>
    </row>
    <row r="50" spans="1:2" x14ac:dyDescent="0.25">
      <c r="A50" s="5" t="s">
        <v>18</v>
      </c>
      <c r="B50" s="5"/>
    </row>
    <row r="52" spans="1:2" x14ac:dyDescent="0.25">
      <c r="A52" s="6" t="s">
        <v>19</v>
      </c>
      <c r="B52" s="6"/>
    </row>
    <row r="53" spans="1:2" x14ac:dyDescent="0.25">
      <c r="A53" s="5" t="s">
        <v>20</v>
      </c>
      <c r="B53" s="5"/>
    </row>
    <row r="55" spans="1:2" x14ac:dyDescent="0.25">
      <c r="A55" s="5" t="s">
        <v>21</v>
      </c>
      <c r="B55" s="5"/>
    </row>
    <row r="56" spans="1:2" x14ac:dyDescent="0.25">
      <c r="A56" s="4"/>
      <c r="B56" s="4"/>
    </row>
    <row r="57" spans="1:2" x14ac:dyDescent="0.25">
      <c r="A57" s="6"/>
      <c r="B57" s="6"/>
    </row>
  </sheetData>
  <mergeCells count="4">
    <mergeCell ref="A6:A7"/>
    <mergeCell ref="D6:D7"/>
    <mergeCell ref="C6:C7"/>
    <mergeCell ref="B6:B7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35"/>
  <sheetViews>
    <sheetView zoomScaleNormal="100" workbookViewId="0">
      <selection activeCell="A25" sqref="A25"/>
    </sheetView>
  </sheetViews>
  <sheetFormatPr defaultColWidth="9.140625" defaultRowHeight="15" x14ac:dyDescent="0.25"/>
  <cols>
    <col min="1" max="1" width="49.28515625" style="3" customWidth="1"/>
    <col min="2" max="2" width="12.7109375" style="3" customWidth="1"/>
    <col min="3" max="3" width="20.5703125" style="3" customWidth="1"/>
    <col min="4" max="4" width="20.42578125" style="3" customWidth="1"/>
    <col min="5" max="16384" width="9.140625" style="3"/>
  </cols>
  <sheetData>
    <row r="1" spans="1:4" x14ac:dyDescent="0.25">
      <c r="A1" s="6"/>
      <c r="B1" s="6"/>
    </row>
    <row r="2" spans="1:4" x14ac:dyDescent="0.25">
      <c r="A2" s="6" t="s">
        <v>39</v>
      </c>
      <c r="B2" s="6"/>
    </row>
    <row r="3" spans="1:4" x14ac:dyDescent="0.25">
      <c r="A3" s="6" t="s">
        <v>45</v>
      </c>
      <c r="B3" s="6"/>
    </row>
    <row r="4" spans="1:4" x14ac:dyDescent="0.25">
      <c r="A4" s="6" t="s">
        <v>118</v>
      </c>
      <c r="B4" s="6"/>
    </row>
    <row r="5" spans="1:4" x14ac:dyDescent="0.25">
      <c r="A5" s="19" t="s">
        <v>41</v>
      </c>
      <c r="B5" s="19"/>
    </row>
    <row r="6" spans="1:4" x14ac:dyDescent="0.25">
      <c r="A6" s="6"/>
      <c r="B6" s="6"/>
    </row>
    <row r="7" spans="1:4" x14ac:dyDescent="0.25">
      <c r="A7" s="50" t="s">
        <v>22</v>
      </c>
      <c r="B7" s="46" t="s">
        <v>58</v>
      </c>
      <c r="C7" s="51" t="s">
        <v>119</v>
      </c>
      <c r="D7" s="51" t="s">
        <v>120</v>
      </c>
    </row>
    <row r="8" spans="1:4" x14ac:dyDescent="0.25">
      <c r="A8" s="50"/>
      <c r="B8" s="47"/>
      <c r="C8" s="51"/>
      <c r="D8" s="51"/>
    </row>
    <row r="9" spans="1:4" x14ac:dyDescent="0.25">
      <c r="A9" s="8" t="s">
        <v>23</v>
      </c>
      <c r="B9" s="21">
        <v>20</v>
      </c>
      <c r="C9" s="9">
        <v>2415659</v>
      </c>
      <c r="D9" s="9">
        <v>2062325</v>
      </c>
    </row>
    <row r="10" spans="1:4" x14ac:dyDescent="0.25">
      <c r="A10" s="8" t="s">
        <v>24</v>
      </c>
      <c r="B10" s="21">
        <v>21</v>
      </c>
      <c r="C10" s="9">
        <v>1234335</v>
      </c>
      <c r="D10" s="9">
        <v>1375161</v>
      </c>
    </row>
    <row r="11" spans="1:4" x14ac:dyDescent="0.25">
      <c r="A11" s="24" t="s">
        <v>46</v>
      </c>
      <c r="B11" s="20"/>
      <c r="C11" s="14">
        <f>C9-C10</f>
        <v>1181324</v>
      </c>
      <c r="D11" s="14">
        <f>D9-D10</f>
        <v>687164</v>
      </c>
    </row>
    <row r="12" spans="1:4" x14ac:dyDescent="0.25">
      <c r="A12" s="8" t="s">
        <v>25</v>
      </c>
      <c r="B12" s="21">
        <v>22</v>
      </c>
      <c r="C12" s="9">
        <v>160427</v>
      </c>
      <c r="D12" s="9">
        <v>147082</v>
      </c>
    </row>
    <row r="13" spans="1:4" x14ac:dyDescent="0.25">
      <c r="A13" s="8" t="s">
        <v>26</v>
      </c>
      <c r="B13" s="21">
        <v>23</v>
      </c>
      <c r="C13" s="9">
        <v>288336</v>
      </c>
      <c r="D13" s="9">
        <v>272747</v>
      </c>
    </row>
    <row r="14" spans="1:4" x14ac:dyDescent="0.25">
      <c r="A14" s="8" t="s">
        <v>27</v>
      </c>
      <c r="B14" s="21">
        <v>24</v>
      </c>
      <c r="C14" s="9">
        <v>1103712</v>
      </c>
      <c r="D14" s="9">
        <v>1244449</v>
      </c>
    </row>
    <row r="15" spans="1:4" x14ac:dyDescent="0.25">
      <c r="A15" s="24" t="s">
        <v>47</v>
      </c>
      <c r="B15" s="20"/>
      <c r="C15" s="14">
        <f>C11+C14-C12-C13</f>
        <v>1836273</v>
      </c>
      <c r="D15" s="14">
        <f>D11+D14-D12-D13</f>
        <v>1511784</v>
      </c>
    </row>
    <row r="16" spans="1:4" x14ac:dyDescent="0.25">
      <c r="A16" s="8" t="s">
        <v>28</v>
      </c>
      <c r="B16" s="21"/>
      <c r="C16" s="9">
        <v>405</v>
      </c>
      <c r="D16" s="9">
        <v>626</v>
      </c>
    </row>
    <row r="17" spans="1:4" x14ac:dyDescent="0.25">
      <c r="A17" s="8" t="s">
        <v>29</v>
      </c>
      <c r="B17" s="21">
        <v>25</v>
      </c>
      <c r="C17" s="9">
        <v>1301205</v>
      </c>
      <c r="D17" s="9">
        <v>1047173</v>
      </c>
    </row>
    <row r="18" spans="1:4" x14ac:dyDescent="0.25">
      <c r="A18" s="24" t="s">
        <v>48</v>
      </c>
      <c r="B18" s="20"/>
      <c r="C18" s="14">
        <f>C15+C16-C17</f>
        <v>535473</v>
      </c>
      <c r="D18" s="14">
        <f>D15+D16-D17</f>
        <v>465237</v>
      </c>
    </row>
    <row r="19" spans="1:4" x14ac:dyDescent="0.25">
      <c r="A19" s="8" t="s">
        <v>30</v>
      </c>
      <c r="B19" s="21"/>
      <c r="C19" s="9"/>
      <c r="D19" s="9"/>
    </row>
    <row r="20" spans="1:4" ht="25.5" x14ac:dyDescent="0.25">
      <c r="A20" s="24" t="s">
        <v>49</v>
      </c>
      <c r="B20" s="20"/>
      <c r="C20" s="14">
        <f>C18-C19</f>
        <v>535473</v>
      </c>
      <c r="D20" s="14">
        <f>D18-D19</f>
        <v>465237</v>
      </c>
    </row>
    <row r="21" spans="1:4" ht="25.5" x14ac:dyDescent="0.25">
      <c r="A21" s="8" t="s">
        <v>31</v>
      </c>
      <c r="B21" s="21"/>
      <c r="C21" s="14"/>
      <c r="D21" s="14"/>
    </row>
    <row r="22" spans="1:4" x14ac:dyDescent="0.25">
      <c r="A22" s="24" t="s">
        <v>50</v>
      </c>
      <c r="B22" s="20"/>
      <c r="C22" s="14">
        <f>C20+C21</f>
        <v>535473</v>
      </c>
      <c r="D22" s="14">
        <f>D20+D21</f>
        <v>465237</v>
      </c>
    </row>
    <row r="23" spans="1:4" x14ac:dyDescent="0.25">
      <c r="A23" s="8" t="s">
        <v>32</v>
      </c>
      <c r="B23" s="21"/>
      <c r="C23" s="9">
        <f>C22</f>
        <v>535473</v>
      </c>
      <c r="D23" s="9">
        <f>D22</f>
        <v>465237</v>
      </c>
    </row>
    <row r="24" spans="1:4" x14ac:dyDescent="0.25">
      <c r="A24" s="8" t="s">
        <v>33</v>
      </c>
      <c r="B24" s="21"/>
      <c r="C24" s="9"/>
      <c r="D24" s="9"/>
    </row>
    <row r="25" spans="1:4" x14ac:dyDescent="0.25">
      <c r="A25" s="15"/>
      <c r="B25" s="15"/>
    </row>
    <row r="26" spans="1:4" x14ac:dyDescent="0.25">
      <c r="A26" s="6"/>
      <c r="B26" s="6"/>
    </row>
    <row r="27" spans="1:4" x14ac:dyDescent="0.25">
      <c r="A27" s="6" t="s">
        <v>57</v>
      </c>
      <c r="B27" s="6"/>
    </row>
    <row r="28" spans="1:4" x14ac:dyDescent="0.25">
      <c r="A28" s="5" t="s">
        <v>18</v>
      </c>
      <c r="B28" s="5"/>
    </row>
    <row r="30" spans="1:4" x14ac:dyDescent="0.25">
      <c r="A30" s="5"/>
      <c r="B30" s="5"/>
    </row>
    <row r="31" spans="1:4" x14ac:dyDescent="0.25">
      <c r="A31" s="6" t="s">
        <v>19</v>
      </c>
      <c r="B31" s="6"/>
    </row>
    <row r="32" spans="1:4" x14ac:dyDescent="0.25">
      <c r="A32" s="5" t="s">
        <v>20</v>
      </c>
      <c r="B32" s="5"/>
    </row>
    <row r="34" spans="1:2" x14ac:dyDescent="0.25">
      <c r="A34" s="5" t="s">
        <v>21</v>
      </c>
      <c r="B34" s="5"/>
    </row>
    <row r="35" spans="1:2" x14ac:dyDescent="0.25">
      <c r="A35" s="6"/>
      <c r="B35" s="6"/>
    </row>
  </sheetData>
  <mergeCells count="4">
    <mergeCell ref="A7:A8"/>
    <mergeCell ref="D7:D8"/>
    <mergeCell ref="C7:C8"/>
    <mergeCell ref="B7:B8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55"/>
  <sheetViews>
    <sheetView zoomScaleNormal="100" workbookViewId="0">
      <selection activeCell="A14" sqref="A14"/>
    </sheetView>
  </sheetViews>
  <sheetFormatPr defaultRowHeight="12.75" x14ac:dyDescent="0.2"/>
  <cols>
    <col min="1" max="1" width="58.28515625" style="26" customWidth="1"/>
    <col min="2" max="2" width="21.7109375" style="26" customWidth="1"/>
    <col min="3" max="3" width="23" style="26" customWidth="1"/>
    <col min="4" max="16384" width="9.140625" style="26"/>
  </cols>
  <sheetData>
    <row r="1" spans="1:3" x14ac:dyDescent="0.2">
      <c r="A1" s="1"/>
      <c r="C1" s="42"/>
    </row>
    <row r="2" spans="1:3" x14ac:dyDescent="0.2">
      <c r="A2" s="6" t="s">
        <v>39</v>
      </c>
      <c r="B2" s="42"/>
      <c r="C2" s="42"/>
    </row>
    <row r="3" spans="1:3" x14ac:dyDescent="0.2">
      <c r="A3" s="6" t="s">
        <v>116</v>
      </c>
      <c r="B3" s="42"/>
      <c r="C3" s="42"/>
    </row>
    <row r="4" spans="1:3" x14ac:dyDescent="0.2">
      <c r="A4" s="6" t="s">
        <v>121</v>
      </c>
      <c r="B4" s="42"/>
      <c r="C4" s="42"/>
    </row>
    <row r="5" spans="1:3" x14ac:dyDescent="0.2">
      <c r="A5" s="19" t="s">
        <v>41</v>
      </c>
      <c r="B5" s="42"/>
      <c r="C5" s="42"/>
    </row>
    <row r="6" spans="1:3" x14ac:dyDescent="0.2">
      <c r="A6" s="1"/>
      <c r="C6" s="42"/>
    </row>
    <row r="7" spans="1:3" ht="12.75" customHeight="1" x14ac:dyDescent="0.2">
      <c r="A7" s="50" t="s">
        <v>22</v>
      </c>
      <c r="B7" s="51" t="s">
        <v>119</v>
      </c>
      <c r="C7" s="51" t="s">
        <v>122</v>
      </c>
    </row>
    <row r="8" spans="1:3" x14ac:dyDescent="0.2">
      <c r="A8" s="50"/>
      <c r="B8" s="51"/>
      <c r="C8" s="51"/>
    </row>
    <row r="9" spans="1:3" ht="13.5" x14ac:dyDescent="0.2">
      <c r="A9" s="52" t="s">
        <v>85</v>
      </c>
      <c r="B9" s="52"/>
      <c r="C9" s="52"/>
    </row>
    <row r="10" spans="1:3" x14ac:dyDescent="0.2">
      <c r="A10" s="27" t="s">
        <v>86</v>
      </c>
      <c r="B10" s="59">
        <f>B11+B12+B13</f>
        <v>4194950513.46</v>
      </c>
      <c r="C10" s="28">
        <f>SUM(C11:C13)</f>
        <v>5155748</v>
      </c>
    </row>
    <row r="11" spans="1:3" x14ac:dyDescent="0.2">
      <c r="A11" s="22" t="s">
        <v>87</v>
      </c>
      <c r="B11" s="60">
        <f>[1]ОД!K4</f>
        <v>3064501798.5700002</v>
      </c>
      <c r="C11" s="10">
        <v>584155</v>
      </c>
    </row>
    <row r="12" spans="1:3" x14ac:dyDescent="0.2">
      <c r="A12" s="22" t="s">
        <v>88</v>
      </c>
      <c r="B12" s="60">
        <f>[1]ОД!K5</f>
        <v>670799685.76999998</v>
      </c>
      <c r="C12" s="10">
        <v>4192494</v>
      </c>
    </row>
    <row r="13" spans="1:3" x14ac:dyDescent="0.2">
      <c r="A13" s="22" t="s">
        <v>89</v>
      </c>
      <c r="B13" s="60">
        <f>[1]ОД!K6</f>
        <v>459649029.12</v>
      </c>
      <c r="C13" s="10">
        <v>379099</v>
      </c>
    </row>
    <row r="14" spans="1:3" x14ac:dyDescent="0.2">
      <c r="A14" s="27" t="s">
        <v>90</v>
      </c>
      <c r="B14" s="59">
        <f>B15+B16+B17+B18+B19+B20+B21</f>
        <v>3478176411.54</v>
      </c>
      <c r="C14" s="28">
        <f>SUM(C15:C21)</f>
        <v>2485770</v>
      </c>
    </row>
    <row r="15" spans="1:3" x14ac:dyDescent="0.2">
      <c r="A15" s="22" t="s">
        <v>91</v>
      </c>
      <c r="B15" s="60">
        <f>[1]ОД!K8</f>
        <v>590336476.79999995</v>
      </c>
      <c r="C15" s="10">
        <v>565839</v>
      </c>
    </row>
    <row r="16" spans="1:3" x14ac:dyDescent="0.2">
      <c r="A16" s="22" t="s">
        <v>92</v>
      </c>
      <c r="B16" s="60">
        <f>[1]ОД!K9</f>
        <v>500645754.13999999</v>
      </c>
      <c r="C16" s="10">
        <v>469178</v>
      </c>
    </row>
    <row r="17" spans="1:3" x14ac:dyDescent="0.2">
      <c r="A17" s="22" t="s">
        <v>93</v>
      </c>
      <c r="B17" s="60">
        <f>[1]ОД!K10</f>
        <v>186785473.19999999</v>
      </c>
      <c r="C17" s="10">
        <v>127070</v>
      </c>
    </row>
    <row r="18" spans="1:3" x14ac:dyDescent="0.2">
      <c r="A18" s="22" t="s">
        <v>94</v>
      </c>
      <c r="B18" s="60">
        <f>[1]ОД!K11</f>
        <v>1434968673.6900001</v>
      </c>
      <c r="C18" s="10">
        <v>960532</v>
      </c>
    </row>
    <row r="19" spans="1:3" x14ac:dyDescent="0.2">
      <c r="A19" s="22" t="s">
        <v>95</v>
      </c>
      <c r="B19" s="60">
        <f>[1]ОД!K12</f>
        <v>9528451</v>
      </c>
      <c r="C19" s="10">
        <v>9894</v>
      </c>
    </row>
    <row r="20" spans="1:3" x14ac:dyDescent="0.2">
      <c r="A20" s="22" t="s">
        <v>96</v>
      </c>
      <c r="B20" s="60">
        <f>[1]ОД!K13</f>
        <v>288729277.36000001</v>
      </c>
      <c r="C20" s="10">
        <v>255558</v>
      </c>
    </row>
    <row r="21" spans="1:3" x14ac:dyDescent="0.2">
      <c r="A21" s="22" t="s">
        <v>97</v>
      </c>
      <c r="B21" s="60">
        <f>[1]ОД!K14</f>
        <v>467182305.35000002</v>
      </c>
      <c r="C21" s="10">
        <v>97699</v>
      </c>
    </row>
    <row r="22" spans="1:3" x14ac:dyDescent="0.2">
      <c r="A22" s="27" t="s">
        <v>98</v>
      </c>
      <c r="B22" s="59">
        <f>B10-B14</f>
        <v>716774101.92000008</v>
      </c>
      <c r="C22" s="28">
        <f>C10-C14</f>
        <v>2669978</v>
      </c>
    </row>
    <row r="23" spans="1:3" ht="13.5" x14ac:dyDescent="0.25">
      <c r="A23" s="61" t="s">
        <v>99</v>
      </c>
      <c r="B23" s="61"/>
      <c r="C23" s="61"/>
    </row>
    <row r="24" spans="1:3" x14ac:dyDescent="0.2">
      <c r="A24" s="62" t="s">
        <v>86</v>
      </c>
      <c r="B24" s="63">
        <f>SUM(B25:B26)</f>
        <v>2400000</v>
      </c>
      <c r="C24" s="28">
        <f>SUM(C25:C26)</f>
        <v>2400</v>
      </c>
    </row>
    <row r="25" spans="1:3" x14ac:dyDescent="0.2">
      <c r="A25" s="64" t="s">
        <v>100</v>
      </c>
      <c r="B25" s="65">
        <f>[1]ИД!D18</f>
        <v>2400000</v>
      </c>
      <c r="C25" s="66">
        <v>2400</v>
      </c>
    </row>
    <row r="26" spans="1:3" x14ac:dyDescent="0.2">
      <c r="A26" s="64" t="s">
        <v>101</v>
      </c>
      <c r="B26" s="63"/>
      <c r="C26" s="10"/>
    </row>
    <row r="27" spans="1:3" x14ac:dyDescent="0.2">
      <c r="A27" s="62" t="s">
        <v>90</v>
      </c>
      <c r="B27" s="63">
        <f>SUM(B28:B29)</f>
        <v>211470553.34</v>
      </c>
      <c r="C27" s="28">
        <f>SUM(C28:C29)</f>
        <v>2695246</v>
      </c>
    </row>
    <row r="28" spans="1:3" x14ac:dyDescent="0.2">
      <c r="A28" s="64" t="s">
        <v>102</v>
      </c>
      <c r="B28" s="65">
        <f>[1]ИД!E17+[1]ИД!E16</f>
        <v>14621071.380000001</v>
      </c>
      <c r="C28" s="10">
        <v>796359</v>
      </c>
    </row>
    <row r="29" spans="1:3" x14ac:dyDescent="0.2">
      <c r="A29" s="64" t="s">
        <v>97</v>
      </c>
      <c r="B29" s="65">
        <f>[1]ИД!E15</f>
        <v>196849481.96000001</v>
      </c>
      <c r="C29" s="67">
        <v>1898887</v>
      </c>
    </row>
    <row r="30" spans="1:3" x14ac:dyDescent="0.2">
      <c r="A30" s="62" t="s">
        <v>103</v>
      </c>
      <c r="B30" s="63">
        <f>B24-B27</f>
        <v>-209070553.34</v>
      </c>
      <c r="C30" s="28">
        <f>C24-C27</f>
        <v>-2692846</v>
      </c>
    </row>
    <row r="31" spans="1:3" ht="13.5" x14ac:dyDescent="0.25">
      <c r="A31" s="68" t="s">
        <v>104</v>
      </c>
      <c r="B31" s="68"/>
      <c r="C31" s="68"/>
    </row>
    <row r="32" spans="1:3" x14ac:dyDescent="0.2">
      <c r="A32" s="62" t="s">
        <v>86</v>
      </c>
      <c r="B32" s="63">
        <f>B33+B34</f>
        <v>530370</v>
      </c>
      <c r="C32" s="28">
        <f>SUM(C33:C34)</f>
        <v>1521747</v>
      </c>
    </row>
    <row r="33" spans="1:3" x14ac:dyDescent="0.2">
      <c r="A33" s="64" t="s">
        <v>105</v>
      </c>
      <c r="B33" s="69"/>
      <c r="C33" s="70">
        <v>1520892</v>
      </c>
    </row>
    <row r="34" spans="1:3" x14ac:dyDescent="0.2">
      <c r="A34" s="64" t="s">
        <v>89</v>
      </c>
      <c r="B34" s="71">
        <f>[1]ФД!D15</f>
        <v>530370</v>
      </c>
      <c r="C34" s="70">
        <v>855</v>
      </c>
    </row>
    <row r="35" spans="1:3" x14ac:dyDescent="0.2">
      <c r="A35" s="62" t="s">
        <v>90</v>
      </c>
      <c r="B35" s="72">
        <f>B36+B37+B38</f>
        <v>499999999.98000002</v>
      </c>
      <c r="C35" s="28">
        <f>SUM(C36:C38)</f>
        <v>1549721</v>
      </c>
    </row>
    <row r="36" spans="1:3" x14ac:dyDescent="0.2">
      <c r="A36" s="64" t="s">
        <v>106</v>
      </c>
      <c r="B36" s="71">
        <f>[1]ФД!E16</f>
        <v>499999999.98000002</v>
      </c>
      <c r="C36" s="10">
        <v>1489721</v>
      </c>
    </row>
    <row r="37" spans="1:3" x14ac:dyDescent="0.2">
      <c r="A37" s="64" t="s">
        <v>107</v>
      </c>
      <c r="B37" s="69"/>
      <c r="C37" s="70"/>
    </row>
    <row r="38" spans="1:3" x14ac:dyDescent="0.2">
      <c r="A38" s="64" t="s">
        <v>108</v>
      </c>
      <c r="B38" s="69"/>
      <c r="C38" s="70">
        <v>60000</v>
      </c>
    </row>
    <row r="39" spans="1:3" x14ac:dyDescent="0.2">
      <c r="A39" s="62" t="s">
        <v>109</v>
      </c>
      <c r="B39" s="63">
        <f>B32-B35</f>
        <v>-499469629.98000002</v>
      </c>
      <c r="C39" s="28">
        <f>C32-C35</f>
        <v>-27974</v>
      </c>
    </row>
    <row r="40" spans="1:3" x14ac:dyDescent="0.2">
      <c r="A40" s="73" t="s">
        <v>110</v>
      </c>
      <c r="B40" s="69"/>
      <c r="C40" s="28"/>
    </row>
    <row r="41" spans="1:3" x14ac:dyDescent="0.2">
      <c r="A41" s="27" t="s">
        <v>111</v>
      </c>
      <c r="B41" s="63">
        <f>B22+B30+B39</f>
        <v>8233918.6000000238</v>
      </c>
      <c r="C41" s="74">
        <f>C22+C30+C39</f>
        <v>-50842</v>
      </c>
    </row>
    <row r="42" spans="1:3" x14ac:dyDescent="0.2">
      <c r="A42" s="27" t="s">
        <v>112</v>
      </c>
      <c r="B42" s="65">
        <v>45485935.149999999</v>
      </c>
      <c r="C42" s="28">
        <v>59297</v>
      </c>
    </row>
    <row r="43" spans="1:3" x14ac:dyDescent="0.2">
      <c r="A43" s="27" t="s">
        <v>113</v>
      </c>
      <c r="B43" s="63">
        <f>B42+B41</f>
        <v>53719853.750000022</v>
      </c>
      <c r="C43" s="74">
        <f>C42+C41</f>
        <v>8455</v>
      </c>
    </row>
    <row r="44" spans="1:3" x14ac:dyDescent="0.2">
      <c r="A44" s="17"/>
      <c r="B44" s="43"/>
    </row>
    <row r="45" spans="1:3" x14ac:dyDescent="0.2">
      <c r="A45" s="1"/>
      <c r="B45" s="43"/>
      <c r="C45" s="43"/>
    </row>
    <row r="46" spans="1:3" x14ac:dyDescent="0.2">
      <c r="A46" s="1" t="s">
        <v>114</v>
      </c>
    </row>
    <row r="47" spans="1:3" x14ac:dyDescent="0.2">
      <c r="A47" s="2" t="s">
        <v>18</v>
      </c>
    </row>
    <row r="48" spans="1:3" x14ac:dyDescent="0.2">
      <c r="C48" s="42"/>
    </row>
    <row r="49" spans="1:3" x14ac:dyDescent="0.2">
      <c r="A49" s="2"/>
      <c r="C49" s="42"/>
    </row>
    <row r="50" spans="1:3" x14ac:dyDescent="0.2">
      <c r="A50" s="1" t="s">
        <v>115</v>
      </c>
      <c r="C50" s="42"/>
    </row>
    <row r="51" spans="1:3" x14ac:dyDescent="0.2">
      <c r="A51" s="2" t="s">
        <v>20</v>
      </c>
      <c r="C51" s="42"/>
    </row>
    <row r="52" spans="1:3" x14ac:dyDescent="0.2">
      <c r="C52" s="42"/>
    </row>
    <row r="53" spans="1:3" x14ac:dyDescent="0.2">
      <c r="A53" s="2" t="s">
        <v>21</v>
      </c>
      <c r="C53" s="42"/>
    </row>
    <row r="54" spans="1:3" x14ac:dyDescent="0.2">
      <c r="A54" s="1"/>
      <c r="C54" s="42"/>
    </row>
    <row r="55" spans="1:3" x14ac:dyDescent="0.2">
      <c r="C55" s="42"/>
    </row>
  </sheetData>
  <mergeCells count="6">
    <mergeCell ref="A31:C31"/>
    <mergeCell ref="A7:A8"/>
    <mergeCell ref="B7:B8"/>
    <mergeCell ref="C7:C8"/>
    <mergeCell ref="A9:C9"/>
    <mergeCell ref="A23:C23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45"/>
  <sheetViews>
    <sheetView zoomScaleNormal="100" workbookViewId="0">
      <selection activeCell="B23" sqref="B23"/>
    </sheetView>
  </sheetViews>
  <sheetFormatPr defaultRowHeight="15" x14ac:dyDescent="0.25"/>
  <cols>
    <col min="1" max="1" width="49.28515625" customWidth="1"/>
    <col min="2" max="2" width="18.42578125" customWidth="1"/>
    <col min="3" max="3" width="17.7109375" customWidth="1"/>
    <col min="4" max="4" width="19.28515625" customWidth="1"/>
    <col min="5" max="5" width="14.5703125" customWidth="1"/>
  </cols>
  <sheetData>
    <row r="1" spans="1:5" x14ac:dyDescent="0.25">
      <c r="A1" s="1"/>
    </row>
    <row r="2" spans="1:5" x14ac:dyDescent="0.25">
      <c r="A2" s="6" t="s">
        <v>39</v>
      </c>
    </row>
    <row r="3" spans="1:5" x14ac:dyDescent="0.25">
      <c r="A3" s="6" t="s">
        <v>51</v>
      </c>
    </row>
    <row r="4" spans="1:5" x14ac:dyDescent="0.25">
      <c r="A4" s="6" t="s">
        <v>118</v>
      </c>
    </row>
    <row r="5" spans="1:5" x14ac:dyDescent="0.25">
      <c r="A5" s="19" t="s">
        <v>41</v>
      </c>
    </row>
    <row r="6" spans="1:5" x14ac:dyDescent="0.25">
      <c r="A6" s="2"/>
    </row>
    <row r="7" spans="1:5" x14ac:dyDescent="0.25">
      <c r="A7" s="55" t="s">
        <v>34</v>
      </c>
      <c r="B7" s="56" t="s">
        <v>52</v>
      </c>
      <c r="C7" s="56" t="s">
        <v>36</v>
      </c>
      <c r="D7" s="55" t="s">
        <v>17</v>
      </c>
      <c r="E7" s="55" t="s">
        <v>35</v>
      </c>
    </row>
    <row r="8" spans="1:5" ht="24.75" customHeight="1" x14ac:dyDescent="0.25">
      <c r="A8" s="55"/>
      <c r="B8" s="57"/>
      <c r="C8" s="57"/>
      <c r="D8" s="55"/>
      <c r="E8" s="55"/>
    </row>
    <row r="9" spans="1:5" x14ac:dyDescent="0.25">
      <c r="A9" s="29" t="s">
        <v>60</v>
      </c>
      <c r="B9" s="30">
        <v>700082</v>
      </c>
      <c r="C9" s="30">
        <f>6567586-109</f>
        <v>6567477</v>
      </c>
      <c r="D9" s="30"/>
      <c r="E9" s="31">
        <f>SUM(B9:D9)</f>
        <v>7267559</v>
      </c>
    </row>
    <row r="10" spans="1:5" x14ac:dyDescent="0.25">
      <c r="A10" s="32" t="s">
        <v>37</v>
      </c>
      <c r="B10" s="33"/>
      <c r="C10" s="33"/>
      <c r="D10" s="33"/>
      <c r="E10" s="33"/>
    </row>
    <row r="11" spans="1:5" x14ac:dyDescent="0.25">
      <c r="A11" s="29" t="s">
        <v>53</v>
      </c>
      <c r="B11" s="31">
        <f>B9-B10</f>
        <v>700082</v>
      </c>
      <c r="C11" s="31">
        <f t="shared" ref="C11" si="0">C9-C10</f>
        <v>6567477</v>
      </c>
      <c r="D11" s="31"/>
      <c r="E11" s="31">
        <f>E9-E10</f>
        <v>7267559</v>
      </c>
    </row>
    <row r="12" spans="1:5" x14ac:dyDescent="0.25">
      <c r="A12" s="34" t="s">
        <v>54</v>
      </c>
      <c r="B12" s="30"/>
      <c r="C12" s="33"/>
      <c r="D12" s="30"/>
      <c r="E12" s="35"/>
    </row>
    <row r="13" spans="1:5" x14ac:dyDescent="0.25">
      <c r="A13" s="32" t="s">
        <v>38</v>
      </c>
      <c r="B13" s="30"/>
      <c r="C13" s="30">
        <v>1586421</v>
      </c>
      <c r="D13" s="30"/>
      <c r="E13" s="31">
        <f>C13</f>
        <v>1586421</v>
      </c>
    </row>
    <row r="14" spans="1:5" x14ac:dyDescent="0.25">
      <c r="A14" s="34" t="s">
        <v>56</v>
      </c>
      <c r="B14" s="30"/>
      <c r="C14" s="30"/>
      <c r="D14" s="30"/>
      <c r="E14" s="31"/>
    </row>
    <row r="15" spans="1:5" x14ac:dyDescent="0.25">
      <c r="A15" s="32" t="s">
        <v>55</v>
      </c>
      <c r="B15" s="30"/>
      <c r="C15" s="30">
        <v>-305354</v>
      </c>
      <c r="D15" s="30"/>
      <c r="E15" s="31">
        <f>C15</f>
        <v>-305354</v>
      </c>
    </row>
    <row r="16" spans="1:5" x14ac:dyDescent="0.25">
      <c r="A16" s="53" t="s">
        <v>59</v>
      </c>
      <c r="B16" s="58">
        <f>B11</f>
        <v>700082</v>
      </c>
      <c r="C16" s="58">
        <f>C11+C13+C15</f>
        <v>7848544</v>
      </c>
      <c r="D16" s="58"/>
      <c r="E16" s="58">
        <f>E11+E13+E15</f>
        <v>8548626</v>
      </c>
    </row>
    <row r="17" spans="1:5" x14ac:dyDescent="0.25">
      <c r="A17" s="54"/>
      <c r="B17" s="58"/>
      <c r="C17" s="58"/>
      <c r="D17" s="58"/>
      <c r="E17" s="58"/>
    </row>
    <row r="18" spans="1:5" x14ac:dyDescent="0.25">
      <c r="A18" s="32" t="s">
        <v>37</v>
      </c>
      <c r="B18" s="30"/>
      <c r="C18" s="30"/>
      <c r="D18" s="30"/>
      <c r="E18" s="30"/>
    </row>
    <row r="19" spans="1:5" x14ac:dyDescent="0.25">
      <c r="A19" s="29" t="s">
        <v>53</v>
      </c>
      <c r="B19" s="31">
        <f>B16</f>
        <v>700082</v>
      </c>
      <c r="C19" s="31">
        <f>C16</f>
        <v>7848544</v>
      </c>
      <c r="D19" s="31"/>
      <c r="E19" s="31">
        <f>E16</f>
        <v>8548626</v>
      </c>
    </row>
    <row r="20" spans="1:5" x14ac:dyDescent="0.25">
      <c r="A20" s="34" t="s">
        <v>54</v>
      </c>
      <c r="B20" s="30"/>
      <c r="C20" s="33"/>
      <c r="D20" s="30"/>
      <c r="E20" s="35"/>
    </row>
    <row r="21" spans="1:5" x14ac:dyDescent="0.25">
      <c r="A21" s="32" t="s">
        <v>62</v>
      </c>
      <c r="B21" s="30"/>
      <c r="C21" s="30">
        <v>817405</v>
      </c>
      <c r="D21" s="30"/>
      <c r="E21" s="31">
        <f>SUM(B21:D21)</f>
        <v>817405</v>
      </c>
    </row>
    <row r="22" spans="1:5" x14ac:dyDescent="0.25">
      <c r="A22" s="34" t="s">
        <v>56</v>
      </c>
      <c r="B22" s="30"/>
      <c r="C22" s="30"/>
      <c r="D22" s="30"/>
      <c r="E22" s="31"/>
    </row>
    <row r="23" spans="1:5" x14ac:dyDescent="0.25">
      <c r="A23" s="32" t="s">
        <v>55</v>
      </c>
      <c r="B23" s="30"/>
      <c r="C23" s="30">
        <v>-793210</v>
      </c>
      <c r="D23" s="30"/>
      <c r="E23" s="31">
        <f>C23</f>
        <v>-793210</v>
      </c>
    </row>
    <row r="24" spans="1:5" x14ac:dyDescent="0.25">
      <c r="A24" s="53" t="s">
        <v>63</v>
      </c>
      <c r="B24" s="58">
        <f>B19</f>
        <v>700082</v>
      </c>
      <c r="C24" s="58">
        <f>C19+C21+C23</f>
        <v>7872739</v>
      </c>
      <c r="D24" s="58"/>
      <c r="E24" s="58">
        <f>E19+E21+E23</f>
        <v>8572821</v>
      </c>
    </row>
    <row r="25" spans="1:5" x14ac:dyDescent="0.25">
      <c r="A25" s="54"/>
      <c r="B25" s="58"/>
      <c r="C25" s="58"/>
      <c r="D25" s="58"/>
      <c r="E25" s="58"/>
    </row>
    <row r="26" spans="1:5" x14ac:dyDescent="0.25">
      <c r="A26" s="32" t="s">
        <v>37</v>
      </c>
      <c r="B26" s="25"/>
      <c r="C26" s="25"/>
      <c r="D26" s="25"/>
      <c r="E26" s="25"/>
    </row>
    <row r="27" spans="1:5" x14ac:dyDescent="0.25">
      <c r="A27" s="29" t="s">
        <v>53</v>
      </c>
      <c r="B27" s="25">
        <f>B24</f>
        <v>700082</v>
      </c>
      <c r="C27" s="25">
        <f>C24</f>
        <v>7872739</v>
      </c>
      <c r="D27" s="25"/>
      <c r="E27" s="25">
        <f>E24</f>
        <v>8572821</v>
      </c>
    </row>
    <row r="28" spans="1:5" x14ac:dyDescent="0.25">
      <c r="A28" s="34" t="s">
        <v>54</v>
      </c>
      <c r="B28" s="25"/>
      <c r="C28" s="25"/>
      <c r="D28" s="25"/>
      <c r="E28" s="25"/>
    </row>
    <row r="29" spans="1:5" x14ac:dyDescent="0.25">
      <c r="A29" s="32" t="s">
        <v>124</v>
      </c>
      <c r="B29" s="25"/>
      <c r="C29" s="16">
        <v>535473</v>
      </c>
      <c r="D29" s="25"/>
      <c r="E29" s="25">
        <f>C29</f>
        <v>535473</v>
      </c>
    </row>
    <row r="30" spans="1:5" x14ac:dyDescent="0.25">
      <c r="A30" s="34" t="s">
        <v>56</v>
      </c>
      <c r="B30" s="25"/>
      <c r="C30" s="25"/>
      <c r="D30" s="25"/>
      <c r="E30" s="25"/>
    </row>
    <row r="31" spans="1:5" x14ac:dyDescent="0.25">
      <c r="A31" s="32" t="s">
        <v>55</v>
      </c>
      <c r="B31" s="25"/>
      <c r="C31" s="16">
        <v>-408702</v>
      </c>
      <c r="D31" s="25"/>
      <c r="E31" s="25">
        <f>C31</f>
        <v>-408702</v>
      </c>
    </row>
    <row r="32" spans="1:5" x14ac:dyDescent="0.25">
      <c r="A32" s="53" t="s">
        <v>123</v>
      </c>
      <c r="B32" s="25"/>
      <c r="C32" s="25"/>
      <c r="D32" s="25"/>
      <c r="E32" s="25"/>
    </row>
    <row r="33" spans="1:5" x14ac:dyDescent="0.25">
      <c r="A33" s="54"/>
      <c r="B33" s="25">
        <f>B27</f>
        <v>700082</v>
      </c>
      <c r="C33" s="25">
        <f>C27+C29+C31</f>
        <v>7999510</v>
      </c>
      <c r="D33" s="25"/>
      <c r="E33" s="25">
        <f>E27+E29+E31</f>
        <v>8699592</v>
      </c>
    </row>
    <row r="34" spans="1:5" x14ac:dyDescent="0.25">
      <c r="A34" s="36"/>
      <c r="B34" s="37"/>
      <c r="C34" s="37"/>
      <c r="D34" s="37"/>
      <c r="E34" s="37"/>
    </row>
    <row r="35" spans="1:5" x14ac:dyDescent="0.25">
      <c r="A35" s="17"/>
    </row>
    <row r="36" spans="1:5" x14ac:dyDescent="0.25">
      <c r="A36" s="1"/>
      <c r="E36" s="18"/>
    </row>
    <row r="37" spans="1:5" x14ac:dyDescent="0.25">
      <c r="A37" s="1" t="s">
        <v>57</v>
      </c>
      <c r="E37" s="18"/>
    </row>
    <row r="38" spans="1:5" x14ac:dyDescent="0.25">
      <c r="A38" s="2" t="s">
        <v>18</v>
      </c>
    </row>
    <row r="40" spans="1:5" x14ac:dyDescent="0.25">
      <c r="A40" s="1" t="s">
        <v>19</v>
      </c>
    </row>
    <row r="41" spans="1:5" x14ac:dyDescent="0.25">
      <c r="A41" s="2" t="s">
        <v>20</v>
      </c>
    </row>
    <row r="43" spans="1:5" x14ac:dyDescent="0.25">
      <c r="A43" s="2" t="s">
        <v>21</v>
      </c>
    </row>
    <row r="44" spans="1:5" x14ac:dyDescent="0.25">
      <c r="A44" s="1"/>
    </row>
    <row r="45" spans="1:5" x14ac:dyDescent="0.25">
      <c r="A45" s="1"/>
    </row>
  </sheetData>
  <mergeCells count="16">
    <mergeCell ref="A32:A33"/>
    <mergeCell ref="E7:E8"/>
    <mergeCell ref="C7:C8"/>
    <mergeCell ref="D16:D17"/>
    <mergeCell ref="E16:E17"/>
    <mergeCell ref="B24:B25"/>
    <mergeCell ref="C24:C25"/>
    <mergeCell ref="D24:D25"/>
    <mergeCell ref="E24:E25"/>
    <mergeCell ref="B16:B17"/>
    <mergeCell ref="C16:C17"/>
    <mergeCell ref="A24:A25"/>
    <mergeCell ref="A16:A17"/>
    <mergeCell ref="A7:A8"/>
    <mergeCell ref="B7:B8"/>
    <mergeCell ref="D7:D8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 (Фаэтон)</cp:lastModifiedBy>
  <cp:lastPrinted>2023-10-23T07:22:56Z</cp:lastPrinted>
  <dcterms:created xsi:type="dcterms:W3CDTF">2017-05-12T05:32:55Z</dcterms:created>
  <dcterms:modified xsi:type="dcterms:W3CDTF">2023-10-23T07:23:38Z</dcterms:modified>
</cp:coreProperties>
</file>