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тчетность ДБУиО\ОТЧЕТЫ\Kase\2026\3 квартал\листинг\"/>
    </mc:Choice>
  </mc:AlternateContent>
  <xr:revisionPtr revIDLastSave="0" documentId="13_ncr:1_{9CACE607-64DE-4C12-8681-4FE2FFE0CDC5}" xr6:coauthVersionLast="36" xr6:coauthVersionMax="36" xr10:uidLastSave="{00000000-0000-0000-0000-000000000000}"/>
  <bookViews>
    <workbookView xWindow="480" yWindow="288" windowWidth="22992" windowHeight="9792" activeTab="3" xr2:uid="{00000000-000D-0000-FFFF-FFFF00000000}"/>
  </bookViews>
  <sheets>
    <sheet name="ББ_МСФО" sheetId="1" r:id="rId1"/>
    <sheet name="ОПиУ_МСФО" sheetId="2" r:id="rId2"/>
    <sheet name="ОДДС" sheetId="3" r:id="rId3"/>
    <sheet name="СК" sheetId="4" r:id="rId4"/>
  </sheets>
  <calcPr calcId="191029"/>
</workbook>
</file>

<file path=xl/calcChain.xml><?xml version="1.0" encoding="utf-8"?>
<calcChain xmlns="http://schemas.openxmlformats.org/spreadsheetml/2006/main">
  <c r="B33" i="3" l="1"/>
  <c r="B32" i="3" l="1"/>
  <c r="B47" i="3"/>
  <c r="B33" i="2"/>
  <c r="C32" i="2"/>
  <c r="C31" i="2"/>
  <c r="C15" i="2"/>
  <c r="C24" i="2" s="1"/>
  <c r="C26" i="2" s="1"/>
  <c r="C33" i="2" s="1"/>
  <c r="B24" i="1"/>
  <c r="B48" i="3" l="1"/>
  <c r="C10" i="3" l="1"/>
  <c r="B40" i="3" l="1"/>
  <c r="F13" i="4" l="1"/>
  <c r="E18" i="4" l="1"/>
  <c r="B10" i="3"/>
  <c r="C34" i="1" l="1"/>
  <c r="C29" i="1"/>
  <c r="C24" i="1"/>
  <c r="C35" i="1" l="1"/>
  <c r="B19" i="3"/>
  <c r="B20" i="3"/>
  <c r="B22" i="3" l="1"/>
  <c r="B18" i="3"/>
  <c r="B16" i="3"/>
  <c r="B29" i="1" l="1"/>
  <c r="A7" i="4" l="1"/>
  <c r="A7" i="3"/>
  <c r="F32" i="4" l="1"/>
  <c r="C27" i="4"/>
  <c r="C28" i="4" s="1"/>
  <c r="D21" i="4"/>
  <c r="D22" i="4"/>
  <c r="D33" i="4" s="1"/>
  <c r="D34" i="4" s="1"/>
  <c r="B21" i="4"/>
  <c r="E21" i="4"/>
  <c r="E22" i="4" s="1"/>
  <c r="F16" i="4"/>
  <c r="B45" i="3"/>
  <c r="B31" i="2"/>
  <c r="B32" i="2" s="1"/>
  <c r="B15" i="2"/>
  <c r="B24" i="2" s="1"/>
  <c r="B26" i="2" s="1"/>
  <c r="B34" i="1"/>
  <c r="B35" i="1" s="1"/>
  <c r="F31" i="4"/>
  <c r="A48" i="2"/>
  <c r="A64" i="3" s="1"/>
  <c r="A49" i="4" s="1"/>
  <c r="C17" i="4"/>
  <c r="C18" i="4" s="1"/>
  <c r="F27" i="4" l="1"/>
  <c r="B22" i="4"/>
  <c r="B33" i="4" s="1"/>
  <c r="B34" i="4" s="1"/>
  <c r="F28" i="4"/>
  <c r="C29" i="4"/>
  <c r="F18" i="4"/>
  <c r="C21" i="4"/>
  <c r="C22" i="4" s="1"/>
  <c r="F17" i="4"/>
  <c r="B13" i="3"/>
  <c r="B30" i="3" s="1"/>
  <c r="B35" i="3" s="1"/>
  <c r="B46" i="3" s="1"/>
  <c r="E24" i="4"/>
  <c r="B49" i="3" l="1"/>
  <c r="C33" i="4"/>
  <c r="F22" i="4"/>
  <c r="F21" i="4"/>
  <c r="E29" i="4"/>
  <c r="F24" i="4"/>
  <c r="F29" i="4" l="1"/>
  <c r="F33" i="4" s="1"/>
  <c r="F34" i="4" s="1"/>
  <c r="E33" i="4"/>
  <c r="E34" i="4" s="1"/>
</calcChain>
</file>

<file path=xl/sharedStrings.xml><?xml version="1.0" encoding="utf-8"?>
<sst xmlns="http://schemas.openxmlformats.org/spreadsheetml/2006/main" count="209" uniqueCount="143">
  <si>
    <t>АО "Евразийский Капитал"</t>
  </si>
  <si>
    <t>Обязательства</t>
  </si>
  <si>
    <t>Прочие обязательства</t>
  </si>
  <si>
    <t>Собственный капитал</t>
  </si>
  <si>
    <t>Прочие резервы</t>
  </si>
  <si>
    <t xml:space="preserve"> АО "Евразийский Капитал"</t>
  </si>
  <si>
    <t>Наименование статей</t>
  </si>
  <si>
    <t>Выпуск акций</t>
  </si>
  <si>
    <t>Отчет об изменениях в  капитале</t>
  </si>
  <si>
    <t>Нераспределенная прибыль (убыток)</t>
  </si>
  <si>
    <t>1</t>
  </si>
  <si>
    <t>2</t>
  </si>
  <si>
    <t>3</t>
  </si>
  <si>
    <t>4</t>
  </si>
  <si>
    <t>5</t>
  </si>
  <si>
    <t>6</t>
  </si>
  <si>
    <t>Приложение 3</t>
  </si>
  <si>
    <t>Влияние изменений валютных курсов на денежные средства и их эквиваленты</t>
  </si>
  <si>
    <t>к Правилам представления финансовой</t>
  </si>
  <si>
    <t>Наименование статьи</t>
  </si>
  <si>
    <t>Активы</t>
  </si>
  <si>
    <r>
      <t xml:space="preserve">Наименование: </t>
    </r>
    <r>
      <rPr>
        <b/>
        <sz val="10"/>
        <color indexed="8"/>
        <rFont val="Arial"/>
        <family val="2"/>
        <charset val="204"/>
      </rPr>
      <t>АО "Евразийский Капитал"</t>
    </r>
  </si>
  <si>
    <r>
      <t>Адрес:</t>
    </r>
    <r>
      <rPr>
        <b/>
        <u/>
        <sz val="10"/>
        <color indexed="8"/>
        <rFont val="Arial"/>
        <family val="2"/>
        <charset val="204"/>
      </rPr>
      <t xml:space="preserve"> A05D7G5, г. Алматы, ул. Желтоксан 59 оф.412</t>
    </r>
  </si>
  <si>
    <r>
      <t xml:space="preserve">Адрес электронной почты: </t>
    </r>
    <r>
      <rPr>
        <b/>
        <sz val="10"/>
        <color indexed="8"/>
        <rFont val="Arial"/>
        <family val="2"/>
        <charset val="204"/>
      </rPr>
      <t>info@ecap.kz</t>
    </r>
  </si>
  <si>
    <r>
      <t xml:space="preserve">Исполнитель:                                                                   </t>
    </r>
    <r>
      <rPr>
        <b/>
        <sz val="10"/>
        <color indexed="8"/>
        <rFont val="Arial"/>
        <family val="2"/>
        <charset val="204"/>
      </rPr>
      <t xml:space="preserve">  Каташева А.И.</t>
    </r>
    <r>
      <rPr>
        <sz val="10"/>
        <color indexed="8"/>
        <rFont val="Arial"/>
        <family val="2"/>
        <charset val="204"/>
      </rPr>
      <t>   ____________</t>
    </r>
  </si>
  <si>
    <t>фамилия, имя и отчество (при его наличии), подпись</t>
  </si>
  <si>
    <t>телефон</t>
  </si>
  <si>
    <r>
      <t xml:space="preserve">Главный бухгалтер:                                                          </t>
    </r>
    <r>
      <rPr>
        <b/>
        <sz val="10"/>
        <color indexed="8"/>
        <rFont val="Arial"/>
        <family val="2"/>
        <charset val="204"/>
      </rPr>
      <t xml:space="preserve">  Каташева А.И.</t>
    </r>
    <r>
      <rPr>
        <sz val="10"/>
        <color indexed="8"/>
        <rFont val="Arial"/>
        <family val="2"/>
        <charset val="204"/>
      </rPr>
      <t>   _____________</t>
    </r>
  </si>
  <si>
    <t>фамилия, имя, отчество (при его наличии), подпись</t>
  </si>
  <si>
    <r>
      <t xml:space="preserve">Руководитель или лицо, исполняющее его обязанности:    </t>
    </r>
    <r>
      <rPr>
        <b/>
        <sz val="10"/>
        <color indexed="8"/>
        <rFont val="Arial"/>
        <family val="2"/>
        <charset val="204"/>
      </rPr>
      <t>Айтқожа А.А.</t>
    </r>
    <r>
      <rPr>
        <sz val="10"/>
        <color indexed="8"/>
        <rFont val="Arial"/>
        <family val="2"/>
        <charset val="204"/>
      </rPr>
      <t xml:space="preserve">   ______________</t>
    </r>
  </si>
  <si>
    <t>Комиссионные расходы</t>
  </si>
  <si>
    <r>
      <t xml:space="preserve">Наименование: </t>
    </r>
    <r>
      <rPr>
        <b/>
        <sz val="11"/>
        <color indexed="8"/>
        <rFont val="Calibri"/>
        <family val="2"/>
        <charset val="204"/>
      </rPr>
      <t>АО "Евразийский Капитал"</t>
    </r>
  </si>
  <si>
    <r>
      <t xml:space="preserve">Адрес: </t>
    </r>
    <r>
      <rPr>
        <b/>
        <sz val="11"/>
        <color indexed="8"/>
        <rFont val="Calibri"/>
        <family val="2"/>
        <charset val="204"/>
      </rPr>
      <t>A05D7G5, г. Алматы, ул. Желтоксан 59 оф.412</t>
    </r>
  </si>
  <si>
    <r>
      <t xml:space="preserve">Адрес электронной почты: </t>
    </r>
    <r>
      <rPr>
        <b/>
        <sz val="11"/>
        <color indexed="8"/>
        <rFont val="Calibri"/>
        <family val="2"/>
        <charset val="204"/>
      </rPr>
      <t>info@ecap.kz</t>
    </r>
  </si>
  <si>
    <r>
      <t xml:space="preserve">Исполнитель:                                                                             </t>
    </r>
    <r>
      <rPr>
        <b/>
        <sz val="11"/>
        <color indexed="8"/>
        <rFont val="Calibri"/>
        <family val="2"/>
        <charset val="204"/>
      </rPr>
      <t xml:space="preserve">  Каташева А.И.</t>
    </r>
    <r>
      <rPr>
        <sz val="11"/>
        <color indexed="8"/>
        <rFont val="Calibri"/>
        <family val="2"/>
        <charset val="204"/>
      </rPr>
      <t>   ____________</t>
    </r>
  </si>
  <si>
    <r>
      <t xml:space="preserve">Главный бухгалтер:                                                                  </t>
    </r>
    <r>
      <rPr>
        <b/>
        <sz val="10"/>
        <color indexed="8"/>
        <rFont val="Arial"/>
        <family val="2"/>
        <charset val="204"/>
      </rPr>
      <t xml:space="preserve">  Каташева А.И.</t>
    </r>
    <r>
      <rPr>
        <sz val="10"/>
        <color indexed="8"/>
        <rFont val="Arial"/>
        <family val="2"/>
        <charset val="204"/>
      </rPr>
      <t>   _____________</t>
    </r>
  </si>
  <si>
    <r>
      <t xml:space="preserve">Руководитель или лицо, исполняющее его обязанности:   </t>
    </r>
    <r>
      <rPr>
        <b/>
        <sz val="10"/>
        <color indexed="8"/>
        <rFont val="Arial"/>
        <family val="2"/>
        <charset val="204"/>
      </rPr>
      <t>Айтқожа А.А.</t>
    </r>
    <r>
      <rPr>
        <sz val="10"/>
        <color indexed="8"/>
        <rFont val="Arial"/>
        <family val="2"/>
        <charset val="204"/>
      </rPr>
      <t xml:space="preserve">   ______________</t>
    </r>
  </si>
  <si>
    <t>Резерв изменения справедливой стоимости</t>
  </si>
  <si>
    <t>отчетности финансовыми организациями</t>
  </si>
  <si>
    <t>Прочий совокупный доход</t>
  </si>
  <si>
    <t>Приложение 4</t>
  </si>
  <si>
    <t>Отчет о движении денежных средств</t>
  </si>
  <si>
    <t>Приложение 1</t>
  </si>
  <si>
    <t>Ф1</t>
  </si>
  <si>
    <t>Приложение 2</t>
  </si>
  <si>
    <t>Ф2</t>
  </si>
  <si>
    <t>Ф3</t>
  </si>
  <si>
    <t>Ф4</t>
  </si>
  <si>
    <t>Акционерный капитал</t>
  </si>
  <si>
    <t>Всего собственного капитала</t>
  </si>
  <si>
    <t>Общий совокупный доход</t>
  </si>
  <si>
    <t>Прибыль за год</t>
  </si>
  <si>
    <t>Чистое изменение справедливой стоимости</t>
  </si>
  <si>
    <t>Всего прочего совокупного дохода</t>
  </si>
  <si>
    <t>Общий совокупный доход за год</t>
  </si>
  <si>
    <t>Операции с собственниками, отраженные непосредственно в составе собственного капитала</t>
  </si>
  <si>
    <t xml:space="preserve">Дивиденды объявленные </t>
  </si>
  <si>
    <t xml:space="preserve">Выпуск акций </t>
  </si>
  <si>
    <t>Дивиденды объявленные</t>
  </si>
  <si>
    <t>Резерв изменений справедливой стоимости (долговые инструменты):</t>
  </si>
  <si>
    <t xml:space="preserve">Денежные средства и их эквиваленты </t>
  </si>
  <si>
    <t>Не обремененные инвестиционные ценные бумаги:</t>
  </si>
  <si>
    <t>-оцениваемые по справедливой стоимости через прочий совокупный доход</t>
  </si>
  <si>
    <t>-оцениваемые по справедливой стоимости через прибыль или убыток за период</t>
  </si>
  <si>
    <t>Обремененные инвестиционные ценные бумаги:</t>
  </si>
  <si>
    <t xml:space="preserve">Основные средства и нематериальные активы </t>
  </si>
  <si>
    <t xml:space="preserve">Прочие активы </t>
  </si>
  <si>
    <t>Всего активов</t>
  </si>
  <si>
    <t>Текущее налоговое обязательство</t>
  </si>
  <si>
    <t>Кредиторская задолженность по сделкам «репо»</t>
  </si>
  <si>
    <t>Резерв изменения справедливой стоимости и прочие резервы</t>
  </si>
  <si>
    <t xml:space="preserve">Нераспределенная прибыль </t>
  </si>
  <si>
    <t>Всего обязательств</t>
  </si>
  <si>
    <t>Всего  обязательств и собственного капитала</t>
  </si>
  <si>
    <t xml:space="preserve">Комиссионные доходы </t>
  </si>
  <si>
    <t>Чистый комиссионный доход</t>
  </si>
  <si>
    <t>Процентные доходы, рассчитанные с использованием метода эффективной процентной ставки</t>
  </si>
  <si>
    <t>Процентные расходы</t>
  </si>
  <si>
    <t xml:space="preserve">Чистый доход от операций с инвестиционными ценными бумагами </t>
  </si>
  <si>
    <t>Доход от дивидендов</t>
  </si>
  <si>
    <t>(Убыток)/восстановление от обесценения</t>
  </si>
  <si>
    <t xml:space="preserve">Общие и административные расходы  </t>
  </si>
  <si>
    <t>Чистый убыток/(прибыль) от курсовой переоценки финансовых активов и обязательств, выраженных в иностранной валюте</t>
  </si>
  <si>
    <t>Прочие доходы/(расходы), нетто</t>
  </si>
  <si>
    <t xml:space="preserve">Прибыль до налогообложения </t>
  </si>
  <si>
    <t xml:space="preserve">Расход по подоходному налогу </t>
  </si>
  <si>
    <t xml:space="preserve">Прибыль за год </t>
  </si>
  <si>
    <t>Статьи, которые реклассифицированы или могут быть впоследствии реклассифицированы в состав прибыли или убытка:</t>
  </si>
  <si>
    <t>- чистое изменение справедливой стоимости</t>
  </si>
  <si>
    <t>Всего статей, которые реклассифицированы или могут быть впоследствии реклассифицированы в состав прибыли или убытка</t>
  </si>
  <si>
    <t xml:space="preserve">Прочий совокупный доход/(убыток) за год, за вычетом подоходного налога </t>
  </si>
  <si>
    <t xml:space="preserve">ДВИЖЕНИЕ ДЕНЕЖНЫХ СРЕДСТВ ОТ ОПЕРАЦИОННОЙ ДЕЯТЕЛЬНОСТИ </t>
  </si>
  <si>
    <t>Корректировки:</t>
  </si>
  <si>
    <t>Начисление/(восстановление) резерва под убытки от обесценения</t>
  </si>
  <si>
    <t>Начисление/(восстановление) резерва по отпускам и премиям сотрудникам</t>
  </si>
  <si>
    <t>Чистый убыток от курсовой переоценки финансовых активов и обязательств, выраженных в иностранной валюте</t>
  </si>
  <si>
    <t>Чистый нереализованный (доход)/убыток от изменения стоимости финансовых активов, оцениваемых по справедливой стоимости, изменения которой отражаются в составе прибыли или убытка</t>
  </si>
  <si>
    <t xml:space="preserve">(Увеличение)/уменьшение операционных активов </t>
  </si>
  <si>
    <t xml:space="preserve">Финансовые активы, оцениваемые по справедливой стоимости, изменения которой отражаются в составе прочего совокупного дохода </t>
  </si>
  <si>
    <t>Финансовые активы, оцениваемые по справедливой стоимости, изменения которой отражаются в составе прибыли или убытка</t>
  </si>
  <si>
    <t>Увеличение/(уменьшение) операционных обязательств</t>
  </si>
  <si>
    <t xml:space="preserve">Прочие обязательства </t>
  </si>
  <si>
    <t>Чистое поступление/(использование) денежных средств от/(в) операционной деятельности до уплаты подоходного налога и вознаграждения полученного</t>
  </si>
  <si>
    <t>Подоходный налог уплаченный</t>
  </si>
  <si>
    <t>Дивиденды полученные</t>
  </si>
  <si>
    <t xml:space="preserve">Процентные доходы полученные </t>
  </si>
  <si>
    <t>Вознаграждение уплаченное</t>
  </si>
  <si>
    <t>Чистое поступление/(использование) денежных средств от/(в) операционной деятельности</t>
  </si>
  <si>
    <t xml:space="preserve">ДВИЖЕНИЕ ДЕНЕЖНЫХ СРЕДСТВ ОТ ИНВЕСТИЦИОННОЙ ДЕЯТЕЛЬНОСТИ </t>
  </si>
  <si>
    <t xml:space="preserve">Приобретения основных средств и нематериальных активов </t>
  </si>
  <si>
    <t>Чистое использование денежных средств в инвестиционной деятельности</t>
  </si>
  <si>
    <t>ДВИЖЕНИЕ ДЕНЕЖНЫХ СРЕДСТВ ОТ ФИНАНСОВОЙ ДЕЯТЕЛЬНОСТИ</t>
  </si>
  <si>
    <t>Поступления от выпуска акций</t>
  </si>
  <si>
    <t>Дивиденды выплаченные</t>
  </si>
  <si>
    <t>Чистый поток денежных средств использованных в финансовой деятельности</t>
  </si>
  <si>
    <t>Чистое увеличение/(уменьшение) денежных средств и их эквивалентов</t>
  </si>
  <si>
    <t xml:space="preserve">Денежные средства и их эквиваленты на начало года </t>
  </si>
  <si>
    <t xml:space="preserve">Износ и амортизация </t>
  </si>
  <si>
    <t xml:space="preserve">Процентные доходы </t>
  </si>
  <si>
    <t xml:space="preserve">Процентные расходы </t>
  </si>
  <si>
    <t xml:space="preserve">Денежные средства и их эквиваленты на конец года </t>
  </si>
  <si>
    <t>Резерв изменений справедливой стоимости(долговые инструменты):</t>
  </si>
  <si>
    <t>Отчет о прибылях и убытках и отчет о совокупном доходе</t>
  </si>
  <si>
    <t>Отчет о финансовом положении</t>
  </si>
  <si>
    <t>Отложенный налоговый актив</t>
  </si>
  <si>
    <r>
      <t xml:space="preserve">Телефон: </t>
    </r>
    <r>
      <rPr>
        <b/>
        <sz val="10"/>
        <color indexed="8"/>
        <rFont val="Arial"/>
        <family val="2"/>
        <charset val="204"/>
      </rPr>
      <t>+7 (727) 259-76-77,  244-99-90</t>
    </r>
  </si>
  <si>
    <r>
      <t xml:space="preserve">Телефон: </t>
    </r>
    <r>
      <rPr>
        <b/>
        <sz val="11"/>
        <color indexed="8"/>
        <rFont val="Calibri"/>
        <family val="2"/>
        <charset val="204"/>
      </rPr>
      <t>+7 (727) 259-76-77,  244-99-90</t>
    </r>
  </si>
  <si>
    <r>
      <t xml:space="preserve">Телефон: </t>
    </r>
    <r>
      <rPr>
        <b/>
        <sz val="10"/>
        <color indexed="8"/>
        <rFont val="Arial"/>
        <family val="2"/>
        <charset val="204"/>
      </rPr>
      <t>+7 (727) 259-76-77, 244-99-90</t>
    </r>
  </si>
  <si>
    <t>244-99-90</t>
  </si>
  <si>
    <t>Остаток на 1 января 2025 года</t>
  </si>
  <si>
    <t xml:space="preserve">Продажа основных средств и нематериальных активов </t>
  </si>
  <si>
    <t>31 декабря 2025 года</t>
  </si>
  <si>
    <t>Остаток на 1 января 2026 года</t>
  </si>
  <si>
    <t>Остаток на 31 декабря 2025 года</t>
  </si>
  <si>
    <t>Остаток на 30 июня 2026 года</t>
  </si>
  <si>
    <t>по состоянию на 30 сентября 2026 года</t>
  </si>
  <si>
    <t>30 сентября 2026 года</t>
  </si>
  <si>
    <t>за девять месяцев, закончившихся 30 сентября 2026 года</t>
  </si>
  <si>
    <t>(в тысячах теңге)</t>
  </si>
  <si>
    <t>за девять месяцев, закончившихся            30 сентября 2026 года</t>
  </si>
  <si>
    <t>за девять месяцев, закончившихся            30 сентября 2025 года</t>
  </si>
  <si>
    <t>( в тысячах теңге)</t>
  </si>
  <si>
    <t>Дата подписания отчета: 14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</si>
</sst>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₽_-;\-* #,##0.00\ _₽_-;_-* &quot;-&quot;??\ _₽_-;_-@_-"/>
    <numFmt numFmtId="164" formatCode="_(* #,##0.00_);_(* \(#,##0.00\);_(* &quot;-&quot;??_);_(@_)"/>
    <numFmt numFmtId="165" formatCode="_(* #,##0_);_(* \(#,##0\);_(* &quot;-&quot;??_);_(@_)"/>
    <numFmt numFmtId="166" formatCode="_-* #,##0\ _₽_-;\-* #,##0\ _₽_-;_-* &quot;-&quot;??\ _₽_-;_-@_-"/>
  </numFmts>
  <fonts count="40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i/>
      <sz val="10"/>
      <name val="Times New Roman"/>
      <family val="1"/>
    </font>
    <font>
      <b/>
      <sz val="10"/>
      <name val="Arial Cyr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u/>
      <sz val="10"/>
      <color indexed="8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sz val="10"/>
      <color rgb="FFFF0000"/>
      <name val="Arial Cyr"/>
      <charset val="204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2" fillId="0" borderId="0"/>
    <xf numFmtId="0" fontId="24" fillId="0" borderId="0"/>
    <xf numFmtId="0" fontId="5" fillId="0" borderId="0"/>
    <xf numFmtId="43" fontId="2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113">
    <xf numFmtId="0" fontId="0" fillId="0" borderId="0" xfId="0"/>
    <xf numFmtId="0" fontId="22" fillId="0" borderId="1" xfId="1" applyBorder="1" applyAlignment="1">
      <alignment horizontal="center"/>
    </xf>
    <xf numFmtId="0" fontId="22" fillId="0" borderId="1" xfId="1" applyBorder="1"/>
    <xf numFmtId="165" fontId="4" fillId="0" borderId="1" xfId="4" applyNumberFormat="1" applyFont="1" applyFill="1" applyBorder="1" applyAlignment="1">
      <alignment horizontal="right"/>
    </xf>
    <xf numFmtId="0" fontId="5" fillId="0" borderId="0" xfId="3" applyFill="1" applyAlignment="1">
      <alignment horizontal="left"/>
    </xf>
    <xf numFmtId="0" fontId="7" fillId="0" borderId="0" xfId="0" applyFont="1" applyProtection="1">
      <protection locked="0"/>
    </xf>
    <xf numFmtId="0" fontId="7" fillId="0" borderId="0" xfId="0" applyFont="1"/>
    <xf numFmtId="0" fontId="9" fillId="0" borderId="1" xfId="0" applyFont="1" applyBorder="1" applyAlignment="1" applyProtection="1">
      <alignment horizontal="center" vertical="center" wrapText="1"/>
    </xf>
    <xf numFmtId="0" fontId="9" fillId="0" borderId="2" xfId="0" applyFont="1" applyBorder="1" applyAlignment="1" applyProtection="1">
      <alignment horizontal="center" vertical="center" wrapText="1"/>
    </xf>
    <xf numFmtId="0" fontId="10" fillId="0" borderId="3" xfId="0" applyFont="1" applyBorder="1" applyAlignment="1" applyProtection="1">
      <alignment horizontal="center" vertical="top" wrapText="1"/>
    </xf>
    <xf numFmtId="0" fontId="10" fillId="0" borderId="4" xfId="0" applyFont="1" applyBorder="1" applyAlignment="1" applyProtection="1">
      <alignment horizontal="center" vertical="top" wrapText="1"/>
    </xf>
    <xf numFmtId="0" fontId="10" fillId="0" borderId="3" xfId="0" applyFont="1" applyBorder="1" applyAlignment="1" applyProtection="1">
      <alignment vertical="top" wrapText="1"/>
    </xf>
    <xf numFmtId="3" fontId="7" fillId="0" borderId="4" xfId="0" applyNumberFormat="1" applyFont="1" applyBorder="1" applyAlignment="1" applyProtection="1">
      <alignment vertical="top" wrapText="1"/>
      <protection locked="0"/>
    </xf>
    <xf numFmtId="0" fontId="11" fillId="0" borderId="3" xfId="0" applyFont="1" applyBorder="1" applyAlignment="1" applyProtection="1">
      <alignment vertical="top" wrapText="1"/>
    </xf>
    <xf numFmtId="0" fontId="7" fillId="0" borderId="3" xfId="0" applyFont="1" applyBorder="1" applyAlignment="1" applyProtection="1">
      <alignment vertical="top" wrapText="1"/>
    </xf>
    <xf numFmtId="3" fontId="7" fillId="0" borderId="0" xfId="0" applyNumberFormat="1" applyFont="1" applyProtection="1">
      <protection locked="0"/>
    </xf>
    <xf numFmtId="4" fontId="7" fillId="0" borderId="0" xfId="0" applyNumberFormat="1" applyFont="1" applyProtection="1">
      <protection locked="0"/>
    </xf>
    <xf numFmtId="0" fontId="5" fillId="0" borderId="0" xfId="3"/>
    <xf numFmtId="3" fontId="5" fillId="0" borderId="0" xfId="3" applyNumberFormat="1"/>
    <xf numFmtId="0" fontId="5" fillId="0" borderId="0" xfId="3" applyFont="1"/>
    <xf numFmtId="0" fontId="13" fillId="0" borderId="0" xfId="3" applyFont="1"/>
    <xf numFmtId="0" fontId="0" fillId="0" borderId="0" xfId="0" applyAlignment="1">
      <alignment horizontal="center"/>
    </xf>
    <xf numFmtId="0" fontId="25" fillId="0" borderId="1" xfId="1" applyFont="1" applyBorder="1" applyAlignment="1">
      <alignment horizontal="center" vertical="center" wrapText="1"/>
    </xf>
    <xf numFmtId="0" fontId="22" fillId="0" borderId="1" xfId="1" applyBorder="1" applyAlignment="1">
      <alignment wrapText="1"/>
    </xf>
    <xf numFmtId="0" fontId="23" fillId="0" borderId="1" xfId="1" applyFont="1" applyBorder="1" applyAlignment="1">
      <alignment wrapText="1"/>
    </xf>
    <xf numFmtId="0" fontId="13" fillId="0" borderId="0" xfId="3" applyFont="1" applyBorder="1" applyAlignment="1">
      <alignment wrapText="1"/>
    </xf>
    <xf numFmtId="165" fontId="26" fillId="3" borderId="0" xfId="3" applyNumberFormat="1" applyFont="1" applyFill="1" applyBorder="1" applyAlignment="1">
      <alignment horizontal="right"/>
    </xf>
    <xf numFmtId="0" fontId="14" fillId="0" borderId="1" xfId="3" applyFont="1" applyBorder="1" applyAlignment="1">
      <alignment horizontal="center" vertical="center" wrapText="1"/>
    </xf>
    <xf numFmtId="165" fontId="15" fillId="0" borderId="1" xfId="3" applyNumberFormat="1" applyFont="1" applyFill="1" applyBorder="1" applyAlignment="1">
      <alignment horizontal="right"/>
    </xf>
    <xf numFmtId="165" fontId="14" fillId="0" borderId="1" xfId="3" applyNumberFormat="1" applyFont="1" applyFill="1" applyBorder="1" applyAlignment="1">
      <alignment horizontal="right"/>
    </xf>
    <xf numFmtId="3" fontId="12" fillId="0" borderId="4" xfId="0" applyNumberFormat="1" applyFont="1" applyBorder="1" applyAlignment="1" applyProtection="1">
      <alignment horizontal="center" wrapText="1"/>
    </xf>
    <xf numFmtId="3" fontId="16" fillId="0" borderId="4" xfId="0" applyNumberFormat="1" applyFont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2" fillId="0" borderId="0" xfId="0" applyFont="1"/>
    <xf numFmtId="0" fontId="27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2" fillId="0" borderId="0" xfId="1"/>
    <xf numFmtId="0" fontId="4" fillId="0" borderId="0" xfId="0" applyFont="1"/>
    <xf numFmtId="165" fontId="0" fillId="0" borderId="0" xfId="0" applyNumberFormat="1"/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wrapText="1"/>
    </xf>
    <xf numFmtId="0" fontId="28" fillId="0" borderId="0" xfId="0" applyFont="1" applyAlignment="1">
      <alignment horizontal="left" vertical="top" wrapText="1"/>
    </xf>
    <xf numFmtId="0" fontId="28" fillId="0" borderId="0" xfId="0" applyFont="1" applyAlignment="1">
      <alignment horizontal="center" vertical="top" wrapText="1"/>
    </xf>
    <xf numFmtId="0" fontId="29" fillId="0" borderId="0" xfId="0" applyFont="1" applyAlignment="1">
      <alignment horizontal="left" vertical="top" wrapText="1"/>
    </xf>
    <xf numFmtId="0" fontId="27" fillId="0" borderId="0" xfId="0" applyFont="1"/>
    <xf numFmtId="0" fontId="28" fillId="0" borderId="0" xfId="0" applyFont="1" applyAlignment="1">
      <alignment vertical="top" wrapText="1"/>
    </xf>
    <xf numFmtId="0" fontId="14" fillId="0" borderId="0" xfId="0" applyFont="1"/>
    <xf numFmtId="0" fontId="30" fillId="0" borderId="0" xfId="0" applyFont="1" applyAlignment="1">
      <alignment horizontal="right" vertical="center" wrapText="1"/>
    </xf>
    <xf numFmtId="0" fontId="30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3" fontId="4" fillId="0" borderId="0" xfId="0" applyNumberFormat="1" applyFont="1" applyAlignment="1">
      <alignment horizontal="right"/>
    </xf>
    <xf numFmtId="0" fontId="30" fillId="0" borderId="0" xfId="0" applyFont="1" applyAlignment="1">
      <alignment vertical="center"/>
    </xf>
    <xf numFmtId="0" fontId="30" fillId="0" borderId="0" xfId="0" applyFont="1" applyAlignment="1">
      <alignment horizontal="center" wrapText="1"/>
    </xf>
    <xf numFmtId="0" fontId="31" fillId="0" borderId="0" xfId="0" applyFont="1" applyAlignment="1">
      <alignment horizontal="left" vertical="center" wrapText="1"/>
    </xf>
    <xf numFmtId="0" fontId="5" fillId="0" borderId="0" xfId="3" applyAlignment="1">
      <alignment horizontal="right"/>
    </xf>
    <xf numFmtId="0" fontId="4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165" fontId="22" fillId="0" borderId="1" xfId="5" applyNumberFormat="1" applyFont="1" applyBorder="1"/>
    <xf numFmtId="165" fontId="23" fillId="0" borderId="1" xfId="5" applyNumberFormat="1" applyFont="1" applyBorder="1"/>
    <xf numFmtId="0" fontId="22" fillId="0" borderId="1" xfId="1" applyFill="1" applyBorder="1" applyAlignment="1">
      <alignment wrapText="1"/>
    </xf>
    <xf numFmtId="0" fontId="27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8" fillId="0" borderId="0" xfId="0" applyFont="1" applyAlignment="1" applyProtection="1">
      <alignment horizontal="center"/>
      <protection locked="0"/>
    </xf>
    <xf numFmtId="0" fontId="21" fillId="0" borderId="3" xfId="0" applyFont="1" applyBorder="1" applyAlignment="1" applyProtection="1">
      <alignment vertical="top" wrapText="1"/>
    </xf>
    <xf numFmtId="0" fontId="8" fillId="0" borderId="0" xfId="0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right"/>
      <protection locked="0"/>
    </xf>
    <xf numFmtId="165" fontId="22" fillId="0" borderId="1" xfId="4" applyNumberFormat="1" applyFont="1" applyFill="1" applyBorder="1" applyAlignment="1">
      <alignment horizontal="right"/>
    </xf>
    <xf numFmtId="165" fontId="7" fillId="2" borderId="1" xfId="5" applyNumberFormat="1" applyFont="1" applyFill="1" applyBorder="1" applyAlignment="1">
      <alignment horizontal="left"/>
    </xf>
    <xf numFmtId="0" fontId="30" fillId="0" borderId="0" xfId="0" applyFont="1" applyAlignment="1">
      <alignment horizontal="left" vertical="center" wrapText="1"/>
    </xf>
    <xf numFmtId="0" fontId="29" fillId="0" borderId="1" xfId="0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3" fillId="0" borderId="1" xfId="0" applyFont="1" applyBorder="1" applyAlignment="1">
      <alignment vertical="center" wrapText="1"/>
    </xf>
    <xf numFmtId="0" fontId="34" fillId="0" borderId="1" xfId="0" applyFont="1" applyFill="1" applyBorder="1" applyAlignment="1">
      <alignment wrapText="1"/>
    </xf>
    <xf numFmtId="0" fontId="23" fillId="0" borderId="0" xfId="0" applyFont="1"/>
    <xf numFmtId="0" fontId="34" fillId="0" borderId="1" xfId="1" applyFont="1" applyBorder="1" applyAlignment="1">
      <alignment wrapText="1"/>
    </xf>
    <xf numFmtId="0" fontId="16" fillId="0" borderId="0" xfId="0" applyFont="1"/>
    <xf numFmtId="0" fontId="16" fillId="0" borderId="3" xfId="0" applyFont="1" applyBorder="1" applyAlignment="1" applyProtection="1">
      <alignment vertical="top" wrapText="1"/>
    </xf>
    <xf numFmtId="0" fontId="16" fillId="0" borderId="4" xfId="0" applyFont="1" applyFill="1" applyBorder="1" applyAlignment="1" applyProtection="1">
      <alignment vertical="top" wrapText="1"/>
      <protection locked="0"/>
    </xf>
    <xf numFmtId="165" fontId="16" fillId="2" borderId="1" xfId="5" applyNumberFormat="1" applyFont="1" applyFill="1" applyBorder="1" applyAlignment="1">
      <alignment horizontal="left"/>
    </xf>
    <xf numFmtId="165" fontId="5" fillId="0" borderId="1" xfId="3" applyNumberFormat="1" applyFont="1" applyBorder="1"/>
    <xf numFmtId="0" fontId="22" fillId="0" borderId="1" xfId="1" applyFont="1" applyBorder="1" applyAlignment="1">
      <alignment wrapText="1"/>
    </xf>
    <xf numFmtId="165" fontId="0" fillId="0" borderId="1" xfId="5" applyNumberFormat="1" applyFont="1" applyBorder="1"/>
    <xf numFmtId="165" fontId="38" fillId="0" borderId="1" xfId="4" applyNumberFormat="1" applyFont="1" applyFill="1" applyBorder="1" applyAlignment="1">
      <alignment horizontal="right"/>
    </xf>
    <xf numFmtId="0" fontId="38" fillId="0" borderId="1" xfId="0" applyFont="1" applyFill="1" applyBorder="1" applyAlignment="1">
      <alignment wrapText="1"/>
    </xf>
    <xf numFmtId="165" fontId="7" fillId="0" borderId="0" xfId="0" applyNumberFormat="1" applyFont="1"/>
    <xf numFmtId="166" fontId="39" fillId="0" borderId="0" xfId="4" applyNumberFormat="1" applyFont="1" applyProtection="1">
      <protection locked="0"/>
    </xf>
    <xf numFmtId="165" fontId="7" fillId="0" borderId="0" xfId="0" applyNumberFormat="1" applyFont="1" applyProtection="1">
      <protection locked="0"/>
    </xf>
    <xf numFmtId="165" fontId="38" fillId="0" borderId="1" xfId="5" applyNumberFormat="1" applyFont="1" applyBorder="1"/>
    <xf numFmtId="165" fontId="8" fillId="2" borderId="1" xfId="5" applyNumberFormat="1" applyFont="1" applyFill="1" applyBorder="1" applyAlignment="1">
      <alignment horizontal="left"/>
    </xf>
    <xf numFmtId="165" fontId="7" fillId="0" borderId="1" xfId="5" applyNumberFormat="1" applyFont="1" applyFill="1" applyBorder="1" applyAlignment="1">
      <alignment horizontal="left"/>
    </xf>
    <xf numFmtId="165" fontId="8" fillId="0" borderId="1" xfId="5" applyNumberFormat="1" applyFont="1" applyFill="1" applyBorder="1" applyAlignment="1">
      <alignment horizontal="left"/>
    </xf>
    <xf numFmtId="165" fontId="16" fillId="0" borderId="1" xfId="5" applyNumberFormat="1" applyFont="1" applyFill="1" applyBorder="1" applyAlignment="1">
      <alignment horizontal="left"/>
    </xf>
    <xf numFmtId="165" fontId="22" fillId="0" borderId="1" xfId="5" applyNumberFormat="1" applyFont="1" applyFill="1" applyBorder="1"/>
    <xf numFmtId="165" fontId="39" fillId="0" borderId="1" xfId="5" applyNumberFormat="1" applyFont="1" applyFill="1" applyBorder="1" applyAlignment="1">
      <alignment horizontal="left"/>
    </xf>
    <xf numFmtId="0" fontId="27" fillId="0" borderId="0" xfId="0" applyFont="1" applyAlignment="1">
      <alignment horizontal="left" vertical="center" wrapText="1"/>
    </xf>
    <xf numFmtId="0" fontId="2" fillId="0" borderId="0" xfId="0" applyFont="1"/>
    <xf numFmtId="0" fontId="35" fillId="0" borderId="0" xfId="0" applyFont="1" applyAlignment="1">
      <alignment horizontal="center" wrapText="1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7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4" fillId="0" borderId="0" xfId="0" applyFont="1"/>
    <xf numFmtId="0" fontId="30" fillId="0" borderId="0" xfId="0" applyFont="1" applyAlignment="1">
      <alignment horizontal="right" vertic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6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5" fillId="0" borderId="0" xfId="3" applyAlignment="1">
      <alignment horizontal="right"/>
    </xf>
    <xf numFmtId="0" fontId="0" fillId="0" borderId="0" xfId="0" applyAlignment="1">
      <alignment horizontal="right"/>
    </xf>
    <xf numFmtId="0" fontId="2" fillId="0" borderId="0" xfId="3" applyFont="1" applyFill="1" applyAlignment="1">
      <alignment horizontal="left"/>
    </xf>
    <xf numFmtId="0" fontId="4" fillId="0" borderId="0" xfId="0" applyFont="1" applyAlignment="1" applyProtection="1">
      <alignment horizontal="center"/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_Книга1" xfId="3" xr:uid="{00000000-0005-0000-0000-000003000000}"/>
    <cellStyle name="Финансовый" xfId="4" builtinId="3"/>
    <cellStyle name="Финансовый 2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online.zakon.kz/Document/?doc_id=34224194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nline.zakon.kz/Document/?doc_id=3422419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zoomScaleNormal="100" workbookViewId="0">
      <selection activeCell="A51" sqref="A51"/>
    </sheetView>
  </sheetViews>
  <sheetFormatPr defaultColWidth="8.88671875" defaultRowHeight="14.4" x14ac:dyDescent="0.3"/>
  <cols>
    <col min="1" max="1" width="81.5546875" customWidth="1"/>
    <col min="2" max="2" width="12.44140625" customWidth="1"/>
    <col min="3" max="3" width="13.88671875" customWidth="1"/>
    <col min="4" max="7" width="8.88671875" customWidth="1"/>
  </cols>
  <sheetData>
    <row r="1" spans="1:4" s="33" customFormat="1" ht="13.2" customHeight="1" x14ac:dyDescent="0.25">
      <c r="A1" s="100" t="s">
        <v>42</v>
      </c>
      <c r="B1" s="100"/>
      <c r="C1" s="100"/>
    </row>
    <row r="2" spans="1:4" s="33" customFormat="1" ht="13.2" customHeight="1" x14ac:dyDescent="0.25">
      <c r="A2" s="100" t="s">
        <v>18</v>
      </c>
      <c r="B2" s="100"/>
      <c r="C2" s="100"/>
    </row>
    <row r="3" spans="1:4" s="33" customFormat="1" ht="13.2" customHeight="1" x14ac:dyDescent="0.25">
      <c r="A3" s="100" t="s">
        <v>38</v>
      </c>
      <c r="B3" s="100"/>
      <c r="C3" s="100"/>
    </row>
    <row r="4" spans="1:4" s="33" customFormat="1" ht="13.2" customHeight="1" x14ac:dyDescent="0.25">
      <c r="A4" s="100" t="s">
        <v>43</v>
      </c>
      <c r="B4" s="100"/>
      <c r="C4" s="100"/>
    </row>
    <row r="5" spans="1:4" s="33" customFormat="1" ht="13.2" x14ac:dyDescent="0.25">
      <c r="A5" s="34"/>
    </row>
    <row r="6" spans="1:4" s="33" customFormat="1" ht="13.2" x14ac:dyDescent="0.25">
      <c r="A6" s="97" t="s">
        <v>123</v>
      </c>
      <c r="B6" s="98"/>
      <c r="C6" s="98"/>
    </row>
    <row r="7" spans="1:4" s="33" customFormat="1" ht="13.2" x14ac:dyDescent="0.25">
      <c r="A7" s="97" t="s">
        <v>0</v>
      </c>
      <c r="B7" s="98"/>
      <c r="C7" s="98"/>
    </row>
    <row r="8" spans="1:4" s="33" customFormat="1" ht="13.2" x14ac:dyDescent="0.25">
      <c r="A8" s="97" t="s">
        <v>135</v>
      </c>
      <c r="B8" s="99"/>
      <c r="C8" s="99"/>
    </row>
    <row r="9" spans="1:4" s="33" customFormat="1" ht="13.2" x14ac:dyDescent="0.25">
      <c r="A9" s="34"/>
    </row>
    <row r="10" spans="1:4" s="33" customFormat="1" ht="13.2" x14ac:dyDescent="0.25">
      <c r="A10" s="100" t="s">
        <v>138</v>
      </c>
      <c r="B10" s="101"/>
      <c r="C10" s="101"/>
    </row>
    <row r="11" spans="1:4" ht="26.4" x14ac:dyDescent="0.3">
      <c r="A11" s="35" t="s">
        <v>19</v>
      </c>
      <c r="B11" s="35" t="s">
        <v>136</v>
      </c>
      <c r="C11" s="35" t="s">
        <v>131</v>
      </c>
    </row>
    <row r="12" spans="1:4" x14ac:dyDescent="0.3">
      <c r="A12" s="35">
        <v>1</v>
      </c>
      <c r="B12" s="35">
        <v>2</v>
      </c>
      <c r="C12" s="35">
        <v>3</v>
      </c>
    </row>
    <row r="13" spans="1:4" x14ac:dyDescent="0.3">
      <c r="A13" s="55" t="s">
        <v>20</v>
      </c>
      <c r="B13" s="2"/>
      <c r="C13" s="2"/>
    </row>
    <row r="14" spans="1:4" ht="15" customHeight="1" x14ac:dyDescent="0.3">
      <c r="A14" s="56" t="s">
        <v>60</v>
      </c>
      <c r="B14" s="83">
        <v>1836536</v>
      </c>
      <c r="C14" s="83">
        <v>198807</v>
      </c>
      <c r="D14" s="36"/>
    </row>
    <row r="15" spans="1:4" ht="15" customHeight="1" x14ac:dyDescent="0.3">
      <c r="A15" s="73" t="s">
        <v>61</v>
      </c>
      <c r="B15" s="84"/>
      <c r="C15" s="84"/>
      <c r="D15" s="36"/>
    </row>
    <row r="16" spans="1:4" ht="15" customHeight="1" x14ac:dyDescent="0.3">
      <c r="A16" s="56" t="s">
        <v>62</v>
      </c>
      <c r="B16" s="83">
        <v>2077451</v>
      </c>
      <c r="C16" s="83">
        <v>2671151</v>
      </c>
      <c r="D16" s="36"/>
    </row>
    <row r="17" spans="1:5" ht="27.75" customHeight="1" x14ac:dyDescent="0.3">
      <c r="A17" s="56" t="s">
        <v>63</v>
      </c>
      <c r="B17" s="83">
        <v>539631</v>
      </c>
      <c r="C17" s="83">
        <v>428507</v>
      </c>
      <c r="D17" s="36"/>
    </row>
    <row r="18" spans="1:5" ht="27.75" customHeight="1" x14ac:dyDescent="0.3">
      <c r="A18" s="73" t="s">
        <v>64</v>
      </c>
      <c r="B18" s="83"/>
      <c r="C18" s="83"/>
      <c r="D18" s="36"/>
    </row>
    <row r="19" spans="1:5" ht="15" customHeight="1" x14ac:dyDescent="0.3">
      <c r="A19" s="56" t="s">
        <v>62</v>
      </c>
      <c r="B19" s="83">
        <v>1021085</v>
      </c>
      <c r="C19" s="83">
        <v>12821</v>
      </c>
      <c r="D19" s="36"/>
    </row>
    <row r="20" spans="1:5" ht="15" customHeight="1" x14ac:dyDescent="0.3">
      <c r="A20" s="56" t="s">
        <v>63</v>
      </c>
      <c r="B20" s="83">
        <v>0</v>
      </c>
      <c r="C20" s="83">
        <v>0</v>
      </c>
      <c r="D20" s="36"/>
    </row>
    <row r="21" spans="1:5" ht="15" customHeight="1" x14ac:dyDescent="0.3">
      <c r="A21" s="56" t="s">
        <v>65</v>
      </c>
      <c r="B21" s="83">
        <v>77046</v>
      </c>
      <c r="C21" s="83">
        <v>51029</v>
      </c>
      <c r="D21" s="36"/>
    </row>
    <row r="22" spans="1:5" ht="15" customHeight="1" x14ac:dyDescent="0.3">
      <c r="A22" s="56" t="s">
        <v>124</v>
      </c>
      <c r="B22" s="83">
        <v>6902</v>
      </c>
      <c r="C22" s="83">
        <v>6902</v>
      </c>
      <c r="D22" s="36"/>
    </row>
    <row r="23" spans="1:5" ht="15" customHeight="1" x14ac:dyDescent="0.3">
      <c r="A23" s="56" t="s">
        <v>66</v>
      </c>
      <c r="B23" s="83">
        <v>143804</v>
      </c>
      <c r="C23" s="83">
        <v>114538</v>
      </c>
      <c r="D23" s="36"/>
      <c r="E23" s="38"/>
    </row>
    <row r="24" spans="1:5" s="37" customFormat="1" ht="15" customHeight="1" x14ac:dyDescent="0.3">
      <c r="A24" s="55" t="s">
        <v>67</v>
      </c>
      <c r="B24" s="3">
        <f>SUM(B14:B23)</f>
        <v>5702455</v>
      </c>
      <c r="C24" s="3">
        <f>SUM(C14:C23)</f>
        <v>3483755</v>
      </c>
      <c r="D24" s="36"/>
      <c r="E24"/>
    </row>
    <row r="25" spans="1:5" ht="20.399999999999999" customHeight="1" x14ac:dyDescent="0.3">
      <c r="A25" s="55" t="s">
        <v>1</v>
      </c>
      <c r="B25" s="67"/>
      <c r="C25" s="67"/>
      <c r="D25" s="36"/>
      <c r="E25" s="37"/>
    </row>
    <row r="26" spans="1:5" ht="15" customHeight="1" x14ac:dyDescent="0.3">
      <c r="A26" s="56" t="s">
        <v>68</v>
      </c>
      <c r="B26" s="67">
        <v>2421</v>
      </c>
      <c r="C26" s="67">
        <v>128361</v>
      </c>
      <c r="D26" s="36"/>
    </row>
    <row r="27" spans="1:5" ht="15" customHeight="1" x14ac:dyDescent="0.3">
      <c r="A27" s="56" t="s">
        <v>69</v>
      </c>
      <c r="B27" s="67">
        <v>1012294</v>
      </c>
      <c r="C27" s="67">
        <v>13154</v>
      </c>
      <c r="D27" s="36"/>
    </row>
    <row r="28" spans="1:5" ht="15" customHeight="1" x14ac:dyDescent="0.3">
      <c r="A28" s="56" t="s">
        <v>2</v>
      </c>
      <c r="B28" s="83">
        <v>215056</v>
      </c>
      <c r="C28" s="83">
        <v>96914</v>
      </c>
      <c r="D28" s="36"/>
    </row>
    <row r="29" spans="1:5" s="37" customFormat="1" ht="15" customHeight="1" x14ac:dyDescent="0.3">
      <c r="A29" s="55" t="s">
        <v>72</v>
      </c>
      <c r="B29" s="3">
        <f>SUM(B26:B28)</f>
        <v>1229771</v>
      </c>
      <c r="C29" s="3">
        <f>SUM(C26:C28)</f>
        <v>238429</v>
      </c>
      <c r="D29" s="36"/>
      <c r="E29"/>
    </row>
    <row r="30" spans="1:5" ht="20.399999999999999" customHeight="1" x14ac:dyDescent="0.3">
      <c r="A30" s="55" t="s">
        <v>3</v>
      </c>
      <c r="B30" s="67"/>
      <c r="C30" s="67"/>
      <c r="D30" s="36"/>
      <c r="E30" s="37"/>
    </row>
    <row r="31" spans="1:5" ht="15" customHeight="1" x14ac:dyDescent="0.3">
      <c r="A31" s="56" t="s">
        <v>48</v>
      </c>
      <c r="B31" s="83">
        <v>1956560</v>
      </c>
      <c r="C31" s="83">
        <v>1956560</v>
      </c>
      <c r="D31" s="36"/>
    </row>
    <row r="32" spans="1:5" ht="15" customHeight="1" x14ac:dyDescent="0.3">
      <c r="A32" s="56" t="s">
        <v>70</v>
      </c>
      <c r="B32" s="83">
        <v>-87510</v>
      </c>
      <c r="C32" s="83">
        <v>-127077</v>
      </c>
      <c r="D32" s="36"/>
    </row>
    <row r="33" spans="1:9" ht="15" customHeight="1" x14ac:dyDescent="0.3">
      <c r="A33" s="56" t="s">
        <v>71</v>
      </c>
      <c r="B33" s="83">
        <v>2603634</v>
      </c>
      <c r="C33" s="83">
        <v>1415843</v>
      </c>
      <c r="D33" s="36"/>
    </row>
    <row r="34" spans="1:9" s="37" customFormat="1" ht="15" customHeight="1" x14ac:dyDescent="0.3">
      <c r="A34" s="55" t="s">
        <v>49</v>
      </c>
      <c r="B34" s="3">
        <f>SUM(B31:B33)</f>
        <v>4472684</v>
      </c>
      <c r="C34" s="3">
        <f>SUM(C31:C33)</f>
        <v>3245326</v>
      </c>
      <c r="D34" s="36"/>
      <c r="E34"/>
      <c r="F34"/>
      <c r="G34"/>
      <c r="H34"/>
      <c r="I34"/>
    </row>
    <row r="35" spans="1:9" s="37" customFormat="1" ht="15" customHeight="1" x14ac:dyDescent="0.3">
      <c r="A35" s="55" t="s">
        <v>73</v>
      </c>
      <c r="B35" s="3">
        <f>B29+B34</f>
        <v>5702455</v>
      </c>
      <c r="C35" s="3">
        <f>C29+C34</f>
        <v>3483755</v>
      </c>
      <c r="D35" s="36"/>
      <c r="E35"/>
      <c r="F35"/>
      <c r="G35"/>
      <c r="H35"/>
      <c r="I35"/>
    </row>
    <row r="36" spans="1:9" x14ac:dyDescent="0.3">
      <c r="B36" s="38"/>
      <c r="D36" s="36"/>
      <c r="E36" s="37"/>
      <c r="F36" s="37"/>
      <c r="G36" s="37"/>
      <c r="H36" s="37"/>
      <c r="I36" s="37"/>
    </row>
    <row r="37" spans="1:9" s="33" customFormat="1" ht="15" customHeight="1" x14ac:dyDescent="0.25">
      <c r="A37" s="95" t="s">
        <v>21</v>
      </c>
      <c r="B37" s="96"/>
      <c r="C37" s="96"/>
    </row>
    <row r="38" spans="1:9" s="33" customFormat="1" ht="15" customHeight="1" x14ac:dyDescent="0.25">
      <c r="A38" s="95" t="s">
        <v>22</v>
      </c>
      <c r="B38" s="96"/>
      <c r="C38" s="96"/>
    </row>
    <row r="39" spans="1:9" s="33" customFormat="1" ht="15" customHeight="1" x14ac:dyDescent="0.25">
      <c r="A39" s="95" t="s">
        <v>125</v>
      </c>
      <c r="B39" s="96"/>
    </row>
    <row r="40" spans="1:9" s="33" customFormat="1" ht="15" customHeight="1" x14ac:dyDescent="0.25">
      <c r="A40" s="95" t="s">
        <v>23</v>
      </c>
      <c r="B40" s="96"/>
    </row>
    <row r="41" spans="1:9" s="33" customFormat="1" ht="15" customHeight="1" x14ac:dyDescent="0.25">
      <c r="A41" s="34"/>
    </row>
    <row r="42" spans="1:9" s="33" customFormat="1" ht="15.6" customHeight="1" x14ac:dyDescent="0.25">
      <c r="A42" s="39" t="s">
        <v>24</v>
      </c>
      <c r="B42" s="40">
        <v>2597677</v>
      </c>
    </row>
    <row r="43" spans="1:9" s="33" customFormat="1" ht="15.6" customHeight="1" x14ac:dyDescent="0.25">
      <c r="A43" s="41" t="s">
        <v>25</v>
      </c>
      <c r="B43" s="42" t="s">
        <v>26</v>
      </c>
    </row>
    <row r="44" spans="1:9" s="33" customFormat="1" ht="13.2" x14ac:dyDescent="0.25">
      <c r="A44" s="43"/>
    </row>
    <row r="45" spans="1:9" s="33" customFormat="1" ht="13.2" x14ac:dyDescent="0.25">
      <c r="A45" s="44" t="s">
        <v>27</v>
      </c>
      <c r="B45" s="40">
        <v>2597677</v>
      </c>
    </row>
    <row r="46" spans="1:9" s="33" customFormat="1" ht="14.4" customHeight="1" x14ac:dyDescent="0.25">
      <c r="A46" s="45" t="s">
        <v>28</v>
      </c>
      <c r="B46" s="42" t="s">
        <v>26</v>
      </c>
    </row>
    <row r="47" spans="1:9" s="33" customFormat="1" ht="31.2" customHeight="1" x14ac:dyDescent="0.25">
      <c r="A47" s="44" t="s">
        <v>29</v>
      </c>
      <c r="B47" s="40" t="s">
        <v>128</v>
      </c>
    </row>
    <row r="48" spans="1:9" s="33" customFormat="1" ht="13.2" customHeight="1" x14ac:dyDescent="0.25">
      <c r="A48" s="41" t="s">
        <v>28</v>
      </c>
      <c r="B48" s="42" t="s">
        <v>26</v>
      </c>
    </row>
    <row r="50" spans="1:8" x14ac:dyDescent="0.3">
      <c r="A50" s="34" t="s">
        <v>142</v>
      </c>
      <c r="B50" s="33"/>
      <c r="C50" s="33"/>
      <c r="D50" s="33"/>
      <c r="E50" s="33"/>
      <c r="F50" s="33"/>
      <c r="G50" s="33"/>
      <c r="H50" s="33"/>
    </row>
  </sheetData>
  <mergeCells count="12">
    <mergeCell ref="A1:C1"/>
    <mergeCell ref="A2:C2"/>
    <mergeCell ref="A3:C3"/>
    <mergeCell ref="A4:C4"/>
    <mergeCell ref="A6:C6"/>
    <mergeCell ref="A40:B40"/>
    <mergeCell ref="A7:C7"/>
    <mergeCell ref="A8:C8"/>
    <mergeCell ref="A10:C10"/>
    <mergeCell ref="A37:C37"/>
    <mergeCell ref="A38:C38"/>
    <mergeCell ref="A39:B39"/>
  </mergeCells>
  <hyperlinks>
    <hyperlink ref="A2" r:id="rId1" location="sub_id=100" display="https://online.zakon.kz/Document/?doc_id=34224194 - sub_id=100" xr:uid="{00000000-0004-0000-0000-000000000000}"/>
  </hyperlinks>
  <pageMargins left="0.78740157480314965" right="0.59055118110236227" top="0.59055118110236227" bottom="0.59055118110236227" header="0" footer="0"/>
  <pageSetup paperSize="9" scale="81" fitToHeight="2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8"/>
  <sheetViews>
    <sheetView workbookViewId="0">
      <selection activeCell="B34" sqref="B34"/>
    </sheetView>
  </sheetViews>
  <sheetFormatPr defaultColWidth="8.88671875" defaultRowHeight="14.4" x14ac:dyDescent="0.3"/>
  <cols>
    <col min="1" max="1" width="66.109375" customWidth="1"/>
    <col min="2" max="3" width="16.5546875" customWidth="1"/>
    <col min="4" max="4" width="8.88671875" customWidth="1"/>
  </cols>
  <sheetData>
    <row r="1" spans="1:3" s="46" customFormat="1" x14ac:dyDescent="0.3">
      <c r="A1" s="104" t="s">
        <v>44</v>
      </c>
      <c r="B1" s="103"/>
      <c r="C1" s="103"/>
    </row>
    <row r="2" spans="1:3" s="46" customFormat="1" x14ac:dyDescent="0.3">
      <c r="A2" s="104" t="s">
        <v>18</v>
      </c>
      <c r="B2" s="103"/>
      <c r="C2" s="103"/>
    </row>
    <row r="3" spans="1:3" s="46" customFormat="1" x14ac:dyDescent="0.3">
      <c r="A3" s="104" t="s">
        <v>38</v>
      </c>
      <c r="B3" s="103"/>
      <c r="C3" s="103"/>
    </row>
    <row r="4" spans="1:3" s="46" customFormat="1" x14ac:dyDescent="0.3">
      <c r="A4" s="104" t="s">
        <v>45</v>
      </c>
      <c r="B4" s="103"/>
      <c r="C4" s="103"/>
    </row>
    <row r="5" spans="1:3" s="46" customFormat="1" x14ac:dyDescent="0.3">
      <c r="A5" s="47"/>
    </row>
    <row r="6" spans="1:3" s="46" customFormat="1" x14ac:dyDescent="0.3">
      <c r="A6" s="105" t="s">
        <v>122</v>
      </c>
      <c r="B6" s="106"/>
      <c r="C6" s="106"/>
    </row>
    <row r="7" spans="1:3" s="46" customFormat="1" x14ac:dyDescent="0.3">
      <c r="A7" s="105" t="s">
        <v>0</v>
      </c>
      <c r="B7" s="106"/>
      <c r="C7" s="106"/>
    </row>
    <row r="8" spans="1:3" s="46" customFormat="1" x14ac:dyDescent="0.3">
      <c r="A8" s="107" t="s">
        <v>137</v>
      </c>
      <c r="B8" s="108"/>
      <c r="C8" s="108"/>
    </row>
    <row r="9" spans="1:3" s="46" customFormat="1" x14ac:dyDescent="0.3">
      <c r="A9" s="48"/>
    </row>
    <row r="10" spans="1:3" s="46" customFormat="1" x14ac:dyDescent="0.3">
      <c r="A10" s="104" t="s">
        <v>138</v>
      </c>
      <c r="B10" s="103"/>
      <c r="C10" s="103"/>
    </row>
    <row r="11" spans="1:3" ht="46.8" customHeight="1" x14ac:dyDescent="0.3">
      <c r="A11" s="22" t="s">
        <v>19</v>
      </c>
      <c r="B11" s="22" t="s">
        <v>139</v>
      </c>
      <c r="C11" s="22" t="s">
        <v>140</v>
      </c>
    </row>
    <row r="12" spans="1:3" s="21" customFormat="1" x14ac:dyDescent="0.3">
      <c r="A12" s="1">
        <v>1</v>
      </c>
      <c r="B12" s="1">
        <v>2</v>
      </c>
      <c r="C12" s="1">
        <v>3</v>
      </c>
    </row>
    <row r="13" spans="1:3" x14ac:dyDescent="0.3">
      <c r="A13" s="23" t="s">
        <v>74</v>
      </c>
      <c r="B13" s="88">
        <v>1816114</v>
      </c>
      <c r="C13" s="88">
        <v>1041643</v>
      </c>
    </row>
    <row r="14" spans="1:3" x14ac:dyDescent="0.3">
      <c r="A14" s="23" t="s">
        <v>30</v>
      </c>
      <c r="B14" s="88">
        <v>-372847</v>
      </c>
      <c r="C14" s="88">
        <v>-11100</v>
      </c>
    </row>
    <row r="15" spans="1:3" s="74" customFormat="1" x14ac:dyDescent="0.3">
      <c r="A15" s="24" t="s">
        <v>75</v>
      </c>
      <c r="B15" s="58">
        <f>B13+B14</f>
        <v>1443267</v>
      </c>
      <c r="C15" s="58">
        <f>C13+C14</f>
        <v>1030543</v>
      </c>
    </row>
    <row r="16" spans="1:3" ht="28.8" x14ac:dyDescent="0.3">
      <c r="A16" s="23" t="s">
        <v>76</v>
      </c>
      <c r="B16" s="82">
        <v>362422</v>
      </c>
      <c r="C16" s="82">
        <v>284109</v>
      </c>
    </row>
    <row r="17" spans="1:3" x14ac:dyDescent="0.3">
      <c r="A17" s="23" t="s">
        <v>77</v>
      </c>
      <c r="B17" s="82">
        <v>-33777</v>
      </c>
      <c r="C17" s="57">
        <v>-50181</v>
      </c>
    </row>
    <row r="18" spans="1:3" x14ac:dyDescent="0.3">
      <c r="A18" s="23" t="s">
        <v>78</v>
      </c>
      <c r="B18" s="82">
        <v>144929</v>
      </c>
      <c r="C18" s="68">
        <v>41538</v>
      </c>
    </row>
    <row r="19" spans="1:3" x14ac:dyDescent="0.3">
      <c r="A19" s="23" t="s">
        <v>79</v>
      </c>
      <c r="B19" s="82">
        <v>31759</v>
      </c>
      <c r="C19" s="68">
        <v>8697</v>
      </c>
    </row>
    <row r="20" spans="1:3" x14ac:dyDescent="0.3">
      <c r="A20" s="23" t="s">
        <v>80</v>
      </c>
      <c r="B20" s="82">
        <v>-864</v>
      </c>
      <c r="C20" s="68">
        <v>-1879</v>
      </c>
    </row>
    <row r="21" spans="1:3" x14ac:dyDescent="0.3">
      <c r="A21" s="23" t="s">
        <v>81</v>
      </c>
      <c r="B21" s="88">
        <v>-688407</v>
      </c>
      <c r="C21" s="68">
        <v>-593765</v>
      </c>
    </row>
    <row r="22" spans="1:3" ht="28.8" x14ac:dyDescent="0.3">
      <c r="A22" s="23" t="s">
        <v>82</v>
      </c>
      <c r="B22" s="82">
        <v>-69824</v>
      </c>
      <c r="C22" s="57">
        <v>-6325</v>
      </c>
    </row>
    <row r="23" spans="1:3" x14ac:dyDescent="0.3">
      <c r="A23" s="23" t="s">
        <v>83</v>
      </c>
      <c r="B23" s="57">
        <v>-1369</v>
      </c>
      <c r="C23" s="57">
        <v>6026</v>
      </c>
    </row>
    <row r="24" spans="1:3" s="74" customFormat="1" x14ac:dyDescent="0.3">
      <c r="A24" s="24" t="s">
        <v>84</v>
      </c>
      <c r="B24" s="58">
        <f>SUM(B15:B23)</f>
        <v>1188136</v>
      </c>
      <c r="C24" s="58">
        <f>SUM(C15:C23)</f>
        <v>718763</v>
      </c>
    </row>
    <row r="25" spans="1:3" x14ac:dyDescent="0.3">
      <c r="A25" s="23" t="s">
        <v>85</v>
      </c>
      <c r="B25" s="57">
        <v>-345</v>
      </c>
      <c r="C25" s="57">
        <v>-559</v>
      </c>
    </row>
    <row r="26" spans="1:3" s="74" customFormat="1" x14ac:dyDescent="0.3">
      <c r="A26" s="24" t="s">
        <v>86</v>
      </c>
      <c r="B26" s="58">
        <f>SUM(B24:B25)</f>
        <v>1187791</v>
      </c>
      <c r="C26" s="58">
        <f>SUM(C24:C25)</f>
        <v>718204</v>
      </c>
    </row>
    <row r="27" spans="1:3" x14ac:dyDescent="0.3">
      <c r="A27" s="81" t="s">
        <v>39</v>
      </c>
      <c r="B27" s="57"/>
      <c r="C27" s="57"/>
    </row>
    <row r="28" spans="1:3" ht="31.5" customHeight="1" x14ac:dyDescent="0.3">
      <c r="A28" s="75" t="s">
        <v>87</v>
      </c>
      <c r="B28" s="57"/>
      <c r="C28" s="57"/>
    </row>
    <row r="29" spans="1:3" x14ac:dyDescent="0.3">
      <c r="A29" s="23" t="s">
        <v>59</v>
      </c>
      <c r="B29" s="57"/>
      <c r="C29" s="57"/>
    </row>
    <row r="30" spans="1:3" x14ac:dyDescent="0.3">
      <c r="A30" s="23" t="s">
        <v>88</v>
      </c>
      <c r="B30" s="82">
        <v>39567</v>
      </c>
      <c r="C30" s="57">
        <v>-85723</v>
      </c>
    </row>
    <row r="31" spans="1:3" ht="28.8" x14ac:dyDescent="0.3">
      <c r="A31" s="59" t="s">
        <v>89</v>
      </c>
      <c r="B31" s="82">
        <f>B30</f>
        <v>39567</v>
      </c>
      <c r="C31" s="93">
        <f>C30</f>
        <v>-85723</v>
      </c>
    </row>
    <row r="32" spans="1:3" s="74" customFormat="1" ht="28.8" x14ac:dyDescent="0.3">
      <c r="A32" s="24" t="s">
        <v>90</v>
      </c>
      <c r="B32" s="58">
        <f>B31</f>
        <v>39567</v>
      </c>
      <c r="C32" s="58">
        <f>C31</f>
        <v>-85723</v>
      </c>
    </row>
    <row r="33" spans="1:3" s="74" customFormat="1" x14ac:dyDescent="0.3">
      <c r="A33" s="24" t="s">
        <v>54</v>
      </c>
      <c r="B33" s="58">
        <f>B26+B32</f>
        <v>1227358</v>
      </c>
      <c r="C33" s="58">
        <f>C26+C32</f>
        <v>632481</v>
      </c>
    </row>
    <row r="34" spans="1:3" x14ac:dyDescent="0.3">
      <c r="A34" s="49"/>
      <c r="B34" s="50"/>
      <c r="C34" s="50"/>
    </row>
    <row r="35" spans="1:3" s="46" customFormat="1" ht="15" customHeight="1" x14ac:dyDescent="0.3">
      <c r="A35" s="102" t="s">
        <v>31</v>
      </c>
      <c r="B35" s="103"/>
    </row>
    <row r="36" spans="1:3" s="46" customFormat="1" ht="15" customHeight="1" x14ac:dyDescent="0.3">
      <c r="A36" s="102" t="s">
        <v>32</v>
      </c>
      <c r="B36" s="103"/>
    </row>
    <row r="37" spans="1:3" s="46" customFormat="1" ht="15" customHeight="1" x14ac:dyDescent="0.3">
      <c r="A37" s="69" t="s">
        <v>126</v>
      </c>
    </row>
    <row r="38" spans="1:3" s="46" customFormat="1" ht="15" customHeight="1" x14ac:dyDescent="0.3">
      <c r="A38" s="69" t="s">
        <v>33</v>
      </c>
    </row>
    <row r="39" spans="1:3" s="46" customFormat="1" ht="15" customHeight="1" x14ac:dyDescent="0.3">
      <c r="A39" s="48"/>
    </row>
    <row r="40" spans="1:3" s="46" customFormat="1" ht="15.6" customHeight="1" x14ac:dyDescent="0.3">
      <c r="A40" s="51" t="s">
        <v>34</v>
      </c>
      <c r="B40" s="52">
        <v>2597677</v>
      </c>
    </row>
    <row r="41" spans="1:3" s="33" customFormat="1" ht="15.6" customHeight="1" x14ac:dyDescent="0.25">
      <c r="A41" s="41" t="s">
        <v>25</v>
      </c>
      <c r="B41" s="42" t="s">
        <v>26</v>
      </c>
    </row>
    <row r="42" spans="1:3" s="33" customFormat="1" ht="13.2" x14ac:dyDescent="0.25">
      <c r="A42" s="43"/>
    </row>
    <row r="43" spans="1:3" s="46" customFormat="1" ht="15.6" customHeight="1" x14ac:dyDescent="0.3">
      <c r="A43" s="51" t="s">
        <v>35</v>
      </c>
      <c r="B43" s="52">
        <v>2597677</v>
      </c>
    </row>
    <row r="44" spans="1:3" s="33" customFormat="1" ht="14.4" customHeight="1" x14ac:dyDescent="0.25">
      <c r="A44" s="45" t="s">
        <v>28</v>
      </c>
      <c r="B44" s="42" t="s">
        <v>26</v>
      </c>
    </row>
    <row r="45" spans="1:3" s="46" customFormat="1" ht="18.75" customHeight="1" x14ac:dyDescent="0.3">
      <c r="A45" s="51" t="s">
        <v>36</v>
      </c>
      <c r="B45" s="52" t="s">
        <v>128</v>
      </c>
    </row>
    <row r="46" spans="1:3" s="33" customFormat="1" ht="13.2" customHeight="1" x14ac:dyDescent="0.25">
      <c r="A46" s="41" t="s">
        <v>28</v>
      </c>
      <c r="B46" s="42" t="s">
        <v>26</v>
      </c>
    </row>
    <row r="48" spans="1:3" x14ac:dyDescent="0.3">
      <c r="A48" s="53" t="str">
        <f>ББ_МСФО!A50</f>
        <v>Дата подписания отчета: 14 октября 2026 года</v>
      </c>
      <c r="B48" s="33"/>
      <c r="C48" s="33"/>
    </row>
  </sheetData>
  <mergeCells count="10">
    <mergeCell ref="A36:B36"/>
    <mergeCell ref="A3:C3"/>
    <mergeCell ref="A4:C4"/>
    <mergeCell ref="A6:C6"/>
    <mergeCell ref="A1:C1"/>
    <mergeCell ref="A2:C2"/>
    <mergeCell ref="A7:C7"/>
    <mergeCell ref="A8:C8"/>
    <mergeCell ref="A10:C10"/>
    <mergeCell ref="A35:B35"/>
  </mergeCells>
  <hyperlinks>
    <hyperlink ref="A2" r:id="rId1" location="sub_id=100" tooltip="Постановление Правления Национального Банка Республики Казахстан от 28 января 2016 года № 41 «Об утверждении Правил представления финансовой отчетности финансовыми организациями и организациями, осуществляющими микрофинансовую деятельность» (с изменениями" display="https://online.zakon.kz/Document/?doc_id=34224194 - sub_id=100" xr:uid="{00000000-0004-0000-0100-000000000000}"/>
  </hyperlinks>
  <pageMargins left="1.1023622047244095" right="0.39370078740157483" top="0.59055118110236227" bottom="0.59055118110236227" header="0" footer="0"/>
  <pageSetup paperSize="9" scale="86" fitToHeight="2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65"/>
  <sheetViews>
    <sheetView workbookViewId="0">
      <selection activeCell="A64" sqref="A64"/>
    </sheetView>
  </sheetViews>
  <sheetFormatPr defaultColWidth="9.109375" defaultRowHeight="13.2" x14ac:dyDescent="0.25"/>
  <cols>
    <col min="1" max="1" width="82.6640625" style="5" customWidth="1"/>
    <col min="2" max="3" width="16.5546875" style="5" customWidth="1"/>
    <col min="4" max="4" width="15.5546875" style="6" customWidth="1"/>
    <col min="5" max="16384" width="9.109375" style="6"/>
  </cols>
  <sheetData>
    <row r="1" spans="1:4" x14ac:dyDescent="0.25">
      <c r="A1" s="62"/>
      <c r="B1" s="62"/>
      <c r="C1" s="65" t="s">
        <v>16</v>
      </c>
    </row>
    <row r="2" spans="1:4" x14ac:dyDescent="0.25">
      <c r="C2" s="66" t="s">
        <v>18</v>
      </c>
      <c r="D2" s="64"/>
    </row>
    <row r="3" spans="1:4" x14ac:dyDescent="0.25">
      <c r="C3" s="66" t="s">
        <v>38</v>
      </c>
      <c r="D3" s="64"/>
    </row>
    <row r="4" spans="1:4" x14ac:dyDescent="0.25">
      <c r="C4" s="66" t="s">
        <v>46</v>
      </c>
      <c r="D4" s="64"/>
    </row>
    <row r="5" spans="1:4" x14ac:dyDescent="0.25">
      <c r="A5" s="62" t="s">
        <v>41</v>
      </c>
      <c r="B5" s="62"/>
      <c r="C5" s="62"/>
    </row>
    <row r="6" spans="1:4" x14ac:dyDescent="0.25">
      <c r="A6" s="62" t="s">
        <v>5</v>
      </c>
      <c r="B6" s="62"/>
      <c r="C6" s="62"/>
    </row>
    <row r="7" spans="1:4" x14ac:dyDescent="0.25">
      <c r="A7" s="62" t="str">
        <f>ОПиУ_МСФО!A8</f>
        <v>за девять месяцев, закончившихся 30 сентября 2026 года</v>
      </c>
      <c r="B7" s="62"/>
      <c r="C7" s="62"/>
    </row>
    <row r="8" spans="1:4" x14ac:dyDescent="0.25">
      <c r="A8" s="62"/>
      <c r="B8" s="62"/>
      <c r="C8" s="62"/>
    </row>
    <row r="9" spans="1:4" x14ac:dyDescent="0.25">
      <c r="A9" s="62"/>
      <c r="B9" s="62"/>
      <c r="C9" s="62" t="s">
        <v>138</v>
      </c>
    </row>
    <row r="10" spans="1:4" ht="52.8" customHeight="1" x14ac:dyDescent="0.25">
      <c r="A10" s="7" t="s">
        <v>6</v>
      </c>
      <c r="B10" s="8" t="str">
        <f>ОПиУ_МСФО!B11</f>
        <v>за девять месяцев, закончившихся            30 сентября 2026 года</v>
      </c>
      <c r="C10" s="8" t="str">
        <f>ОПиУ_МСФО!C11</f>
        <v>за девять месяцев, закончившихся            30 сентября 2025 года</v>
      </c>
    </row>
    <row r="11" spans="1:4" x14ac:dyDescent="0.25">
      <c r="A11" s="9">
        <v>1</v>
      </c>
      <c r="B11" s="10">
        <v>2</v>
      </c>
      <c r="C11" s="10">
        <v>2</v>
      </c>
    </row>
    <row r="12" spans="1:4" x14ac:dyDescent="0.25">
      <c r="A12" s="63" t="s">
        <v>91</v>
      </c>
      <c r="B12" s="12"/>
      <c r="C12" s="12"/>
    </row>
    <row r="13" spans="1:4" s="76" customFormat="1" x14ac:dyDescent="0.25">
      <c r="A13" s="63" t="s">
        <v>86</v>
      </c>
      <c r="B13" s="31">
        <f>ОПиУ_МСФО!B26</f>
        <v>1187791</v>
      </c>
      <c r="C13" s="31">
        <v>718204</v>
      </c>
    </row>
    <row r="14" spans="1:4" x14ac:dyDescent="0.25">
      <c r="A14" s="13" t="s">
        <v>92</v>
      </c>
      <c r="B14" s="30"/>
      <c r="C14" s="30"/>
    </row>
    <row r="15" spans="1:4" x14ac:dyDescent="0.25">
      <c r="A15" s="11" t="s">
        <v>117</v>
      </c>
      <c r="B15" s="68">
        <v>6943</v>
      </c>
      <c r="C15" s="68">
        <v>5014</v>
      </c>
    </row>
    <row r="16" spans="1:4" x14ac:dyDescent="0.25">
      <c r="A16" s="11" t="s">
        <v>93</v>
      </c>
      <c r="B16" s="68">
        <f>-ОПиУ_МСФО!B20</f>
        <v>864</v>
      </c>
      <c r="C16" s="68">
        <v>1879</v>
      </c>
    </row>
    <row r="17" spans="1:3" x14ac:dyDescent="0.25">
      <c r="A17" s="14" t="s">
        <v>94</v>
      </c>
      <c r="B17" s="68">
        <v>88164</v>
      </c>
      <c r="C17" s="68">
        <v>-13592</v>
      </c>
    </row>
    <row r="18" spans="1:3" x14ac:dyDescent="0.25">
      <c r="A18" s="14" t="s">
        <v>118</v>
      </c>
      <c r="B18" s="68">
        <f>-ОПиУ_МСФО!B16</f>
        <v>-362422</v>
      </c>
      <c r="C18" s="68">
        <v>-284109</v>
      </c>
    </row>
    <row r="19" spans="1:3" x14ac:dyDescent="0.25">
      <c r="A19" s="14" t="s">
        <v>119</v>
      </c>
      <c r="B19" s="68">
        <f>-ОПиУ_МСФО!B17</f>
        <v>33777</v>
      </c>
      <c r="C19" s="68">
        <v>50181</v>
      </c>
    </row>
    <row r="20" spans="1:3" ht="26.4" x14ac:dyDescent="0.25">
      <c r="A20" s="14" t="s">
        <v>95</v>
      </c>
      <c r="B20" s="68">
        <f>-ОПиУ_МСФО!B22</f>
        <v>69824</v>
      </c>
      <c r="C20" s="68">
        <v>6325</v>
      </c>
    </row>
    <row r="21" spans="1:3" ht="29.25" customHeight="1" x14ac:dyDescent="0.25">
      <c r="A21" s="14" t="s">
        <v>96</v>
      </c>
      <c r="B21" s="68">
        <v>-37629</v>
      </c>
      <c r="C21" s="68">
        <v>-1297</v>
      </c>
    </row>
    <row r="22" spans="1:3" x14ac:dyDescent="0.25">
      <c r="A22" s="14" t="s">
        <v>85</v>
      </c>
      <c r="B22" s="68">
        <f>-ОПиУ_МСФО!B25</f>
        <v>345</v>
      </c>
      <c r="C22" s="68">
        <v>559</v>
      </c>
    </row>
    <row r="23" spans="1:3" s="76" customFormat="1" x14ac:dyDescent="0.25">
      <c r="A23" s="77" t="s">
        <v>97</v>
      </c>
      <c r="B23" s="90"/>
      <c r="C23" s="68"/>
    </row>
    <row r="24" spans="1:3" ht="27.75" customHeight="1" x14ac:dyDescent="0.25">
      <c r="A24" s="14" t="s">
        <v>98</v>
      </c>
      <c r="B24" s="90">
        <v>-437688</v>
      </c>
      <c r="C24" s="68">
        <v>248575</v>
      </c>
    </row>
    <row r="25" spans="1:3" ht="26.4" x14ac:dyDescent="0.25">
      <c r="A25" s="14" t="s">
        <v>99</v>
      </c>
      <c r="B25" s="90">
        <v>-79815</v>
      </c>
      <c r="C25" s="68">
        <v>19905</v>
      </c>
    </row>
    <row r="26" spans="1:3" x14ac:dyDescent="0.25">
      <c r="A26" s="11" t="s">
        <v>66</v>
      </c>
      <c r="B26" s="90">
        <v>-29266</v>
      </c>
      <c r="C26" s="68">
        <v>-8584</v>
      </c>
    </row>
    <row r="27" spans="1:3" s="76" customFormat="1" ht="12.75" customHeight="1" x14ac:dyDescent="0.25">
      <c r="A27" s="63" t="s">
        <v>100</v>
      </c>
      <c r="B27" s="94"/>
      <c r="C27" s="68"/>
    </row>
    <row r="28" spans="1:3" x14ac:dyDescent="0.25">
      <c r="A28" s="11" t="s">
        <v>69</v>
      </c>
      <c r="B28" s="90">
        <v>1017789</v>
      </c>
      <c r="C28" s="68">
        <v>-2051438</v>
      </c>
    </row>
    <row r="29" spans="1:3" x14ac:dyDescent="0.25">
      <c r="A29" s="11" t="s">
        <v>101</v>
      </c>
      <c r="B29" s="90">
        <v>29978</v>
      </c>
      <c r="C29" s="68">
        <v>-1239</v>
      </c>
    </row>
    <row r="30" spans="1:3" s="76" customFormat="1" ht="26.4" x14ac:dyDescent="0.25">
      <c r="A30" s="63" t="s">
        <v>102</v>
      </c>
      <c r="B30" s="91">
        <f>SUM(B13:B29)</f>
        <v>1488655</v>
      </c>
      <c r="C30" s="89">
        <v>-1309617</v>
      </c>
    </row>
    <row r="31" spans="1:3" x14ac:dyDescent="0.25">
      <c r="A31" s="11" t="s">
        <v>103</v>
      </c>
      <c r="B31" s="90">
        <v>-127846</v>
      </c>
      <c r="C31" s="68">
        <v>-56542</v>
      </c>
    </row>
    <row r="32" spans="1:3" x14ac:dyDescent="0.25">
      <c r="A32" s="11" t="s">
        <v>104</v>
      </c>
      <c r="B32" s="90">
        <f>31759-39</f>
        <v>31720</v>
      </c>
      <c r="C32" s="68">
        <v>9533</v>
      </c>
    </row>
    <row r="33" spans="1:3" x14ac:dyDescent="0.25">
      <c r="A33" s="11" t="s">
        <v>105</v>
      </c>
      <c r="B33" s="90">
        <f>305740+27+5965+205+1775</f>
        <v>313712</v>
      </c>
      <c r="C33" s="68">
        <v>283245</v>
      </c>
    </row>
    <row r="34" spans="1:3" x14ac:dyDescent="0.25">
      <c r="A34" s="11" t="s">
        <v>106</v>
      </c>
      <c r="B34" s="90">
        <v>-33694</v>
      </c>
      <c r="C34" s="68">
        <v>-52177</v>
      </c>
    </row>
    <row r="35" spans="1:3" s="76" customFormat="1" x14ac:dyDescent="0.25">
      <c r="A35" s="63" t="s">
        <v>107</v>
      </c>
      <c r="B35" s="92">
        <f>SUM(B30:B34)</f>
        <v>1672547</v>
      </c>
      <c r="C35" s="79">
        <v>-1125558</v>
      </c>
    </row>
    <row r="36" spans="1:3" x14ac:dyDescent="0.25">
      <c r="A36" s="11"/>
      <c r="B36" s="32"/>
      <c r="C36" s="32"/>
    </row>
    <row r="37" spans="1:3" s="76" customFormat="1" x14ac:dyDescent="0.25">
      <c r="A37" s="63" t="s">
        <v>108</v>
      </c>
      <c r="B37" s="78"/>
      <c r="C37" s="78"/>
    </row>
    <row r="38" spans="1:3" x14ac:dyDescent="0.25">
      <c r="A38" s="11" t="s">
        <v>109</v>
      </c>
      <c r="B38" s="90">
        <v>-26017</v>
      </c>
      <c r="C38" s="68">
        <v>-29233</v>
      </c>
    </row>
    <row r="39" spans="1:3" x14ac:dyDescent="0.25">
      <c r="A39" s="11" t="s">
        <v>130</v>
      </c>
      <c r="B39" s="90">
        <v>0</v>
      </c>
      <c r="C39" s="68">
        <v>7913</v>
      </c>
    </row>
    <row r="40" spans="1:3" s="76" customFormat="1" x14ac:dyDescent="0.25">
      <c r="A40" s="77" t="s">
        <v>110</v>
      </c>
      <c r="B40" s="92">
        <f>B38+B39</f>
        <v>-26017</v>
      </c>
      <c r="C40" s="79">
        <v>-21320</v>
      </c>
    </row>
    <row r="41" spans="1:3" x14ac:dyDescent="0.25">
      <c r="A41" s="11"/>
      <c r="B41" s="90"/>
      <c r="C41" s="68"/>
    </row>
    <row r="42" spans="1:3" s="76" customFormat="1" x14ac:dyDescent="0.25">
      <c r="A42" s="63" t="s">
        <v>111</v>
      </c>
      <c r="B42" s="90"/>
      <c r="C42" s="68"/>
    </row>
    <row r="43" spans="1:3" x14ac:dyDescent="0.25">
      <c r="A43" s="14" t="s">
        <v>112</v>
      </c>
      <c r="B43" s="90">
        <v>0</v>
      </c>
      <c r="C43" s="68">
        <v>0</v>
      </c>
    </row>
    <row r="44" spans="1:3" x14ac:dyDescent="0.25">
      <c r="A44" s="11" t="s">
        <v>113</v>
      </c>
      <c r="B44" s="90">
        <v>0</v>
      </c>
      <c r="C44" s="68">
        <v>0</v>
      </c>
    </row>
    <row r="45" spans="1:3" s="76" customFormat="1" x14ac:dyDescent="0.25">
      <c r="A45" s="77" t="s">
        <v>114</v>
      </c>
      <c r="B45" s="92">
        <f>SUM(B43:B44)</f>
        <v>0</v>
      </c>
      <c r="C45" s="79">
        <v>0</v>
      </c>
    </row>
    <row r="46" spans="1:3" s="76" customFormat="1" x14ac:dyDescent="0.25">
      <c r="A46" s="63" t="s">
        <v>115</v>
      </c>
      <c r="B46" s="92">
        <f>B35+B40+B45</f>
        <v>1646530</v>
      </c>
      <c r="C46" s="79">
        <v>-1146878</v>
      </c>
    </row>
    <row r="47" spans="1:3" x14ac:dyDescent="0.25">
      <c r="A47" s="14" t="s">
        <v>17</v>
      </c>
      <c r="B47" s="90">
        <f>405-9206</f>
        <v>-8801</v>
      </c>
      <c r="C47" s="68">
        <v>1810</v>
      </c>
    </row>
    <row r="48" spans="1:3" x14ac:dyDescent="0.25">
      <c r="A48" s="11" t="s">
        <v>116</v>
      </c>
      <c r="B48" s="68">
        <f>ББ_МСФО!C14</f>
        <v>198807</v>
      </c>
      <c r="C48" s="68">
        <v>1827604</v>
      </c>
    </row>
    <row r="49" spans="1:4" x14ac:dyDescent="0.25">
      <c r="A49" s="11" t="s">
        <v>120</v>
      </c>
      <c r="B49" s="79">
        <f>B46+B47+B48</f>
        <v>1836536</v>
      </c>
      <c r="C49" s="79">
        <v>682536</v>
      </c>
    </row>
    <row r="50" spans="1:4" x14ac:dyDescent="0.25">
      <c r="B50" s="86"/>
      <c r="C50" s="87"/>
      <c r="D50" s="85"/>
    </row>
    <row r="51" spans="1:4" ht="36.75" customHeight="1" x14ac:dyDescent="0.25">
      <c r="A51" s="102" t="s">
        <v>31</v>
      </c>
      <c r="B51" s="102"/>
    </row>
    <row r="52" spans="1:4" ht="25.5" customHeight="1" x14ac:dyDescent="0.25">
      <c r="A52" s="102" t="s">
        <v>32</v>
      </c>
      <c r="B52" s="102"/>
      <c r="C52" s="15"/>
    </row>
    <row r="53" spans="1:4" ht="24.75" customHeight="1" x14ac:dyDescent="0.3">
      <c r="A53" s="61" t="s">
        <v>126</v>
      </c>
      <c r="B53" s="46"/>
    </row>
    <row r="54" spans="1:4" ht="14.4" x14ac:dyDescent="0.3">
      <c r="A54" s="61" t="s">
        <v>33</v>
      </c>
      <c r="B54" s="46"/>
    </row>
    <row r="55" spans="1:4" ht="14.4" x14ac:dyDescent="0.3">
      <c r="A55" s="61"/>
      <c r="B55" s="46"/>
    </row>
    <row r="56" spans="1:4" ht="14.4" x14ac:dyDescent="0.3">
      <c r="A56" s="51" t="s">
        <v>34</v>
      </c>
      <c r="B56" s="52">
        <v>2597677</v>
      </c>
    </row>
    <row r="57" spans="1:4" x14ac:dyDescent="0.25">
      <c r="A57" s="41" t="s">
        <v>25</v>
      </c>
      <c r="B57" s="42" t="s">
        <v>26</v>
      </c>
    </row>
    <row r="58" spans="1:4" x14ac:dyDescent="0.25">
      <c r="A58" s="43"/>
      <c r="B58" s="33"/>
    </row>
    <row r="59" spans="1:4" ht="14.4" x14ac:dyDescent="0.3">
      <c r="A59" s="51" t="s">
        <v>35</v>
      </c>
      <c r="B59" s="52">
        <v>2597677</v>
      </c>
    </row>
    <row r="60" spans="1:4" x14ac:dyDescent="0.25">
      <c r="A60" s="45" t="s">
        <v>28</v>
      </c>
      <c r="B60" s="42" t="s">
        <v>26</v>
      </c>
    </row>
    <row r="61" spans="1:4" ht="14.4" x14ac:dyDescent="0.3">
      <c r="A61" s="51" t="s">
        <v>36</v>
      </c>
      <c r="B61" s="52" t="s">
        <v>128</v>
      </c>
    </row>
    <row r="62" spans="1:4" x14ac:dyDescent="0.25">
      <c r="A62" s="41" t="s">
        <v>28</v>
      </c>
      <c r="B62" s="42" t="s">
        <v>26</v>
      </c>
    </row>
    <row r="63" spans="1:4" ht="14.4" x14ac:dyDescent="0.3">
      <c r="A63"/>
      <c r="B63"/>
    </row>
    <row r="64" spans="1:4" ht="13.8" x14ac:dyDescent="0.25">
      <c r="A64" s="53" t="str">
        <f>ОПиУ_МСФО!A48</f>
        <v>Дата подписания отчета: 14 октября 2026 года</v>
      </c>
      <c r="B64" s="33"/>
    </row>
    <row r="65" spans="1:1" x14ac:dyDescent="0.25">
      <c r="A65" s="16"/>
    </row>
  </sheetData>
  <mergeCells count="2">
    <mergeCell ref="A52:B52"/>
    <mergeCell ref="A51:B51"/>
  </mergeCells>
  <pageMargins left="0.78740157480314965" right="0.39370078740157483" top="0.39370078740157483" bottom="0.39370078740157483" header="0" footer="0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9"/>
  <sheetViews>
    <sheetView tabSelected="1" zoomScaleNormal="100" workbookViewId="0">
      <selection activeCell="E24" sqref="E24"/>
    </sheetView>
  </sheetViews>
  <sheetFormatPr defaultColWidth="8.88671875" defaultRowHeight="13.2" x14ac:dyDescent="0.25"/>
  <cols>
    <col min="1" max="1" width="55.109375" style="17" customWidth="1"/>
    <col min="2" max="2" width="14.109375" style="17" customWidth="1"/>
    <col min="3" max="3" width="15.5546875" style="17" customWidth="1"/>
    <col min="4" max="5" width="12.33203125" style="17" customWidth="1"/>
    <col min="6" max="6" width="14.88671875" style="17" customWidth="1"/>
    <col min="7" max="16384" width="8.88671875" style="17"/>
  </cols>
  <sheetData>
    <row r="1" spans="1:6" x14ac:dyDescent="0.25">
      <c r="F1" s="54" t="s">
        <v>40</v>
      </c>
    </row>
    <row r="2" spans="1:6" ht="15" customHeight="1" x14ac:dyDescent="0.3">
      <c r="A2" s="109" t="s">
        <v>18</v>
      </c>
      <c r="B2" s="110"/>
      <c r="C2" s="110"/>
      <c r="D2" s="110"/>
      <c r="E2" s="110"/>
      <c r="F2" s="110"/>
    </row>
    <row r="3" spans="1:6" ht="15" customHeight="1" x14ac:dyDescent="0.3">
      <c r="A3" s="109" t="s">
        <v>38</v>
      </c>
      <c r="B3" s="110"/>
      <c r="C3" s="110"/>
      <c r="D3" s="110"/>
      <c r="E3" s="110"/>
      <c r="F3" s="110"/>
    </row>
    <row r="4" spans="1:6" x14ac:dyDescent="0.25">
      <c r="F4" s="54" t="s">
        <v>47</v>
      </c>
    </row>
    <row r="5" spans="1:6" x14ac:dyDescent="0.25">
      <c r="A5" s="112" t="s">
        <v>8</v>
      </c>
      <c r="B5" s="112"/>
      <c r="C5" s="112"/>
      <c r="D5" s="112"/>
      <c r="E5" s="112"/>
      <c r="F5" s="112"/>
    </row>
    <row r="6" spans="1:6" x14ac:dyDescent="0.25">
      <c r="A6" s="112" t="s">
        <v>5</v>
      </c>
      <c r="B6" s="112"/>
      <c r="C6" s="112"/>
      <c r="D6" s="112"/>
      <c r="E6" s="112"/>
      <c r="F6" s="112"/>
    </row>
    <row r="7" spans="1:6" x14ac:dyDescent="0.25">
      <c r="A7" s="112" t="str">
        <f>ОПиУ_МСФО!A8</f>
        <v>за девять месяцев, закончившихся 30 сентября 2026 года</v>
      </c>
      <c r="B7" s="112"/>
      <c r="C7" s="112"/>
      <c r="D7" s="112"/>
      <c r="E7" s="112"/>
      <c r="F7" s="112"/>
    </row>
    <row r="8" spans="1:6" x14ac:dyDescent="0.25">
      <c r="F8" s="54" t="s">
        <v>141</v>
      </c>
    </row>
    <row r="9" spans="1:6" ht="57.6" x14ac:dyDescent="0.25">
      <c r="A9" s="27" t="s">
        <v>6</v>
      </c>
      <c r="B9" s="27" t="s">
        <v>48</v>
      </c>
      <c r="C9" s="27" t="s">
        <v>37</v>
      </c>
      <c r="D9" s="27" t="s">
        <v>4</v>
      </c>
      <c r="E9" s="27" t="s">
        <v>9</v>
      </c>
      <c r="F9" s="27" t="s">
        <v>49</v>
      </c>
    </row>
    <row r="10" spans="1:6" ht="14.4" x14ac:dyDescent="0.25">
      <c r="A10" s="27" t="s">
        <v>10</v>
      </c>
      <c r="B10" s="27" t="s">
        <v>11</v>
      </c>
      <c r="C10" s="27" t="s">
        <v>12</v>
      </c>
      <c r="D10" s="27" t="s">
        <v>13</v>
      </c>
      <c r="E10" s="27" t="s">
        <v>14</v>
      </c>
      <c r="F10" s="27" t="s">
        <v>15</v>
      </c>
    </row>
    <row r="11" spans="1:6" ht="15" customHeight="1" x14ac:dyDescent="0.3">
      <c r="A11" s="70" t="s">
        <v>129</v>
      </c>
      <c r="B11" s="29">
        <v>1956560</v>
      </c>
      <c r="C11" s="29">
        <v>-51158</v>
      </c>
      <c r="D11" s="29">
        <v>0</v>
      </c>
      <c r="E11" s="29">
        <v>1008470</v>
      </c>
      <c r="F11" s="29">
        <v>2913872</v>
      </c>
    </row>
    <row r="12" spans="1:6" ht="15" customHeight="1" x14ac:dyDescent="0.3">
      <c r="A12" s="71" t="s">
        <v>50</v>
      </c>
      <c r="B12" s="28"/>
      <c r="C12" s="28"/>
      <c r="D12" s="28"/>
      <c r="E12" s="28"/>
      <c r="F12" s="28"/>
    </row>
    <row r="13" spans="1:6" ht="15" customHeight="1" x14ac:dyDescent="0.3">
      <c r="A13" s="70" t="s">
        <v>51</v>
      </c>
      <c r="B13" s="28"/>
      <c r="C13" s="28"/>
      <c r="D13" s="28"/>
      <c r="E13" s="29">
        <v>686275</v>
      </c>
      <c r="F13" s="29">
        <f>SUM(B13:E13)</f>
        <v>686275</v>
      </c>
    </row>
    <row r="14" spans="1:6" ht="30" customHeight="1" x14ac:dyDescent="0.3">
      <c r="A14" s="71" t="s">
        <v>39</v>
      </c>
      <c r="B14" s="29"/>
      <c r="C14" s="29"/>
      <c r="D14" s="29"/>
      <c r="E14" s="29"/>
      <c r="F14" s="29"/>
    </row>
    <row r="15" spans="1:6" ht="30" customHeight="1" x14ac:dyDescent="0.3">
      <c r="A15" s="72" t="s">
        <v>59</v>
      </c>
      <c r="B15" s="29"/>
      <c r="C15" s="29"/>
      <c r="D15" s="29"/>
      <c r="E15" s="29"/>
      <c r="F15" s="29"/>
    </row>
    <row r="16" spans="1:6" ht="15" customHeight="1" x14ac:dyDescent="0.3">
      <c r="A16" s="70" t="s">
        <v>52</v>
      </c>
      <c r="B16" s="29"/>
      <c r="C16" s="29">
        <v>-75919</v>
      </c>
      <c r="D16" s="29"/>
      <c r="E16" s="29"/>
      <c r="F16" s="29">
        <f t="shared" ref="F16:F22" si="0">SUM(B16:E16)</f>
        <v>-75919</v>
      </c>
    </row>
    <row r="17" spans="1:6" s="19" customFormat="1" ht="15" customHeight="1" x14ac:dyDescent="0.3">
      <c r="A17" s="70" t="s">
        <v>53</v>
      </c>
      <c r="B17" s="29"/>
      <c r="C17" s="29">
        <f>C16</f>
        <v>-75919</v>
      </c>
      <c r="D17" s="29"/>
      <c r="E17" s="29"/>
      <c r="F17" s="29">
        <f t="shared" si="0"/>
        <v>-75919</v>
      </c>
    </row>
    <row r="18" spans="1:6" s="19" customFormat="1" ht="15" customHeight="1" x14ac:dyDescent="0.3">
      <c r="A18" s="71" t="s">
        <v>54</v>
      </c>
      <c r="B18" s="29"/>
      <c r="C18" s="28">
        <f>C17</f>
        <v>-75919</v>
      </c>
      <c r="D18" s="28"/>
      <c r="E18" s="28">
        <f>E13</f>
        <v>686275</v>
      </c>
      <c r="F18" s="28">
        <f t="shared" si="0"/>
        <v>610356</v>
      </c>
    </row>
    <row r="19" spans="1:6" s="20" customFormat="1" ht="15" customHeight="1" x14ac:dyDescent="0.3">
      <c r="A19" s="70" t="s">
        <v>7</v>
      </c>
      <c r="B19" s="29"/>
      <c r="C19" s="29"/>
      <c r="D19" s="29"/>
      <c r="E19" s="29"/>
      <c r="F19" s="29"/>
    </row>
    <row r="20" spans="1:6" ht="15" customHeight="1" x14ac:dyDescent="0.3">
      <c r="A20" s="70" t="s">
        <v>56</v>
      </c>
      <c r="B20" s="29"/>
      <c r="C20" s="29"/>
      <c r="D20" s="29"/>
      <c r="E20" s="29">
        <v>-278902</v>
      </c>
      <c r="F20" s="29"/>
    </row>
    <row r="21" spans="1:6" ht="15" customHeight="1" x14ac:dyDescent="0.3">
      <c r="A21" s="71" t="s">
        <v>133</v>
      </c>
      <c r="B21" s="28">
        <f>B11+B18+B19+B20</f>
        <v>1956560</v>
      </c>
      <c r="C21" s="28">
        <f>C11+C18+C19+C20</f>
        <v>-127077</v>
      </c>
      <c r="D21" s="28">
        <f>D11+D18+D19+D20</f>
        <v>0</v>
      </c>
      <c r="E21" s="28">
        <f>E11+E18+E19+E20</f>
        <v>1415843</v>
      </c>
      <c r="F21" s="28">
        <f t="shared" si="0"/>
        <v>3245326</v>
      </c>
    </row>
    <row r="22" spans="1:6" ht="15" customHeight="1" x14ac:dyDescent="0.3">
      <c r="A22" s="70" t="s">
        <v>132</v>
      </c>
      <c r="B22" s="29">
        <f>B21</f>
        <v>1956560</v>
      </c>
      <c r="C22" s="29">
        <f>C21</f>
        <v>-127077</v>
      </c>
      <c r="D22" s="29">
        <f>D21</f>
        <v>0</v>
      </c>
      <c r="E22" s="29">
        <f>E21</f>
        <v>1415843</v>
      </c>
      <c r="F22" s="29">
        <f t="shared" si="0"/>
        <v>3245326</v>
      </c>
    </row>
    <row r="23" spans="1:6" ht="15" customHeight="1" x14ac:dyDescent="0.3">
      <c r="A23" s="71" t="s">
        <v>50</v>
      </c>
      <c r="B23" s="29"/>
      <c r="C23" s="29"/>
      <c r="D23" s="29"/>
      <c r="E23" s="29"/>
      <c r="F23" s="28"/>
    </row>
    <row r="24" spans="1:6" ht="15" customHeight="1" x14ac:dyDescent="0.3">
      <c r="A24" s="70" t="s">
        <v>51</v>
      </c>
      <c r="B24" s="29"/>
      <c r="C24" s="29"/>
      <c r="D24" s="29"/>
      <c r="E24" s="29">
        <f>ОПиУ_МСФО!B26</f>
        <v>1187791</v>
      </c>
      <c r="F24" s="29">
        <f>SUM(B24:E24)</f>
        <v>1187791</v>
      </c>
    </row>
    <row r="25" spans="1:6" ht="14.4" x14ac:dyDescent="0.3">
      <c r="A25" s="71" t="s">
        <v>39</v>
      </c>
      <c r="B25" s="29"/>
      <c r="C25" s="29"/>
      <c r="D25" s="29"/>
      <c r="E25" s="29"/>
      <c r="F25" s="29"/>
    </row>
    <row r="26" spans="1:6" ht="26.4" x14ac:dyDescent="0.3">
      <c r="A26" s="72" t="s">
        <v>121</v>
      </c>
      <c r="B26" s="29"/>
      <c r="C26" s="29"/>
      <c r="D26" s="29"/>
      <c r="E26" s="29"/>
      <c r="F26" s="29"/>
    </row>
    <row r="27" spans="1:6" ht="14.4" x14ac:dyDescent="0.3">
      <c r="A27" s="70" t="s">
        <v>52</v>
      </c>
      <c r="B27" s="29"/>
      <c r="C27" s="29">
        <f>ОПиУ_МСФО!B30</f>
        <v>39567</v>
      </c>
      <c r="D27" s="29"/>
      <c r="E27" s="29"/>
      <c r="F27" s="29">
        <f>SUM(B27:E27)</f>
        <v>39567</v>
      </c>
    </row>
    <row r="28" spans="1:6" ht="14.4" x14ac:dyDescent="0.3">
      <c r="A28" s="70" t="s">
        <v>53</v>
      </c>
      <c r="B28" s="29"/>
      <c r="C28" s="29">
        <f>C27</f>
        <v>39567</v>
      </c>
      <c r="D28" s="29"/>
      <c r="E28" s="29"/>
      <c r="F28" s="29">
        <f>SUM(B28:E28)</f>
        <v>39567</v>
      </c>
    </row>
    <row r="29" spans="1:6" ht="14.4" x14ac:dyDescent="0.3">
      <c r="A29" s="71" t="s">
        <v>54</v>
      </c>
      <c r="B29" s="28"/>
      <c r="C29" s="28">
        <f>C28</f>
        <v>39567</v>
      </c>
      <c r="D29" s="28"/>
      <c r="E29" s="28">
        <f>E24</f>
        <v>1187791</v>
      </c>
      <c r="F29" s="28">
        <f>SUM(B29:E29)</f>
        <v>1227358</v>
      </c>
    </row>
    <row r="30" spans="1:6" ht="26.4" x14ac:dyDescent="0.3">
      <c r="A30" s="71" t="s">
        <v>55</v>
      </c>
      <c r="B30" s="29"/>
      <c r="C30" s="29"/>
      <c r="D30" s="29"/>
      <c r="E30" s="29"/>
      <c r="F30" s="29"/>
    </row>
    <row r="31" spans="1:6" ht="14.4" x14ac:dyDescent="0.3">
      <c r="A31" s="70" t="s">
        <v>57</v>
      </c>
      <c r="B31" s="29">
        <v>0</v>
      </c>
      <c r="C31" s="29"/>
      <c r="D31" s="29"/>
      <c r="E31" s="29"/>
      <c r="F31" s="29">
        <f>SUM(B31:E31)</f>
        <v>0</v>
      </c>
    </row>
    <row r="32" spans="1:6" ht="14.4" x14ac:dyDescent="0.3">
      <c r="A32" s="70" t="s">
        <v>58</v>
      </c>
      <c r="B32" s="80"/>
      <c r="C32" s="80"/>
      <c r="D32" s="80"/>
      <c r="E32" s="80">
        <v>0</v>
      </c>
      <c r="F32" s="29">
        <f>SUM(B32:E32)</f>
        <v>0</v>
      </c>
    </row>
    <row r="33" spans="1:6" ht="14.4" x14ac:dyDescent="0.3">
      <c r="A33" s="71" t="s">
        <v>134</v>
      </c>
      <c r="B33" s="28">
        <f>SUM(B22+B29+B31+B32)</f>
        <v>1956560</v>
      </c>
      <c r="C33" s="28">
        <f>SUM(C22+C29+C31+C32)</f>
        <v>-87510</v>
      </c>
      <c r="D33" s="28">
        <f>SUM(D22+D29+D31+D32)</f>
        <v>0</v>
      </c>
      <c r="E33" s="28">
        <f>SUM(E22+E29+E31+E32)</f>
        <v>2603634</v>
      </c>
      <c r="F33" s="28">
        <f>SUM(F22+F29+F31+F32)</f>
        <v>4472684</v>
      </c>
    </row>
    <row r="34" spans="1:6" ht="12.75" hidden="1" customHeight="1" x14ac:dyDescent="0.25">
      <c r="A34" s="25"/>
      <c r="B34" s="26" t="b">
        <f>B33=ББ_МСФО!B29</f>
        <v>0</v>
      </c>
      <c r="C34" s="26"/>
      <c r="D34" s="26" t="b">
        <f>D33=ББ_МСФО!B33</f>
        <v>0</v>
      </c>
      <c r="E34" s="26" t="e">
        <f>E33=ББ_МСФО!#REF!</f>
        <v>#REF!</v>
      </c>
      <c r="F34" s="26" t="e">
        <f>F33=#REF!+#REF!</f>
        <v>#REF!</v>
      </c>
    </row>
    <row r="35" spans="1:6" ht="32.25" customHeight="1" x14ac:dyDescent="0.25">
      <c r="B35" s="19"/>
    </row>
    <row r="36" spans="1:6" x14ac:dyDescent="0.25">
      <c r="A36" s="95" t="s">
        <v>21</v>
      </c>
      <c r="B36" s="96"/>
      <c r="C36" s="96"/>
      <c r="D36" s="111"/>
      <c r="E36" s="111"/>
    </row>
    <row r="37" spans="1:6" ht="15" customHeight="1" x14ac:dyDescent="0.25">
      <c r="A37" s="95" t="s">
        <v>22</v>
      </c>
      <c r="B37" s="96"/>
      <c r="C37" s="96"/>
      <c r="D37" s="4"/>
      <c r="E37" s="4"/>
    </row>
    <row r="38" spans="1:6" x14ac:dyDescent="0.25">
      <c r="A38" s="95" t="s">
        <v>127</v>
      </c>
      <c r="B38" s="96"/>
      <c r="C38" s="33"/>
      <c r="D38" s="111"/>
      <c r="E38" s="111"/>
    </row>
    <row r="39" spans="1:6" x14ac:dyDescent="0.25">
      <c r="A39" s="95" t="s">
        <v>23</v>
      </c>
      <c r="B39" s="96"/>
      <c r="C39" s="33"/>
      <c r="D39" s="111"/>
      <c r="E39" s="111"/>
    </row>
    <row r="40" spans="1:6" x14ac:dyDescent="0.25">
      <c r="A40" s="60"/>
      <c r="B40" s="33"/>
      <c r="C40" s="33"/>
      <c r="D40" s="111"/>
      <c r="E40" s="111"/>
    </row>
    <row r="41" spans="1:6" x14ac:dyDescent="0.25">
      <c r="A41" s="39" t="s">
        <v>24</v>
      </c>
      <c r="D41" s="40">
        <v>2597677</v>
      </c>
    </row>
    <row r="42" spans="1:6" x14ac:dyDescent="0.25">
      <c r="A42" s="41" t="s">
        <v>25</v>
      </c>
      <c r="D42" s="42" t="s">
        <v>26</v>
      </c>
    </row>
    <row r="43" spans="1:6" x14ac:dyDescent="0.25">
      <c r="A43" s="43"/>
      <c r="D43" s="33"/>
    </row>
    <row r="44" spans="1:6" x14ac:dyDescent="0.25">
      <c r="A44" s="44" t="s">
        <v>27</v>
      </c>
      <c r="D44" s="40">
        <v>2597677</v>
      </c>
      <c r="E44" s="18"/>
      <c r="F44" s="18"/>
    </row>
    <row r="45" spans="1:6" x14ac:dyDescent="0.25">
      <c r="A45" s="45" t="s">
        <v>28</v>
      </c>
      <c r="D45" s="42" t="s">
        <v>26</v>
      </c>
      <c r="F45" s="18"/>
    </row>
    <row r="46" spans="1:6" x14ac:dyDescent="0.25">
      <c r="A46" s="44" t="s">
        <v>29</v>
      </c>
      <c r="D46" s="40" t="s">
        <v>128</v>
      </c>
    </row>
    <row r="47" spans="1:6" x14ac:dyDescent="0.25">
      <c r="A47" s="41" t="s">
        <v>28</v>
      </c>
      <c r="D47" s="42" t="s">
        <v>26</v>
      </c>
    </row>
    <row r="48" spans="1:6" ht="14.4" x14ac:dyDescent="0.3">
      <c r="A48"/>
      <c r="B48"/>
      <c r="C48"/>
    </row>
    <row r="49" spans="1:3" x14ac:dyDescent="0.25">
      <c r="A49" s="60" t="str">
        <f>ОДДС!A64</f>
        <v>Дата подписания отчета: 14 октября 2026 года</v>
      </c>
      <c r="B49" s="33"/>
      <c r="C49" s="33"/>
    </row>
  </sheetData>
  <mergeCells count="13">
    <mergeCell ref="D40:E40"/>
    <mergeCell ref="D39:E39"/>
    <mergeCell ref="A5:F5"/>
    <mergeCell ref="A6:F6"/>
    <mergeCell ref="A7:F7"/>
    <mergeCell ref="D36:E36"/>
    <mergeCell ref="A38:B38"/>
    <mergeCell ref="A39:B39"/>
    <mergeCell ref="A2:F2"/>
    <mergeCell ref="A3:F3"/>
    <mergeCell ref="A36:C36"/>
    <mergeCell ref="A37:C37"/>
    <mergeCell ref="D38:E38"/>
  </mergeCells>
  <pageMargins left="0.74803149606299213" right="0.39370078740157483" top="0.78740157480314965" bottom="0.59055118110236227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ББ_МСФО</vt:lpstr>
      <vt:lpstr>ОПиУ_МСФО</vt:lpstr>
      <vt:lpstr>ОДДС</vt:lpstr>
      <vt:lpstr>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Tatyana.Starkova</dc:creator>
  <cp:lastModifiedBy>Каташева Айнагуль</cp:lastModifiedBy>
  <cp:lastPrinted>2026-10-14T05:16:39Z</cp:lastPrinted>
  <dcterms:created xsi:type="dcterms:W3CDTF">2017-01-23T04:20:43Z</dcterms:created>
  <dcterms:modified xsi:type="dcterms:W3CDTF">2026-10-14T05:19:49Z</dcterms:modified>
</cp:coreProperties>
</file>