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ЕЛОРДА АРНАУ\ФО\отчет в KASE\"/>
    </mc:Choice>
  </mc:AlternateContent>
  <xr:revisionPtr revIDLastSave="0" documentId="13_ncr:1_{C825DB54-A635-48E3-93B6-C26E064F0B7F}" xr6:coauthVersionLast="43" xr6:coauthVersionMax="43" xr10:uidLastSave="{00000000-0000-0000-0000-000000000000}"/>
  <bookViews>
    <workbookView xWindow="-120" yWindow="-120" windowWidth="29040" windowHeight="15840" activeTab="3" xr2:uid="{E548A72A-5910-446E-8C9D-19CD4125B67C}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4" l="1"/>
  <c r="D7" i="4"/>
  <c r="D13" i="4"/>
  <c r="E13" i="4"/>
  <c r="F13" i="4"/>
  <c r="D21" i="3"/>
  <c r="D19" i="3"/>
  <c r="C19" i="3"/>
  <c r="D13" i="3"/>
  <c r="E25" i="1" l="1"/>
  <c r="E20" i="1"/>
  <c r="E10" i="2"/>
  <c r="E15" i="2" s="1"/>
  <c r="D10" i="1" l="1"/>
  <c r="E10" i="1"/>
  <c r="D9" i="2" l="1"/>
  <c r="D15" i="2" s="1"/>
  <c r="E17" i="1" l="1"/>
  <c r="D17" i="1" l="1"/>
  <c r="D20" i="1" s="1"/>
  <c r="D24" i="1"/>
  <c r="D25" i="1" l="1"/>
  <c r="E17" i="2"/>
  <c r="E18" i="2" s="1"/>
  <c r="D17" i="2"/>
  <c r="D18" i="2" s="1"/>
  <c r="E24" i="1"/>
</calcChain>
</file>

<file path=xl/sharedStrings.xml><?xml version="1.0" encoding="utf-8"?>
<sst xmlns="http://schemas.openxmlformats.org/spreadsheetml/2006/main" count="107" uniqueCount="75">
  <si>
    <t>Прим.</t>
  </si>
  <si>
    <t>(неаудировано)</t>
  </si>
  <si>
    <t>АКТИВЫ</t>
  </si>
  <si>
    <t>Денежные средства</t>
  </si>
  <si>
    <t>Запасы</t>
  </si>
  <si>
    <t>ИТОГО АКТИВОВ</t>
  </si>
  <si>
    <t>ОБЯЗАТЕЛЬСТВА</t>
  </si>
  <si>
    <t>Займы полученные</t>
  </si>
  <si>
    <t>Торговая кредиторская задолженность</t>
  </si>
  <si>
    <t>Итого краткосрочных обязательств</t>
  </si>
  <si>
    <t>Долгосрочные финансовые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</si>
  <si>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</si>
  <si>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</si>
  <si>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</si>
  <si>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</si>
  <si>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</si>
  <si>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Мустафаев С.С.</t>
  </si>
  <si>
    <t>Есенбекова А.С.</t>
  </si>
  <si>
    <t>Директор</t>
  </si>
  <si>
    <t>Главный бухгалтер</t>
  </si>
  <si>
    <t>Доходы по вознаграждениям</t>
  </si>
  <si>
    <t>Расходы на реализацию</t>
  </si>
  <si>
    <t>Общие и административные расходы</t>
  </si>
  <si>
    <t>Прочий расход</t>
  </si>
  <si>
    <t>Прибыль до налогообложения</t>
  </si>
  <si>
    <t>Расход по подоходному налогу</t>
  </si>
  <si>
    <t>Прибыль за отчетный период</t>
  </si>
  <si>
    <t>Итого совокупный доход за период</t>
  </si>
  <si>
    <t>Итого  обязательств</t>
  </si>
  <si>
    <t>Краткосрочные финансовые обязательства</t>
  </si>
  <si>
    <t>(аудировано)</t>
  </si>
  <si>
    <t>Отложенные налоговые обязательства</t>
  </si>
  <si>
    <t>Прочая дебиторская задолженность</t>
  </si>
  <si>
    <t>Корпоративный подоходный налог</t>
  </si>
  <si>
    <t>Прочие обязательства и другие обязательные платежи</t>
  </si>
  <si>
    <t>Авансы выданные</t>
  </si>
  <si>
    <t>Доход от реализации</t>
  </si>
  <si>
    <t>Себестоимость реализованной продукции</t>
  </si>
  <si>
    <t>Валовая прибыль</t>
  </si>
  <si>
    <t>-</t>
  </si>
  <si>
    <t>Прочие краткосрочные активы</t>
  </si>
  <si>
    <t xml:space="preserve">ТОО «Ел Орда Арнау»
Промежуточный  сокращенный отчет о прибыли или убытке и прочем совокупном доходе
за 1 квартал закончившийся 31.03.2024 г                                           (в тысячах тенге)
</t>
  </si>
  <si>
    <t xml:space="preserve">(неаудировано) </t>
  </si>
  <si>
    <t xml:space="preserve">ТОО «Ел Орда Арнау»
Промежуточный  сокращенный отчет о прибыли или убытке и прочем совокупном доходе за 1 квартал закончившихся 31.03.2024 г                     (в тысячах тенге)
</t>
  </si>
  <si>
    <t>Прочие доходы</t>
  </si>
  <si>
    <r>
      <t xml:space="preserve"> 2023 </t>
    </r>
    <r>
      <rPr>
        <b/>
        <sz val="11"/>
        <color rgb="FF0D0D0D"/>
        <rFont val="Times New Roman"/>
        <family val="1"/>
        <charset val="204"/>
      </rPr>
      <t>года</t>
    </r>
  </si>
  <si>
    <t>Денежные потоки от операционной деятельности</t>
  </si>
  <si>
    <t>Оплата поставщикам</t>
  </si>
  <si>
    <t>Выплата заработной платы</t>
  </si>
  <si>
    <t xml:space="preserve">Налоги и прочие платежи </t>
  </si>
  <si>
    <t>Предоставление услуг</t>
  </si>
  <si>
    <t>Прочие поступления</t>
  </si>
  <si>
    <t>Прочие выплаты</t>
  </si>
  <si>
    <t>Чистый отток денежных средств от  операционной деятельности</t>
  </si>
  <si>
    <t>Денежные потоки от финансовой деятельности</t>
  </si>
  <si>
    <t>Получение финансовой помощи</t>
  </si>
  <si>
    <t>Погашение финансовой помощи</t>
  </si>
  <si>
    <t>Чистый поток денежных средств от</t>
  </si>
  <si>
    <t xml:space="preserve">финансовой деятельности </t>
  </si>
  <si>
    <t xml:space="preserve">Чистое увеличение денежных средств </t>
  </si>
  <si>
    <t>Денежные средства и их эквиваленты на 01 января</t>
  </si>
  <si>
    <t>‒</t>
  </si>
  <si>
    <t>31 марта</t>
  </si>
  <si>
    <r>
      <t xml:space="preserve"> 2024 </t>
    </r>
    <r>
      <rPr>
        <b/>
        <sz val="11"/>
        <color rgb="FF0D0D0D"/>
        <rFont val="Times New Roman"/>
        <family val="1"/>
        <charset val="204"/>
      </rPr>
      <t>года</t>
    </r>
  </si>
  <si>
    <t>Прибыль за период</t>
  </si>
  <si>
    <t>Взнос в уставный капитал</t>
  </si>
  <si>
    <t>Реализация товаров</t>
  </si>
  <si>
    <t xml:space="preserve">Прочие </t>
  </si>
  <si>
    <t>Денежные средства и их эквиваленты на 31 марта</t>
  </si>
  <si>
    <t xml:space="preserve">ТОО «Ел Орда Арнау»
Промежуточный  сокращенный отчет о движении денежных средств
за 1 квартал, закончившийся 31.03.2024 года          (в тыс. тенге)
</t>
  </si>
  <si>
    <t xml:space="preserve">ТОО «Ел Орда Арнау»
Промежуточный  сокращенный отчет об изменениях в собственном капитале
за 1 квартал, закончившиися 31.03.2024 года (в тыс. тенге)
</t>
  </si>
  <si>
    <t xml:space="preserve">Сальдо на 1 января отчетного года													</t>
  </si>
  <si>
    <t xml:space="preserve">Сальдо на 1 января предыдущего года													</t>
  </si>
  <si>
    <t>На 31 марта 2023 года (неаудировано)</t>
  </si>
  <si>
    <t>Остаток на 31 марта 2024 года (аудировано)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</si>
</sst>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;[Red]#,##0.00"/>
    <numFmt numFmtId="171" formatCode="#,##0.000"/>
    <numFmt numFmtId="172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2" fillId="0" borderId="0"/>
  </cellStyleXfs>
  <cellXfs count="12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16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3" fontId="4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43" fontId="4" fillId="0" borderId="0" xfId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3" fillId="0" borderId="1" xfId="1" applyFont="1" applyBorder="1" applyAlignment="1">
      <alignment horizontal="left"/>
    </xf>
    <xf numFmtId="43" fontId="5" fillId="0" borderId="0" xfId="1" applyFont="1" applyAlignment="1">
      <alignment horizontal="left"/>
    </xf>
    <xf numFmtId="43" fontId="6" fillId="0" borderId="2" xfId="1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6" fillId="0" borderId="1" xfId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5" fontId="4" fillId="0" borderId="1" xfId="1" applyNumberFormat="1" applyFont="1" applyBorder="1" applyAlignme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 wrapText="1"/>
    </xf>
    <xf numFmtId="164" fontId="4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left"/>
    </xf>
    <xf numFmtId="164" fontId="4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6" fillId="0" borderId="2" xfId="1" applyNumberFormat="1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171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72" fontId="2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2" fillId="0" borderId="1" xfId="0" applyFont="1" applyBorder="1"/>
    <xf numFmtId="0" fontId="11" fillId="0" borderId="0" xfId="0" applyFont="1" applyAlignment="1">
      <alignment wrapText="1"/>
    </xf>
    <xf numFmtId="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2" fontId="6" fillId="0" borderId="1" xfId="0" applyNumberFormat="1" applyFont="1" applyBorder="1" applyAlignment="1">
      <alignment horizontal="right" vertical="center" wrapText="1"/>
    </xf>
    <xf numFmtId="172" fontId="6" fillId="0" borderId="2" xfId="0" applyNumberFormat="1" applyFont="1" applyBorder="1" applyAlignment="1">
      <alignment horizontal="right" vertical="center" wrapText="1"/>
    </xf>
    <xf numFmtId="4" fontId="13" fillId="2" borderId="4" xfId="2" applyNumberFormat="1" applyFont="1" applyFill="1" applyBorder="1" applyAlignment="1">
      <alignment horizontal="right" vertical="top"/>
    </xf>
    <xf numFmtId="171" fontId="7" fillId="0" borderId="3" xfId="0" applyNumberFormat="1" applyFont="1" applyBorder="1" applyAlignment="1">
      <alignment horizontal="right" vertical="center"/>
    </xf>
    <xf numFmtId="171" fontId="7" fillId="0" borderId="1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 wrapText="1"/>
    </xf>
    <xf numFmtId="171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3" fontId="6" fillId="0" borderId="1" xfId="1" applyNumberFormat="1" applyFont="1" applyBorder="1" applyAlignment="1">
      <alignment horizontal="right" vertical="center" wrapText="1"/>
    </xf>
    <xf numFmtId="43" fontId="2" fillId="0" borderId="1" xfId="1" applyNumberFormat="1" applyFont="1" applyBorder="1" applyAlignment="1">
      <alignment vertical="center" wrapText="1"/>
    </xf>
    <xf numFmtId="43" fontId="2" fillId="0" borderId="0" xfId="1" applyNumberFormat="1" applyFont="1" applyAlignment="1">
      <alignment horizontal="right" vertical="center" wrapText="1"/>
    </xf>
    <xf numFmtId="43" fontId="2" fillId="0" borderId="0" xfId="1" applyNumberFormat="1" applyFont="1" applyAlignment="1">
      <alignment vertical="center" wrapText="1"/>
    </xf>
    <xf numFmtId="43" fontId="4" fillId="0" borderId="0" xfId="1" applyNumberFormat="1" applyFont="1" applyAlignment="1">
      <alignment horizontal="right" vertical="center" wrapText="1"/>
    </xf>
    <xf numFmtId="43" fontId="2" fillId="0" borderId="1" xfId="1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vertical="center" wrapText="1"/>
    </xf>
    <xf numFmtId="43" fontId="6" fillId="0" borderId="2" xfId="1" applyNumberFormat="1" applyFont="1" applyBorder="1" applyAlignment="1">
      <alignment horizontal="right" vertical="center" wrapText="1"/>
    </xf>
    <xf numFmtId="43" fontId="7" fillId="0" borderId="2" xfId="1" applyNumberFormat="1" applyFont="1" applyBorder="1" applyAlignment="1">
      <alignment vertical="center" wrapText="1"/>
    </xf>
    <xf numFmtId="43" fontId="6" fillId="0" borderId="0" xfId="1" applyNumberFormat="1" applyFont="1" applyAlignment="1">
      <alignment horizontal="right" vertical="center" wrapText="1"/>
    </xf>
  </cellXfs>
  <cellStyles count="3">
    <cellStyle name="Обычный" xfId="0" builtinId="0"/>
    <cellStyle name="Обычный_ф3" xfId="2" xr:uid="{DA48AA68-24AF-48C7-ADCB-AFB54DFFC744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D1A2-A283-4465-ACF4-E6C312A677E2}">
  <sheetPr>
    <pageSetUpPr fitToPage="1"/>
  </sheetPr>
  <dimension ref="B1:H29"/>
  <sheetViews>
    <sheetView topLeftCell="A22" zoomScaleNormal="100" workbookViewId="0">
      <selection activeCell="B5" sqref="B5"/>
    </sheetView>
  </sheetViews>
  <sheetFormatPr defaultRowHeight="19.5" customHeight="1" x14ac:dyDescent="0.25"/>
  <cols>
    <col min="1" max="1" width="7.5703125" style="2" customWidth="1"/>
    <col min="2" max="2" width="39.28515625" style="2" customWidth="1"/>
    <col min="3" max="3" width="7.140625" style="2" customWidth="1"/>
    <col min="4" max="4" width="21.5703125" style="2" customWidth="1"/>
    <col min="5" max="5" width="22" style="2" customWidth="1"/>
    <col min="6" max="16384" width="9.140625" style="2"/>
  </cols>
  <sheetData>
    <row r="1" spans="2:8" ht="63" customHeight="1" x14ac:dyDescent="0.25">
      <c r="B1" s="65" t="s">
        <v>41</v>
      </c>
      <c r="C1" s="65"/>
      <c r="D1" s="65"/>
      <c r="E1" s="65"/>
      <c r="F1" s="25"/>
      <c r="G1" s="25"/>
      <c r="H1" s="1"/>
    </row>
    <row r="2" spans="2:8" ht="19.5" customHeight="1" x14ac:dyDescent="0.25">
      <c r="B2" s="66"/>
      <c r="C2" s="67"/>
      <c r="D2" s="53">
        <v>45382</v>
      </c>
      <c r="E2" s="54">
        <v>45291</v>
      </c>
    </row>
    <row r="3" spans="2:8" ht="19.5" customHeight="1" x14ac:dyDescent="0.25">
      <c r="B3" s="66"/>
      <c r="C3" s="67"/>
      <c r="D3" s="55" t="s">
        <v>1</v>
      </c>
      <c r="E3" s="56" t="s">
        <v>30</v>
      </c>
    </row>
    <row r="4" spans="2:8" ht="19.5" customHeight="1" x14ac:dyDescent="0.25">
      <c r="B4" s="37" t="s">
        <v>2</v>
      </c>
      <c r="C4" s="38"/>
      <c r="D4" s="39"/>
      <c r="E4" s="40"/>
    </row>
    <row r="5" spans="2:8" ht="19.5" customHeight="1" x14ac:dyDescent="0.25">
      <c r="B5" s="41" t="s">
        <v>3</v>
      </c>
      <c r="C5" s="38"/>
      <c r="D5" s="26">
        <v>676079</v>
      </c>
      <c r="E5" s="27">
        <v>9856</v>
      </c>
    </row>
    <row r="6" spans="2:8" ht="19.5" customHeight="1" x14ac:dyDescent="0.25">
      <c r="B6" s="41" t="s">
        <v>4</v>
      </c>
      <c r="C6" s="37">
        <v>7</v>
      </c>
      <c r="D6" s="26">
        <v>8912975</v>
      </c>
      <c r="E6" s="27">
        <v>6870535</v>
      </c>
    </row>
    <row r="7" spans="2:8" ht="19.5" customHeight="1" x14ac:dyDescent="0.25">
      <c r="B7" s="41" t="s">
        <v>32</v>
      </c>
      <c r="C7" s="37"/>
      <c r="D7" s="26">
        <v>260</v>
      </c>
      <c r="E7" s="27" t="s">
        <v>39</v>
      </c>
    </row>
    <row r="8" spans="2:8" ht="19.5" customHeight="1" x14ac:dyDescent="0.25">
      <c r="B8" s="42" t="s">
        <v>35</v>
      </c>
      <c r="C8" s="43">
        <v>8</v>
      </c>
      <c r="D8" s="28">
        <v>1126386</v>
      </c>
      <c r="E8" s="29">
        <v>691730</v>
      </c>
    </row>
    <row r="9" spans="2:8" ht="19.5" customHeight="1" thickBot="1" x14ac:dyDescent="0.3">
      <c r="B9" s="44" t="s">
        <v>40</v>
      </c>
      <c r="C9" s="45"/>
      <c r="D9" s="30">
        <v>1965</v>
      </c>
      <c r="E9" s="31">
        <v>598</v>
      </c>
    </row>
    <row r="10" spans="2:8" ht="19.5" customHeight="1" thickBot="1" x14ac:dyDescent="0.3">
      <c r="B10" s="46" t="s">
        <v>5</v>
      </c>
      <c r="C10" s="46"/>
      <c r="D10" s="32">
        <f>SUM(D5:D9)</f>
        <v>10717665</v>
      </c>
      <c r="E10" s="32">
        <f>SUM(E5:E9)</f>
        <v>7572719</v>
      </c>
    </row>
    <row r="11" spans="2:8" ht="19.5" customHeight="1" x14ac:dyDescent="0.25">
      <c r="B11" s="37" t="s">
        <v>6</v>
      </c>
      <c r="C11" s="37"/>
      <c r="D11" s="33"/>
      <c r="E11" s="27"/>
    </row>
    <row r="12" spans="2:8" ht="25.5" customHeight="1" x14ac:dyDescent="0.25">
      <c r="B12" s="41" t="s">
        <v>29</v>
      </c>
      <c r="C12" s="37">
        <v>9</v>
      </c>
      <c r="D12" s="33">
        <v>93750</v>
      </c>
      <c r="E12" s="27">
        <v>402951</v>
      </c>
    </row>
    <row r="13" spans="2:8" ht="19.5" customHeight="1" x14ac:dyDescent="0.25">
      <c r="B13" s="41" t="s">
        <v>7</v>
      </c>
      <c r="C13" s="37">
        <v>10</v>
      </c>
      <c r="D13" s="26">
        <v>710642</v>
      </c>
      <c r="E13" s="26">
        <v>710642</v>
      </c>
    </row>
    <row r="14" spans="2:8" ht="19.5" customHeight="1" x14ac:dyDescent="0.25">
      <c r="B14" s="41" t="s">
        <v>8</v>
      </c>
      <c r="C14" s="47">
        <v>11</v>
      </c>
      <c r="D14" s="26">
        <v>444499</v>
      </c>
      <c r="E14" s="27">
        <v>598051</v>
      </c>
    </row>
    <row r="15" spans="2:8" ht="19.5" customHeight="1" x14ac:dyDescent="0.25">
      <c r="B15" s="41" t="s">
        <v>33</v>
      </c>
      <c r="C15" s="38"/>
      <c r="D15" s="26">
        <v>9559</v>
      </c>
      <c r="E15" s="27">
        <v>9559</v>
      </c>
    </row>
    <row r="16" spans="2:8" ht="28.5" customHeight="1" thickBot="1" x14ac:dyDescent="0.3">
      <c r="B16" s="44" t="s">
        <v>34</v>
      </c>
      <c r="C16" s="48"/>
      <c r="D16" s="30">
        <v>3753542</v>
      </c>
      <c r="E16" s="31">
        <v>419</v>
      </c>
    </row>
    <row r="17" spans="2:5" ht="19.5" customHeight="1" thickBot="1" x14ac:dyDescent="0.3">
      <c r="B17" s="49" t="s">
        <v>9</v>
      </c>
      <c r="C17" s="50"/>
      <c r="D17" s="34">
        <f>D13+D14+D15+D16+D12</f>
        <v>5011992</v>
      </c>
      <c r="E17" s="34">
        <f>E13+E14+E15+E16+E12</f>
        <v>1721622</v>
      </c>
    </row>
    <row r="18" spans="2:5" ht="19.5" customHeight="1" x14ac:dyDescent="0.25">
      <c r="B18" s="41" t="s">
        <v>10</v>
      </c>
      <c r="C18" s="51">
        <v>12</v>
      </c>
      <c r="D18" s="26">
        <v>4989273</v>
      </c>
      <c r="E18" s="27">
        <v>4987485</v>
      </c>
    </row>
    <row r="19" spans="2:5" ht="19.5" customHeight="1" thickBot="1" x14ac:dyDescent="0.3">
      <c r="B19" s="41" t="s">
        <v>31</v>
      </c>
      <c r="C19" s="51"/>
      <c r="D19" s="26">
        <v>98716</v>
      </c>
      <c r="E19" s="27">
        <v>98716</v>
      </c>
    </row>
    <row r="20" spans="2:5" ht="19.5" customHeight="1" thickBot="1" x14ac:dyDescent="0.3">
      <c r="B20" s="49" t="s">
        <v>28</v>
      </c>
      <c r="C20" s="50"/>
      <c r="D20" s="34">
        <f>D17+D18+D19</f>
        <v>10099981</v>
      </c>
      <c r="E20" s="35">
        <f>E18+E19+E17</f>
        <v>6807823</v>
      </c>
    </row>
    <row r="21" spans="2:5" ht="19.5" customHeight="1" x14ac:dyDescent="0.25">
      <c r="B21" s="37" t="s">
        <v>11</v>
      </c>
      <c r="C21" s="41"/>
      <c r="D21" s="33"/>
      <c r="E21" s="27"/>
    </row>
    <row r="22" spans="2:5" ht="19.5" customHeight="1" x14ac:dyDescent="0.25">
      <c r="B22" s="41" t="s">
        <v>12</v>
      </c>
      <c r="C22" s="38"/>
      <c r="D22" s="26">
        <v>350000</v>
      </c>
      <c r="E22" s="27">
        <v>350000</v>
      </c>
    </row>
    <row r="23" spans="2:5" ht="19.5" customHeight="1" thickBot="1" x14ac:dyDescent="0.3">
      <c r="B23" s="44" t="s">
        <v>13</v>
      </c>
      <c r="C23" s="48"/>
      <c r="D23" s="52">
        <v>267684</v>
      </c>
      <c r="E23" s="31">
        <v>414896</v>
      </c>
    </row>
    <row r="24" spans="2:5" ht="19.5" customHeight="1" thickBot="1" x14ac:dyDescent="0.3">
      <c r="B24" s="46" t="s">
        <v>14</v>
      </c>
      <c r="C24" s="45"/>
      <c r="D24" s="36">
        <f>D22+D23</f>
        <v>617684</v>
      </c>
      <c r="E24" s="36">
        <f>E22+E23</f>
        <v>764896</v>
      </c>
    </row>
    <row r="25" spans="2:5" ht="31.5" customHeight="1" thickBot="1" x14ac:dyDescent="0.3">
      <c r="B25" s="46" t="s">
        <v>15</v>
      </c>
      <c r="C25" s="45"/>
      <c r="D25" s="36">
        <f>D24+D20</f>
        <v>10717665</v>
      </c>
      <c r="E25" s="36">
        <f>E24+E20</f>
        <v>7572719</v>
      </c>
    </row>
    <row r="26" spans="2:5" ht="19.5" customHeight="1" x14ac:dyDescent="0.25">
      <c r="B26" s="11"/>
      <c r="C26" s="12"/>
      <c r="D26" s="8"/>
      <c r="E26" s="8"/>
    </row>
    <row r="27" spans="2:5" ht="19.5" customHeight="1" thickBot="1" x14ac:dyDescent="0.3">
      <c r="B27" s="13"/>
      <c r="D27" s="69"/>
      <c r="E27" s="69"/>
    </row>
    <row r="28" spans="2:5" ht="19.5" customHeight="1" x14ac:dyDescent="0.25">
      <c r="B28" s="14" t="s">
        <v>16</v>
      </c>
      <c r="D28" s="68" t="s">
        <v>17</v>
      </c>
      <c r="E28" s="68"/>
    </row>
    <row r="29" spans="2:5" ht="19.5" customHeight="1" x14ac:dyDescent="0.25">
      <c r="B29" s="14" t="s">
        <v>18</v>
      </c>
      <c r="D29" s="68" t="s">
        <v>19</v>
      </c>
      <c r="E29" s="68"/>
    </row>
  </sheetData>
  <mergeCells count="6">
    <mergeCell ref="B1:E1"/>
    <mergeCell ref="B2:B3"/>
    <mergeCell ref="C2:C3"/>
    <mergeCell ref="D28:E28"/>
    <mergeCell ref="D29:E29"/>
    <mergeCell ref="D27:E27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42E8-5661-4620-99EC-C11BE6C496B6}">
  <sheetPr>
    <pageSetUpPr fitToPage="1"/>
  </sheetPr>
  <dimension ref="B2:E26"/>
  <sheetViews>
    <sheetView topLeftCell="A22" zoomScaleNormal="100" workbookViewId="0">
      <selection activeCell="F15" sqref="F15"/>
    </sheetView>
  </sheetViews>
  <sheetFormatPr defaultRowHeight="21" customHeight="1" x14ac:dyDescent="0.25"/>
  <cols>
    <col min="1" max="1" width="9.140625" style="2"/>
    <col min="2" max="2" width="38.140625" style="2" customWidth="1"/>
    <col min="3" max="3" width="7.5703125" style="2" customWidth="1"/>
    <col min="4" max="4" width="19" style="2" customWidth="1"/>
    <col min="5" max="5" width="18.85546875" style="2" customWidth="1"/>
    <col min="6" max="16384" width="9.140625" style="2"/>
  </cols>
  <sheetData>
    <row r="2" spans="2:5" ht="56.25" customHeight="1" x14ac:dyDescent="0.25">
      <c r="B2" s="70" t="s">
        <v>43</v>
      </c>
      <c r="C2" s="70"/>
      <c r="D2" s="70"/>
      <c r="E2" s="70"/>
    </row>
    <row r="3" spans="2:5" ht="21" customHeight="1" x14ac:dyDescent="0.25">
      <c r="B3" s="19"/>
      <c r="C3" s="3" t="s">
        <v>0</v>
      </c>
      <c r="D3" s="21"/>
      <c r="E3" s="24"/>
    </row>
    <row r="4" spans="2:5" ht="21" customHeight="1" x14ac:dyDescent="0.25">
      <c r="B4" s="19"/>
      <c r="C4" s="3"/>
      <c r="D4" s="54">
        <v>45382</v>
      </c>
      <c r="E4" s="54">
        <v>45016</v>
      </c>
    </row>
    <row r="5" spans="2:5" ht="21" customHeight="1" x14ac:dyDescent="0.25">
      <c r="B5" s="19"/>
      <c r="C5" s="3"/>
      <c r="D5" s="56" t="s">
        <v>1</v>
      </c>
      <c r="E5" s="56" t="s">
        <v>42</v>
      </c>
    </row>
    <row r="6" spans="2:5" ht="21" customHeight="1" x14ac:dyDescent="0.25">
      <c r="B6" s="19"/>
      <c r="C6" s="15"/>
      <c r="D6" s="57"/>
      <c r="E6" s="57"/>
    </row>
    <row r="7" spans="2:5" ht="21" customHeight="1" x14ac:dyDescent="0.25">
      <c r="B7" s="4" t="s">
        <v>36</v>
      </c>
      <c r="C7" s="22">
        <v>5</v>
      </c>
      <c r="D7" s="39">
        <v>10645</v>
      </c>
      <c r="E7" s="40"/>
    </row>
    <row r="8" spans="2:5" ht="21" customHeight="1" x14ac:dyDescent="0.25">
      <c r="B8" s="4" t="s">
        <v>37</v>
      </c>
      <c r="C8" s="22"/>
      <c r="D8" s="39">
        <v>10702</v>
      </c>
      <c r="E8" s="40"/>
    </row>
    <row r="9" spans="2:5" ht="21" customHeight="1" x14ac:dyDescent="0.25">
      <c r="B9" s="4" t="s">
        <v>38</v>
      </c>
      <c r="C9" s="22"/>
      <c r="D9" s="39">
        <f>D7-D8</f>
        <v>-57</v>
      </c>
      <c r="E9" s="40"/>
    </row>
    <row r="10" spans="2:5" ht="21" customHeight="1" x14ac:dyDescent="0.25">
      <c r="B10" s="4" t="s">
        <v>44</v>
      </c>
      <c r="C10" s="22"/>
      <c r="D10" s="39"/>
      <c r="E10" s="40">
        <f>35000+9239</f>
        <v>44239</v>
      </c>
    </row>
    <row r="11" spans="2:5" ht="21" customHeight="1" x14ac:dyDescent="0.25">
      <c r="B11" s="4" t="s">
        <v>20</v>
      </c>
      <c r="C11" s="5"/>
      <c r="D11" s="39">
        <v>12438</v>
      </c>
      <c r="E11" s="40">
        <v>202</v>
      </c>
    </row>
    <row r="12" spans="2:5" ht="21" customHeight="1" x14ac:dyDescent="0.25">
      <c r="B12" s="4" t="s">
        <v>21</v>
      </c>
      <c r="C12" s="22"/>
      <c r="D12" s="39">
        <v>165880</v>
      </c>
      <c r="E12" s="40"/>
    </row>
    <row r="13" spans="2:5" ht="21" customHeight="1" x14ac:dyDescent="0.25">
      <c r="B13" s="4" t="s">
        <v>22</v>
      </c>
      <c r="C13" s="5"/>
      <c r="D13" s="39">
        <v>7320</v>
      </c>
      <c r="E13" s="58">
        <v>1175</v>
      </c>
    </row>
    <row r="14" spans="2:5" ht="21" customHeight="1" thickBot="1" x14ac:dyDescent="0.3">
      <c r="B14" s="6" t="s">
        <v>23</v>
      </c>
      <c r="C14" s="10"/>
      <c r="D14" s="59">
        <v>5005</v>
      </c>
      <c r="E14" s="60"/>
    </row>
    <row r="15" spans="2:5" ht="21" customHeight="1" thickBot="1" x14ac:dyDescent="0.3">
      <c r="B15" s="9" t="s">
        <v>24</v>
      </c>
      <c r="C15" s="7"/>
      <c r="D15" s="61">
        <f>D9+D11-D12-D13-D14</f>
        <v>-165824</v>
      </c>
      <c r="E15" s="61">
        <f>E10+E11-E13</f>
        <v>43266</v>
      </c>
    </row>
    <row r="16" spans="2:5" ht="21" customHeight="1" thickBot="1" x14ac:dyDescent="0.3">
      <c r="B16" s="16" t="s">
        <v>25</v>
      </c>
      <c r="C16" s="23">
        <v>6</v>
      </c>
      <c r="D16" s="62"/>
      <c r="E16" s="63">
        <v>8417</v>
      </c>
    </row>
    <row r="17" spans="2:5" ht="21" customHeight="1" thickBot="1" x14ac:dyDescent="0.3">
      <c r="B17" s="17" t="s">
        <v>26</v>
      </c>
      <c r="C17" s="7"/>
      <c r="D17" s="61">
        <f>D15-D16</f>
        <v>-165824</v>
      </c>
      <c r="E17" s="61">
        <f>E15-E16</f>
        <v>34849</v>
      </c>
    </row>
    <row r="18" spans="2:5" ht="21" customHeight="1" thickBot="1" x14ac:dyDescent="0.3">
      <c r="B18" s="9" t="s">
        <v>27</v>
      </c>
      <c r="C18" s="7"/>
      <c r="D18" s="64">
        <f>D17</f>
        <v>-165824</v>
      </c>
      <c r="E18" s="64">
        <f>E17</f>
        <v>34849</v>
      </c>
    </row>
    <row r="19" spans="2:5" ht="21" customHeight="1" x14ac:dyDescent="0.25">
      <c r="B19" s="11"/>
      <c r="C19" s="20"/>
      <c r="D19" s="20"/>
      <c r="E19" s="18"/>
    </row>
    <row r="20" spans="2:5" ht="21" customHeight="1" thickBot="1" x14ac:dyDescent="0.3">
      <c r="B20" s="69"/>
      <c r="C20" s="69"/>
      <c r="D20" s="69"/>
      <c r="E20" s="69"/>
    </row>
    <row r="21" spans="2:5" ht="21" customHeight="1" x14ac:dyDescent="0.25">
      <c r="B21" s="14" t="s">
        <v>16</v>
      </c>
      <c r="C21" s="71" t="s">
        <v>17</v>
      </c>
      <c r="D21" s="71"/>
      <c r="E21" s="71"/>
    </row>
    <row r="22" spans="2:5" ht="21" customHeight="1" x14ac:dyDescent="0.25">
      <c r="B22" s="14" t="s">
        <v>18</v>
      </c>
      <c r="C22" s="72" t="s">
        <v>19</v>
      </c>
      <c r="D22" s="72"/>
      <c r="E22" s="72"/>
    </row>
    <row r="26" spans="2:5" ht="21" customHeight="1" x14ac:dyDescent="0.25">
      <c r="D26" s="14"/>
      <c r="E26" s="14"/>
    </row>
  </sheetData>
  <mergeCells count="4">
    <mergeCell ref="B2:E2"/>
    <mergeCell ref="B20:E20"/>
    <mergeCell ref="C21:E21"/>
    <mergeCell ref="C22:E2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0D35-F991-4993-8A1D-7D0E6301FC74}">
  <dimension ref="A1:U31"/>
  <sheetViews>
    <sheetView topLeftCell="A10" workbookViewId="0">
      <selection activeCell="D12" sqref="D12"/>
    </sheetView>
  </sheetViews>
  <sheetFormatPr defaultRowHeight="15" x14ac:dyDescent="0.25"/>
  <cols>
    <col min="1" max="1" width="70.140625" customWidth="1"/>
    <col min="2" max="2" width="10.28515625" customWidth="1"/>
    <col min="3" max="4" width="17.42578125" customWidth="1"/>
    <col min="5" max="5" width="16.7109375" customWidth="1"/>
    <col min="7" max="8" width="25.28515625" customWidth="1"/>
  </cols>
  <sheetData>
    <row r="1" spans="1:8" ht="97.5" customHeight="1" x14ac:dyDescent="0.25">
      <c r="A1" s="70" t="s">
        <v>69</v>
      </c>
      <c r="B1" s="70"/>
      <c r="C1" s="70"/>
      <c r="D1" s="70"/>
      <c r="E1" s="2"/>
    </row>
    <row r="2" spans="1:8" ht="18" customHeight="1" x14ac:dyDescent="0.25">
      <c r="A2" s="86"/>
      <c r="B2" s="75"/>
      <c r="C2" s="73" t="s">
        <v>62</v>
      </c>
      <c r="D2" s="73"/>
      <c r="E2" s="2"/>
      <c r="G2" s="108"/>
      <c r="H2" s="108"/>
    </row>
    <row r="3" spans="1:8" ht="18" customHeight="1" x14ac:dyDescent="0.25">
      <c r="A3" s="86"/>
      <c r="B3" s="74"/>
      <c r="C3" s="74" t="s">
        <v>63</v>
      </c>
      <c r="D3" s="74" t="s">
        <v>45</v>
      </c>
      <c r="E3" s="2"/>
      <c r="G3" s="108"/>
      <c r="H3" s="108"/>
    </row>
    <row r="4" spans="1:8" ht="18" customHeight="1" x14ac:dyDescent="0.25">
      <c r="A4" s="86"/>
      <c r="B4" s="74" t="s">
        <v>0</v>
      </c>
      <c r="C4" s="74" t="s">
        <v>42</v>
      </c>
      <c r="D4" s="74" t="s">
        <v>42</v>
      </c>
      <c r="E4" s="2"/>
      <c r="G4" s="108"/>
      <c r="H4" s="108"/>
    </row>
    <row r="5" spans="1:8" ht="18" customHeight="1" x14ac:dyDescent="0.25">
      <c r="A5" s="75" t="s">
        <v>46</v>
      </c>
      <c r="B5" s="5"/>
      <c r="C5" s="76"/>
      <c r="D5" s="76"/>
      <c r="E5" s="2"/>
      <c r="G5" s="108"/>
      <c r="H5" s="108"/>
    </row>
    <row r="6" spans="1:8" ht="18" customHeight="1" x14ac:dyDescent="0.25">
      <c r="A6" s="77" t="s">
        <v>47</v>
      </c>
      <c r="B6" s="78"/>
      <c r="C6" s="99">
        <v>-3365.5259999999998</v>
      </c>
      <c r="D6" s="103">
        <v>-126.342</v>
      </c>
      <c r="E6" s="2"/>
      <c r="G6" s="108"/>
      <c r="H6" s="108"/>
    </row>
    <row r="7" spans="1:8" ht="18" customHeight="1" x14ac:dyDescent="0.25">
      <c r="A7" s="77" t="s">
        <v>48</v>
      </c>
      <c r="B7" s="5"/>
      <c r="C7" s="98">
        <v>-9.8620000000000001</v>
      </c>
      <c r="D7" s="103">
        <v>-0.14699999999999999</v>
      </c>
      <c r="E7" s="2"/>
      <c r="G7" s="108"/>
      <c r="H7" s="108"/>
    </row>
    <row r="8" spans="1:8" ht="18" customHeight="1" x14ac:dyDescent="0.25">
      <c r="A8" s="77" t="s">
        <v>49</v>
      </c>
      <c r="B8" s="5"/>
      <c r="C8" s="98">
        <v>-16.280999999999999</v>
      </c>
      <c r="D8" s="103">
        <v>-0.151</v>
      </c>
      <c r="E8" s="2"/>
      <c r="G8" s="108"/>
      <c r="H8" s="108"/>
    </row>
    <row r="9" spans="1:8" ht="18" customHeight="1" x14ac:dyDescent="0.25">
      <c r="A9" s="77" t="s">
        <v>66</v>
      </c>
      <c r="B9" s="5"/>
      <c r="C9" s="98">
        <v>3593.8510000000001</v>
      </c>
      <c r="D9" s="103"/>
      <c r="E9" s="2"/>
      <c r="G9" s="108"/>
      <c r="H9" s="108"/>
    </row>
    <row r="10" spans="1:8" ht="18" customHeight="1" x14ac:dyDescent="0.25">
      <c r="A10" s="77" t="s">
        <v>50</v>
      </c>
      <c r="B10" s="5"/>
      <c r="C10" s="80">
        <v>969.41700000000003</v>
      </c>
      <c r="D10" s="81"/>
      <c r="E10" s="2"/>
      <c r="G10" s="108"/>
      <c r="H10" s="108"/>
    </row>
    <row r="11" spans="1:8" ht="18" customHeight="1" x14ac:dyDescent="0.25">
      <c r="A11" s="77" t="s">
        <v>51</v>
      </c>
      <c r="B11" s="5"/>
      <c r="C11" s="82">
        <v>43.73</v>
      </c>
      <c r="D11" s="81"/>
      <c r="E11" s="2"/>
      <c r="G11" s="108"/>
      <c r="H11" s="108"/>
    </row>
    <row r="12" spans="1:8" ht="18" customHeight="1" thickBot="1" x14ac:dyDescent="0.3">
      <c r="A12" s="77" t="s">
        <v>52</v>
      </c>
      <c r="B12" s="5"/>
      <c r="C12" s="79" t="s">
        <v>39</v>
      </c>
      <c r="D12" s="103"/>
      <c r="E12" s="2"/>
      <c r="G12" s="108"/>
      <c r="H12" s="108"/>
    </row>
    <row r="13" spans="1:8" ht="18" customHeight="1" thickBot="1" x14ac:dyDescent="0.3">
      <c r="A13" s="83" t="s">
        <v>53</v>
      </c>
      <c r="B13" s="84"/>
      <c r="C13" s="100">
        <v>1215.33</v>
      </c>
      <c r="D13" s="107">
        <f>D6+D7+D8</f>
        <v>-126.64</v>
      </c>
      <c r="E13" s="2"/>
      <c r="G13" s="108"/>
      <c r="H13" s="108"/>
    </row>
    <row r="14" spans="1:8" ht="18" customHeight="1" x14ac:dyDescent="0.25">
      <c r="A14" s="75" t="s">
        <v>54</v>
      </c>
      <c r="B14" s="5"/>
      <c r="C14" s="85"/>
      <c r="D14" s="86"/>
      <c r="E14" s="2"/>
      <c r="G14" s="108"/>
      <c r="H14" s="108"/>
    </row>
    <row r="15" spans="1:8" ht="18" customHeight="1" x14ac:dyDescent="0.25">
      <c r="A15" s="77" t="s">
        <v>55</v>
      </c>
      <c r="B15" s="5"/>
      <c r="C15" s="99"/>
      <c r="D15" s="103">
        <v>170.34899999999999</v>
      </c>
      <c r="E15" s="2"/>
      <c r="G15" s="108"/>
      <c r="H15" s="108"/>
    </row>
    <row r="16" spans="1:8" ht="18" customHeight="1" x14ac:dyDescent="0.25">
      <c r="A16" s="77" t="s">
        <v>56</v>
      </c>
      <c r="B16" s="5"/>
      <c r="C16" s="98"/>
      <c r="D16" s="103">
        <v>-34.612000000000002</v>
      </c>
      <c r="E16" s="2"/>
      <c r="G16" s="108"/>
      <c r="H16" s="108"/>
    </row>
    <row r="17" spans="1:8" ht="18" customHeight="1" x14ac:dyDescent="0.25">
      <c r="A17" s="77" t="s">
        <v>51</v>
      </c>
      <c r="B17" s="5"/>
      <c r="C17" s="80">
        <v>11.414999999999999</v>
      </c>
      <c r="D17" s="81">
        <v>0.17199999999999999</v>
      </c>
      <c r="E17" s="2"/>
      <c r="G17" s="108"/>
      <c r="H17" s="108"/>
    </row>
    <row r="18" spans="1:8" ht="18" customHeight="1" thickBot="1" x14ac:dyDescent="0.3">
      <c r="A18" s="87" t="s">
        <v>67</v>
      </c>
      <c r="B18" s="10"/>
      <c r="C18" s="101">
        <v>-625.20799999999997</v>
      </c>
      <c r="D18" s="88"/>
      <c r="E18" s="2"/>
      <c r="G18" s="108"/>
      <c r="H18" s="108"/>
    </row>
    <row r="19" spans="1:8" ht="18" customHeight="1" x14ac:dyDescent="0.25">
      <c r="A19" s="75" t="s">
        <v>57</v>
      </c>
      <c r="B19" s="89"/>
      <c r="C19" s="109">
        <f>C18+C17</f>
        <v>-613.79300000000001</v>
      </c>
      <c r="D19" s="111">
        <f>D15+D17+D16</f>
        <v>135.90899999999999</v>
      </c>
      <c r="E19" s="2"/>
      <c r="G19" s="108"/>
      <c r="H19" s="108"/>
    </row>
    <row r="20" spans="1:8" ht="18" customHeight="1" thickBot="1" x14ac:dyDescent="0.3">
      <c r="A20" s="90" t="s">
        <v>58</v>
      </c>
      <c r="B20" s="91"/>
      <c r="C20" s="110"/>
      <c r="D20" s="93"/>
      <c r="E20" s="2"/>
      <c r="G20" s="108"/>
      <c r="H20" s="108"/>
    </row>
    <row r="21" spans="1:8" ht="18" customHeight="1" thickBot="1" x14ac:dyDescent="0.3">
      <c r="A21" s="90" t="s">
        <v>59</v>
      </c>
      <c r="B21" s="10"/>
      <c r="C21" s="102">
        <v>601.53700000000003</v>
      </c>
      <c r="D21" s="106">
        <f>D13+D19</f>
        <v>9.2689999999999912</v>
      </c>
      <c r="E21" s="2"/>
      <c r="G21" s="108"/>
      <c r="H21" s="108"/>
    </row>
    <row r="22" spans="1:8" ht="18" customHeight="1" thickBot="1" x14ac:dyDescent="0.3">
      <c r="A22" s="87" t="s">
        <v>60</v>
      </c>
      <c r="B22" s="10"/>
      <c r="C22" s="112">
        <v>9.8559999999999999</v>
      </c>
      <c r="D22" s="88" t="s">
        <v>61</v>
      </c>
      <c r="E22" s="2"/>
      <c r="G22" s="108"/>
      <c r="H22" s="108"/>
    </row>
    <row r="23" spans="1:8" ht="18" customHeight="1" thickBot="1" x14ac:dyDescent="0.3">
      <c r="A23" s="90" t="s">
        <v>68</v>
      </c>
      <c r="B23" s="10"/>
      <c r="C23" s="95">
        <v>676.07899999999995</v>
      </c>
      <c r="D23" s="94">
        <v>9.2690000000000001</v>
      </c>
      <c r="E23" s="2"/>
      <c r="G23" s="108"/>
      <c r="H23" s="108"/>
    </row>
    <row r="24" spans="1:8" x14ac:dyDescent="0.25">
      <c r="A24" s="2"/>
      <c r="B24" s="2"/>
      <c r="C24" s="85"/>
      <c r="D24" s="2"/>
      <c r="E24" s="2"/>
      <c r="G24" s="108"/>
      <c r="H24" s="108"/>
    </row>
    <row r="25" spans="1:8" x14ac:dyDescent="0.25">
      <c r="A25" s="2"/>
      <c r="B25" s="2"/>
      <c r="C25" s="85"/>
      <c r="D25" s="2"/>
      <c r="E25" s="2"/>
      <c r="G25" s="108"/>
      <c r="H25" s="108"/>
    </row>
    <row r="26" spans="1:8" ht="15.75" thickBot="1" x14ac:dyDescent="0.3">
      <c r="A26" s="13"/>
      <c r="B26" s="96"/>
      <c r="C26" s="92"/>
      <c r="D26" s="96"/>
      <c r="E26" s="2"/>
      <c r="G26" s="108"/>
      <c r="H26" s="108"/>
    </row>
    <row r="27" spans="1:8" ht="26.25" customHeight="1" x14ac:dyDescent="0.25">
      <c r="A27" s="97" t="s">
        <v>16</v>
      </c>
      <c r="B27" s="2"/>
      <c r="C27" s="114" t="s">
        <v>17</v>
      </c>
      <c r="D27" s="114"/>
      <c r="E27" s="97"/>
      <c r="G27" s="108"/>
      <c r="H27" s="108"/>
    </row>
    <row r="28" spans="1:8" x14ac:dyDescent="0.25">
      <c r="A28" s="97" t="s">
        <v>18</v>
      </c>
      <c r="B28" s="2"/>
      <c r="C28" s="113" t="s">
        <v>19</v>
      </c>
      <c r="D28" s="113"/>
      <c r="E28" s="97"/>
      <c r="G28" s="108"/>
      <c r="H28" s="108"/>
    </row>
    <row r="29" spans="1:8" x14ac:dyDescent="0.25">
      <c r="G29" s="108"/>
      <c r="H29" s="108"/>
    </row>
    <row r="30" spans="1:8" x14ac:dyDescent="0.25">
      <c r="G30" s="108"/>
      <c r="H30" s="108"/>
    </row>
    <row r="31" spans="1:8" x14ac:dyDescent="0.25">
      <c r="G31" s="108"/>
      <c r="H31" s="108"/>
    </row>
  </sheetData>
  <mergeCells count="7">
    <mergeCell ref="A1:D1"/>
    <mergeCell ref="B19:B20"/>
    <mergeCell ref="C27:D27"/>
    <mergeCell ref="C28:D28"/>
    <mergeCell ref="D19:D20"/>
    <mergeCell ref="C19:C20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10E6-799F-48B3-BF6A-F84542A10B04}">
  <dimension ref="A1:F19"/>
  <sheetViews>
    <sheetView tabSelected="1" topLeftCell="A3" workbookViewId="0">
      <selection activeCell="D6" sqref="D6"/>
    </sheetView>
  </sheetViews>
  <sheetFormatPr defaultRowHeight="15" x14ac:dyDescent="0.25"/>
  <cols>
    <col min="1" max="1" width="52.42578125" customWidth="1"/>
    <col min="2" max="2" width="12.42578125" customWidth="1"/>
    <col min="4" max="4" width="23.28515625" customWidth="1"/>
    <col min="5" max="5" width="10" customWidth="1"/>
    <col min="6" max="6" width="24.42578125" customWidth="1"/>
  </cols>
  <sheetData>
    <row r="1" spans="1:6" ht="103.5" customHeight="1" x14ac:dyDescent="0.25">
      <c r="A1" s="70" t="s">
        <v>70</v>
      </c>
      <c r="B1" s="70"/>
      <c r="C1" s="70"/>
      <c r="D1" s="70"/>
      <c r="E1" s="70"/>
      <c r="F1" s="70"/>
    </row>
    <row r="2" spans="1:6" ht="33.75" customHeight="1" thickBot="1" x14ac:dyDescent="0.3">
      <c r="A2" s="104"/>
      <c r="B2" s="94" t="s">
        <v>12</v>
      </c>
      <c r="C2" s="104"/>
      <c r="D2" s="94" t="s">
        <v>13</v>
      </c>
      <c r="E2" s="104"/>
      <c r="F2" s="94" t="s">
        <v>14</v>
      </c>
    </row>
    <row r="3" spans="1:6" ht="24.75" customHeight="1" thickBot="1" x14ac:dyDescent="0.3">
      <c r="A3" s="90" t="s">
        <v>71</v>
      </c>
      <c r="B3" s="115">
        <v>350000</v>
      </c>
      <c r="C3" s="116"/>
      <c r="D3" s="115">
        <v>433509</v>
      </c>
      <c r="E3" s="116"/>
      <c r="F3" s="115">
        <v>783509</v>
      </c>
    </row>
    <row r="4" spans="1:6" ht="24.75" customHeight="1" x14ac:dyDescent="0.25">
      <c r="A4" s="77" t="s">
        <v>64</v>
      </c>
      <c r="B4" s="117" t="s">
        <v>39</v>
      </c>
      <c r="C4" s="118"/>
      <c r="D4" s="119"/>
      <c r="E4" s="118"/>
      <c r="F4" s="119"/>
    </row>
    <row r="5" spans="1:6" ht="24.75" customHeight="1" x14ac:dyDescent="0.25">
      <c r="A5" s="77" t="s">
        <v>65</v>
      </c>
      <c r="B5" s="118"/>
      <c r="C5" s="118"/>
      <c r="D5" s="119" t="s">
        <v>39</v>
      </c>
      <c r="E5" s="118"/>
      <c r="F5" s="119"/>
    </row>
    <row r="6" spans="1:6" ht="24.75" customHeight="1" thickBot="1" x14ac:dyDescent="0.3">
      <c r="A6" s="90" t="s">
        <v>27</v>
      </c>
      <c r="B6" s="120" t="s">
        <v>39</v>
      </c>
      <c r="C6" s="116"/>
      <c r="D6" s="115">
        <v>-165824</v>
      </c>
      <c r="E6" s="121"/>
      <c r="F6" s="115">
        <v>-165824</v>
      </c>
    </row>
    <row r="7" spans="1:6" ht="24.75" customHeight="1" thickBot="1" x14ac:dyDescent="0.3">
      <c r="A7" s="90" t="s">
        <v>74</v>
      </c>
      <c r="B7" s="115">
        <v>350000</v>
      </c>
      <c r="C7" s="116"/>
      <c r="D7" s="122">
        <f>D3+D6</f>
        <v>267685</v>
      </c>
      <c r="E7" s="123"/>
      <c r="F7" s="122">
        <f>F3+F6</f>
        <v>617685</v>
      </c>
    </row>
    <row r="8" spans="1:6" ht="24.75" customHeight="1" thickBot="1" x14ac:dyDescent="0.3">
      <c r="A8" s="90"/>
      <c r="B8" s="115"/>
      <c r="C8" s="116"/>
      <c r="D8" s="115"/>
      <c r="E8" s="116"/>
      <c r="F8" s="115"/>
    </row>
    <row r="9" spans="1:6" ht="24.75" customHeight="1" thickBot="1" x14ac:dyDescent="0.3">
      <c r="A9" s="90" t="s">
        <v>72</v>
      </c>
      <c r="B9" s="115">
        <v>100</v>
      </c>
      <c r="C9" s="115"/>
      <c r="D9" s="115">
        <v>17547</v>
      </c>
      <c r="E9" s="115"/>
      <c r="F9" s="115">
        <v>17647</v>
      </c>
    </row>
    <row r="10" spans="1:6" ht="24.75" customHeight="1" x14ac:dyDescent="0.25">
      <c r="A10" s="77" t="s">
        <v>65</v>
      </c>
      <c r="B10" s="124"/>
      <c r="C10" s="119"/>
      <c r="D10" s="119" t="s">
        <v>61</v>
      </c>
      <c r="E10" s="119"/>
      <c r="F10" s="124" t="s">
        <v>61</v>
      </c>
    </row>
    <row r="11" spans="1:6" ht="24.75" customHeight="1" x14ac:dyDescent="0.25">
      <c r="A11" s="77" t="s">
        <v>64</v>
      </c>
      <c r="B11" s="124" t="s">
        <v>61</v>
      </c>
      <c r="C11" s="124"/>
      <c r="D11" s="124">
        <v>34606</v>
      </c>
      <c r="E11" s="124"/>
      <c r="F11" s="124">
        <v>34606</v>
      </c>
    </row>
    <row r="12" spans="1:6" ht="24.75" customHeight="1" thickBot="1" x14ac:dyDescent="0.3">
      <c r="A12" s="90" t="s">
        <v>27</v>
      </c>
      <c r="B12" s="115" t="s">
        <v>61</v>
      </c>
      <c r="C12" s="115"/>
      <c r="D12" s="115">
        <v>34606</v>
      </c>
      <c r="E12" s="115"/>
      <c r="F12" s="115">
        <v>34606</v>
      </c>
    </row>
    <row r="13" spans="1:6" ht="24.75" customHeight="1" thickBot="1" x14ac:dyDescent="0.3">
      <c r="A13" s="90" t="s">
        <v>73</v>
      </c>
      <c r="B13" s="115">
        <v>100</v>
      </c>
      <c r="C13" s="115"/>
      <c r="D13" s="115">
        <f>D9+D12</f>
        <v>52153</v>
      </c>
      <c r="E13" s="115">
        <f>E12+E9</f>
        <v>0</v>
      </c>
      <c r="F13" s="115">
        <f>F12+F9</f>
        <v>52253</v>
      </c>
    </row>
    <row r="14" spans="1:6" x14ac:dyDescent="0.25">
      <c r="A14" s="105"/>
      <c r="B14" s="76"/>
      <c r="C14" s="76"/>
      <c r="D14" s="76"/>
      <c r="E14" s="76"/>
      <c r="F14" s="76"/>
    </row>
    <row r="15" spans="1:6" ht="15.75" thickBot="1" x14ac:dyDescent="0.3">
      <c r="A15" s="90"/>
      <c r="B15" s="94"/>
      <c r="C15" s="94"/>
      <c r="D15" s="94"/>
      <c r="E15" s="94"/>
      <c r="F15" s="94"/>
    </row>
    <row r="16" spans="1:6" x14ac:dyDescent="0.25">
      <c r="A16" s="2"/>
      <c r="B16" s="2"/>
      <c r="C16" s="2"/>
      <c r="D16" s="2"/>
      <c r="E16" s="2"/>
      <c r="F16" s="2"/>
    </row>
    <row r="17" spans="1:6" ht="15.75" thickBot="1" x14ac:dyDescent="0.3">
      <c r="A17" s="96"/>
      <c r="B17" s="2"/>
      <c r="C17" s="2"/>
      <c r="D17" s="2"/>
      <c r="E17" s="96"/>
      <c r="F17" s="96"/>
    </row>
    <row r="18" spans="1:6" x14ac:dyDescent="0.25">
      <c r="A18" s="14" t="s">
        <v>16</v>
      </c>
      <c r="B18" s="2"/>
      <c r="C18" s="2"/>
      <c r="D18" s="2"/>
      <c r="E18" s="68" t="s">
        <v>17</v>
      </c>
      <c r="F18" s="68"/>
    </row>
    <row r="19" spans="1:6" ht="29.25" customHeight="1" x14ac:dyDescent="0.25">
      <c r="A19" s="14" t="s">
        <v>18</v>
      </c>
      <c r="B19" s="2"/>
      <c r="C19" s="2"/>
      <c r="D19" s="14"/>
      <c r="E19" s="68" t="s">
        <v>19</v>
      </c>
      <c r="F19" s="68"/>
    </row>
  </sheetData>
  <mergeCells count="3">
    <mergeCell ref="A1:F1"/>
    <mergeCell ref="E18:F18"/>
    <mergeCell ref="E19:F19"/>
  </mergeCells>
  <pageMargins left="0.7" right="0.7" top="0.75" bottom="0.75" header="0.3" footer="0.3"/>
  <ignoredErrors>
    <ignoredError sqref="D5 F8 D14 F10 D10 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2024-05-11T09:25:20Z</cp:lastPrinted>
  <dcterms:created xsi:type="dcterms:W3CDTF">2023-11-07T10:00:03Z</dcterms:created>
  <dcterms:modified xsi:type="dcterms:W3CDTF">2024-05-11T12:01:34Z</dcterms:modified>
</cp:coreProperties>
</file>