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9600" activeTab="0"/>
  </bookViews>
  <sheets>
    <sheet name="Баланс" sheetId="1" r:id="rId1"/>
    <sheet name="ОПиУ" sheetId="2" r:id="rId2"/>
  </sheets>
  <definedNames>
    <definedName name="_xlnm.Print_Area" localSheetId="0">'Баланс'!$A$1:$D$83</definedName>
    <definedName name="_xlnm.Print_Area" localSheetId="1">'ОПиУ'!$A$1:$E$68</definedName>
  </definedNames>
  <calcPr fullCalcOnLoad="1"/>
</workbook>
</file>

<file path=xl/sharedStrings.xml><?xml version="1.0" encoding="utf-8"?>
<sst xmlns="http://schemas.openxmlformats.org/spreadsheetml/2006/main" count="174" uniqueCount="142">
  <si>
    <t>к приказу Министра финансов</t>
  </si>
  <si>
    <t>Республики Казахстан</t>
  </si>
  <si>
    <t>от 20 августа 2010 года № 422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</si>
  <si>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</si>
  <si>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</si>
  <si>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</si>
  <si>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</si>
  <si>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</si>
  <si>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</si>
  <si>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</si>
  <si>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</si>
  <si>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</si>
  <si>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</si>
  <si>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</si>
  <si>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</si>
  <si>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</si>
  <si>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</si>
  <si>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</si>
  <si>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</si>
  <si>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</si>
  <si>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</si>
  <si>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</si>
  <si>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</si>
  <si>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</si>
  <si>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</si>
  <si>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</si>
  <si>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</si>
  <si>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</si>
  <si>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</si>
  <si>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</si>
  <si>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</si>
  <si>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</si>
  <si>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</si>
  <si>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</si>
  <si>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</si>
  <si>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</si>
  <si>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</si>
  <si>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</si>
  <si>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</si>
  <si>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</si>
  <si>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</si>
  <si>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</si>
  <si>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</si>
  <si>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</si>
  <si>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</si>
  <si>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</si>
  <si>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</si>
  <si>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</si>
  <si>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</si>
  <si>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</si>
  <si>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</si>
  <si>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</si>
  <si>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</si>
  <si>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</si>
  <si>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</si>
  <si>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</si>
  <si>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</si>
  <si>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</si>
  <si>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</si>
  <si>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</si>
  <si>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</si>
  <si>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БУХГАЛТЕРСКИЙ БАЛАНС</t>
  </si>
  <si>
    <t xml:space="preserve">Наименование организации </t>
  </si>
  <si>
    <t>АО "Досжан темир жолы (ДТЖ)"</t>
  </si>
  <si>
    <t>Вид деятельности организации</t>
  </si>
  <si>
    <t>Организационно-правовая форма</t>
  </si>
  <si>
    <t>Акционерное общество</t>
  </si>
  <si>
    <t>Юридический адрес организации</t>
  </si>
  <si>
    <t>Приложение 1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</si>
  <si>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</si>
  <si>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</si>
  <si>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</si>
  <si>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</si>
  <si>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</si>
  <si>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</si>
  <si>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</si>
  <si>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</si>
  <si>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</si>
  <si>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</si>
  <si>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</si>
  <si>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</si>
  <si>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</si>
  <si>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</si>
  <si>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</si>
  <si>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</si>
  <si>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</si>
  <si>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</si>
  <si>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</si>
  <si>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</si>
  <si>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</si>
  <si>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</si>
  <si>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</si>
  <si>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</si>
  <si>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</si>
  <si>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</si>
  <si>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</si>
  <si>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</si>
  <si>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</si>
  <si>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</si>
  <si>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</si>
  <si>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</si>
  <si>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</si>
  <si>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</si>
  <si>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</si>
  <si>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</si>
  <si>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</si>
  <si>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</si>
  <si>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</si>
  <si>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</si>
  <si>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</si>
  <si>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</si>
  <si>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</si>
  <si>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</si>
  <si>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ПРИБЫЛЯХ И УБЫТКАХ</t>
  </si>
  <si>
    <t>Прочие долгосрочные активы (незавершенное стр-во)</t>
  </si>
  <si>
    <t>Прочие поступления</t>
  </si>
  <si>
    <t>                                      (фамилия, имя, отчество)          (подпись)</t>
  </si>
  <si>
    <t>Строительство и эксплуатация железной дороги Шар-НУК</t>
  </si>
  <si>
    <t>Строительство и эксплуатация железной дороги Шар- НУК</t>
  </si>
  <si>
    <t>Баланс (строка 100 + строка 200)</t>
  </si>
  <si>
    <t xml:space="preserve">г.Усть-Каменогорск,пос.Меновное, ул.Шоссейная, 26                                                                                                                                                                  </t>
  </si>
  <si>
    <r>
      <t>Руководитель</t>
    </r>
    <r>
      <rPr>
        <sz val="10"/>
        <color indexed="8"/>
        <rFont val="Times New Roman"/>
        <family val="1"/>
      </rPr>
      <t xml:space="preserve">                     Кокаев М.Б.                       _________________</t>
    </r>
  </si>
  <si>
    <r>
      <t>Гл. бухгалтер</t>
    </r>
    <r>
      <rPr>
        <sz val="10"/>
        <color indexed="8"/>
        <rFont val="Times New Roman"/>
        <family val="1"/>
      </rPr>
      <t xml:space="preserve">                        Чирва Р.В.                        __________________</t>
    </r>
    <r>
      <rPr>
        <u val="single"/>
        <sz val="10"/>
        <color indexed="8"/>
        <rFont val="Times New Roman"/>
        <family val="1"/>
      </rPr>
      <t xml:space="preserve">            </t>
    </r>
  </si>
  <si>
    <t>                                        (фамилия, имя, отчество)             (подпись)</t>
  </si>
  <si>
    <t>счета 1000</t>
  </si>
  <si>
    <t>счета 1210+1250+1280-резерв по сомнит треб</t>
  </si>
  <si>
    <t>счета 1300</t>
  </si>
  <si>
    <t>счета 1400+1600+Дт сч 3350-резерв</t>
  </si>
  <si>
    <t>счет 2400+2940</t>
  </si>
  <si>
    <t>счет 2700+2930</t>
  </si>
  <si>
    <t>счет 2800</t>
  </si>
  <si>
    <t>счет 3382+3383</t>
  </si>
  <si>
    <t>счет 3310</t>
  </si>
  <si>
    <t>счет 3400</t>
  </si>
  <si>
    <t>счета 3100+3390+3410+3540</t>
  </si>
  <si>
    <t>счет 4010</t>
  </si>
  <si>
    <t>счет 4030-счет 2000</t>
  </si>
  <si>
    <t>счет 5000</t>
  </si>
  <si>
    <t>счет 5400</t>
  </si>
  <si>
    <t>счет 5500</t>
  </si>
  <si>
    <t xml:space="preserve">                                                                по состоянию на 30  сентября 2015 года</t>
  </si>
  <si>
    <t xml:space="preserve">       за период, заканчивающийся  30  сентября 2015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</si>
</sst>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.##0"/>
    <numFmt numFmtId="173" formatCode="000"/>
    <numFmt numFmtId="174" formatCode="#,##0,"/>
    <numFmt numFmtId="175" formatCode="[=0]&quot;-&quot;;General"/>
    <numFmt numFmtId="176" formatCode="0,"/>
    <numFmt numFmtId="177" formatCode="[=0]&quot;&quot;;General"/>
    <numFmt numFmtId="178" formatCode="[=-856638851.72]&quot;(856 639)&quot;;General"/>
    <numFmt numFmtId="179" formatCode="[=-734103556.89]&quot;(734 104)&quot;;General"/>
    <numFmt numFmtId="180" formatCode="[=-4048]&quot;(4)&quot;;General"/>
    <numFmt numFmtId="181" formatCode="[=-620049233.86]&quot;(620 049)&quot;;General"/>
    <numFmt numFmtId="182" formatCode="[$-FC19]d\ mmmm\ yyyy\ &quot;г.&quot;"/>
  </numFmts>
  <fonts count="61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10"/>
      <color indexed="9"/>
      <name val="Times New Roman"/>
      <family val="1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u val="single"/>
      <sz val="8"/>
      <color theme="1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 horizontal="left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53" applyFont="1" applyBorder="1" applyAlignment="1">
      <alignment horizontal="left" vertical="center" wrapText="1"/>
      <protection/>
    </xf>
    <xf numFmtId="0" fontId="54" fillId="0" borderId="0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0" xfId="42" applyFont="1" applyAlignment="1" applyProtection="1">
      <alignment horizontal="right"/>
      <protection/>
    </xf>
    <xf numFmtId="0" fontId="52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vertical="top" wrapText="1"/>
    </xf>
    <xf numFmtId="0" fontId="5" fillId="0" borderId="10" xfId="53" applyFont="1" applyBorder="1" applyAlignment="1">
      <alignment wrapText="1"/>
      <protection/>
    </xf>
    <xf numFmtId="0" fontId="5" fillId="0" borderId="11" xfId="53" applyFont="1" applyBorder="1" applyAlignment="1">
      <alignment/>
      <protection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53" applyFont="1" applyBorder="1" applyAlignment="1">
      <alignment horizontal="left" vertical="center"/>
      <protection/>
    </xf>
    <xf numFmtId="0" fontId="7" fillId="0" borderId="0" xfId="53" applyFont="1" applyBorder="1" applyAlignment="1">
      <alignment/>
      <protection/>
    </xf>
    <xf numFmtId="3" fontId="52" fillId="0" borderId="0" xfId="0" applyNumberFormat="1" applyFont="1" applyBorder="1" applyAlignment="1">
      <alignment horizontal="center" vertical="top" wrapText="1"/>
    </xf>
    <xf numFmtId="3" fontId="59" fillId="33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3" fontId="4" fillId="33" borderId="0" xfId="0" applyNumberFormat="1" applyFont="1" applyFill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3" fontId="53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9" fillId="0" borderId="0" xfId="42" applyFont="1" applyAlignment="1" applyProtection="1">
      <alignment horizontal="right"/>
      <protection/>
    </xf>
    <xf numFmtId="0" fontId="5" fillId="33" borderId="12" xfId="0" applyFont="1" applyFill="1" applyBorder="1" applyAlignment="1">
      <alignment horizontal="center" vertical="top" wrapText="1"/>
    </xf>
    <xf numFmtId="3" fontId="5" fillId="33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3" fontId="4" fillId="33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center" vertical="top"/>
    </xf>
    <xf numFmtId="0" fontId="5" fillId="33" borderId="12" xfId="0" applyFont="1" applyFill="1" applyBorder="1" applyAlignment="1">
      <alignment/>
    </xf>
    <xf numFmtId="3" fontId="60" fillId="33" borderId="0" xfId="0" applyNumberFormat="1" applyFont="1" applyFill="1" applyBorder="1" applyAlignment="1">
      <alignment horizontal="center" vertical="top" wrapText="1"/>
    </xf>
    <xf numFmtId="0" fontId="54" fillId="0" borderId="0" xfId="0" applyFont="1" applyAlignment="1">
      <alignment/>
    </xf>
    <xf numFmtId="3" fontId="52" fillId="0" borderId="0" xfId="0" applyNumberFormat="1" applyFont="1" applyBorder="1" applyAlignment="1">
      <alignment horizontal="center" vertical="top" wrapText="1"/>
    </xf>
    <xf numFmtId="3" fontId="52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3" fontId="5" fillId="0" borderId="12" xfId="0" applyNumberFormat="1" applyFont="1" applyBorder="1" applyAlignment="1">
      <alignment horizontal="center" vertical="top" wrapText="1"/>
    </xf>
    <xf numFmtId="0" fontId="4" fillId="0" borderId="13" xfId="53" applyFont="1" applyBorder="1" applyAlignment="1">
      <alignment vertical="center"/>
      <protection/>
    </xf>
    <xf numFmtId="3" fontId="5" fillId="33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3" fontId="5" fillId="33" borderId="12" xfId="0" applyNumberFormat="1" applyFont="1" applyFill="1" applyBorder="1" applyAlignment="1">
      <alignment horizontal="center" vertical="top"/>
    </xf>
    <xf numFmtId="3" fontId="4" fillId="33" borderId="12" xfId="0" applyNumberFormat="1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4" fillId="0" borderId="11" xfId="53" applyFont="1" applyBorder="1" applyAlignment="1">
      <alignment horizontal="left" vertical="center"/>
      <protection/>
    </xf>
    <xf numFmtId="0" fontId="4" fillId="0" borderId="11" xfId="53" applyFont="1" applyBorder="1" applyAlignment="1">
      <alignment horizontal="left" vertical="center" wrapText="1"/>
      <protection/>
    </xf>
    <xf numFmtId="0" fontId="34" fillId="0" borderId="11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" fillId="0" borderId="10" xfId="53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53" applyFont="1" applyBorder="1" applyAlignment="1">
      <alignment wrapText="1"/>
      <protection/>
    </xf>
    <xf numFmtId="0" fontId="59" fillId="0" borderId="0" xfId="53" applyFont="1" applyBorder="1" applyAlignment="1">
      <alignment/>
      <protection/>
    </xf>
    <xf numFmtId="3" fontId="59" fillId="0" borderId="0" xfId="0" applyNumberFormat="1" applyFont="1" applyAlignment="1">
      <alignment/>
    </xf>
    <xf numFmtId="0" fontId="59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5.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80" zoomScalePageLayoutView="0" workbookViewId="0" topLeftCell="A1">
      <selection activeCell="H14" sqref="H14"/>
    </sheetView>
  </sheetViews>
  <sheetFormatPr defaultColWidth="21.00390625" defaultRowHeight="24.75" customHeight="1"/>
  <cols>
    <col min="1" max="1" width="51.00390625" style="3" customWidth="1"/>
    <col min="2" max="2" width="12.57421875" style="3" customWidth="1"/>
    <col min="3" max="3" width="18.57421875" style="21" customWidth="1"/>
    <col min="4" max="4" width="19.28125" style="21" customWidth="1"/>
    <col min="5" max="6" width="21.00390625" style="65" customWidth="1"/>
    <col min="7" max="16384" width="21.00390625" style="3" customWidth="1"/>
  </cols>
  <sheetData>
    <row r="1" ht="13.5" customHeight="1">
      <c r="D1" s="31" t="s">
        <v>68</v>
      </c>
    </row>
    <row r="2" ht="10.5" customHeight="1">
      <c r="D2" s="32" t="s">
        <v>0</v>
      </c>
    </row>
    <row r="3" ht="9.75" customHeight="1">
      <c r="D3" s="31" t="s">
        <v>1</v>
      </c>
    </row>
    <row r="4" ht="12" customHeight="1">
      <c r="D4" s="31" t="s">
        <v>2</v>
      </c>
    </row>
    <row r="5" spans="1:4" ht="21" customHeight="1">
      <c r="A5" s="14"/>
      <c r="B5" s="14" t="s">
        <v>61</v>
      </c>
      <c r="C5" s="38"/>
      <c r="D5" s="38"/>
    </row>
    <row r="6" spans="1:4" ht="21" customHeight="1">
      <c r="A6" s="60" t="s">
        <v>140</v>
      </c>
      <c r="B6" s="61"/>
      <c r="C6" s="61"/>
      <c r="D6" s="39"/>
    </row>
    <row r="7" spans="1:4" ht="21" customHeight="1">
      <c r="A7" s="22"/>
      <c r="B7" s="23"/>
      <c r="C7" s="39"/>
      <c r="D7" s="39"/>
    </row>
    <row r="8" spans="1:7" ht="16.5" customHeight="1">
      <c r="A8" s="4" t="s">
        <v>62</v>
      </c>
      <c r="B8" s="62" t="s">
        <v>63</v>
      </c>
      <c r="C8" s="62"/>
      <c r="D8" s="12"/>
      <c r="E8" s="66"/>
      <c r="F8" s="66"/>
      <c r="G8" s="5"/>
    </row>
    <row r="9" spans="1:7" ht="17.25" customHeight="1">
      <c r="A9" s="4" t="s">
        <v>64</v>
      </c>
      <c r="B9" s="58" t="s">
        <v>117</v>
      </c>
      <c r="C9" s="58"/>
      <c r="D9" s="59"/>
      <c r="E9" s="66"/>
      <c r="F9" s="66"/>
      <c r="G9" s="5"/>
    </row>
    <row r="10" spans="1:7" ht="15.75" customHeight="1">
      <c r="A10" s="4" t="s">
        <v>65</v>
      </c>
      <c r="B10" s="57" t="s">
        <v>66</v>
      </c>
      <c r="C10" s="57"/>
      <c r="D10" s="13"/>
      <c r="E10" s="67"/>
      <c r="F10" s="67"/>
      <c r="G10" s="5"/>
    </row>
    <row r="11" spans="1:7" ht="16.5" customHeight="1">
      <c r="A11" s="4" t="s">
        <v>67</v>
      </c>
      <c r="B11" s="49" t="s">
        <v>120</v>
      </c>
      <c r="C11" s="49"/>
      <c r="D11" s="6"/>
      <c r="E11" s="67"/>
      <c r="F11" s="67"/>
      <c r="G11" s="5"/>
    </row>
    <row r="12" spans="1:7" ht="16.5" customHeight="1">
      <c r="A12" s="4"/>
      <c r="B12" s="17"/>
      <c r="C12" s="17"/>
      <c r="D12" s="18" t="s">
        <v>3</v>
      </c>
      <c r="E12" s="67"/>
      <c r="F12" s="67"/>
      <c r="G12" s="5"/>
    </row>
    <row r="13" spans="1:4" ht="26.25" customHeight="1">
      <c r="A13" s="27" t="s">
        <v>4</v>
      </c>
      <c r="B13" s="27" t="s">
        <v>5</v>
      </c>
      <c r="C13" s="51" t="s">
        <v>6</v>
      </c>
      <c r="D13" s="51" t="s">
        <v>7</v>
      </c>
    </row>
    <row r="14" spans="1:4" ht="22.5" customHeight="1">
      <c r="A14" s="52" t="s">
        <v>8</v>
      </c>
      <c r="B14" s="33"/>
      <c r="C14" s="34"/>
      <c r="D14" s="34"/>
    </row>
    <row r="15" spans="1:5" ht="22.5" customHeight="1">
      <c r="A15" s="52" t="s">
        <v>9</v>
      </c>
      <c r="B15" s="33">
        <v>10</v>
      </c>
      <c r="C15" s="30">
        <v>267160</v>
      </c>
      <c r="D15" s="35">
        <v>380177</v>
      </c>
      <c r="E15" s="65" t="s">
        <v>124</v>
      </c>
    </row>
    <row r="16" spans="1:4" ht="22.5" customHeight="1">
      <c r="A16" s="52" t="s">
        <v>10</v>
      </c>
      <c r="B16" s="33">
        <v>11</v>
      </c>
      <c r="C16" s="30"/>
      <c r="D16" s="40"/>
    </row>
    <row r="17" spans="1:4" ht="22.5" customHeight="1">
      <c r="A17" s="52" t="s">
        <v>11</v>
      </c>
      <c r="B17" s="33">
        <v>12</v>
      </c>
      <c r="C17" s="30"/>
      <c r="D17" s="34"/>
    </row>
    <row r="18" spans="1:4" ht="26.25" customHeight="1">
      <c r="A18" s="52" t="s">
        <v>12</v>
      </c>
      <c r="B18" s="33">
        <v>13</v>
      </c>
      <c r="C18" s="30"/>
      <c r="D18" s="34"/>
    </row>
    <row r="19" spans="1:4" ht="22.5" customHeight="1">
      <c r="A19" s="52" t="s">
        <v>13</v>
      </c>
      <c r="B19" s="33">
        <v>14</v>
      </c>
      <c r="C19" s="30"/>
      <c r="D19" s="34"/>
    </row>
    <row r="20" spans="1:4" ht="22.5" customHeight="1">
      <c r="A20" s="52" t="s">
        <v>14</v>
      </c>
      <c r="B20" s="33">
        <v>15</v>
      </c>
      <c r="C20" s="30"/>
      <c r="D20" s="34"/>
    </row>
    <row r="21" spans="1:5" ht="22.5" customHeight="1">
      <c r="A21" s="52" t="s">
        <v>15</v>
      </c>
      <c r="B21" s="33">
        <v>16</v>
      </c>
      <c r="C21" s="30">
        <v>1029413</v>
      </c>
      <c r="D21" s="34">
        <f>786237-18742+4074-3921+864</f>
        <v>768512</v>
      </c>
      <c r="E21" s="68" t="s">
        <v>125</v>
      </c>
    </row>
    <row r="22" spans="1:4" ht="22.5" customHeight="1">
      <c r="A22" s="52" t="s">
        <v>16</v>
      </c>
      <c r="B22" s="33">
        <v>17</v>
      </c>
      <c r="C22" s="30"/>
      <c r="D22" s="34"/>
    </row>
    <row r="23" spans="1:5" ht="22.5" customHeight="1">
      <c r="A23" s="52" t="s">
        <v>17</v>
      </c>
      <c r="B23" s="33">
        <v>18</v>
      </c>
      <c r="C23" s="30">
        <f>262865+2</f>
        <v>262867</v>
      </c>
      <c r="D23" s="34">
        <v>191104</v>
      </c>
      <c r="E23" s="65" t="s">
        <v>126</v>
      </c>
    </row>
    <row r="24" spans="1:5" ht="22.5" customHeight="1">
      <c r="A24" s="52" t="s">
        <v>18</v>
      </c>
      <c r="B24" s="33">
        <v>19</v>
      </c>
      <c r="C24" s="30">
        <v>55217</v>
      </c>
      <c r="D24" s="34">
        <f>2174+18824+2304-47</f>
        <v>23255</v>
      </c>
      <c r="E24" s="65" t="s">
        <v>127</v>
      </c>
    </row>
    <row r="25" spans="1:6" ht="22.5" customHeight="1">
      <c r="A25" s="53" t="s">
        <v>19</v>
      </c>
      <c r="B25" s="36">
        <v>100</v>
      </c>
      <c r="C25" s="41">
        <f>SUM(C15:C24)</f>
        <v>1614657</v>
      </c>
      <c r="D25" s="37">
        <f>SUM(D15:D24)</f>
        <v>1363048</v>
      </c>
      <c r="F25" s="68"/>
    </row>
    <row r="26" spans="1:4" ht="26.25" customHeight="1">
      <c r="A26" s="52" t="s">
        <v>20</v>
      </c>
      <c r="B26" s="33">
        <v>101</v>
      </c>
      <c r="C26" s="30"/>
      <c r="D26" s="34"/>
    </row>
    <row r="27" spans="1:6" ht="22.5" customHeight="1">
      <c r="A27" s="52" t="s">
        <v>21</v>
      </c>
      <c r="B27" s="33"/>
      <c r="C27" s="30"/>
      <c r="D27" s="34"/>
      <c r="E27" s="69"/>
      <c r="F27" s="69"/>
    </row>
    <row r="28" spans="1:6" ht="22.5" customHeight="1">
      <c r="A28" s="52" t="s">
        <v>10</v>
      </c>
      <c r="B28" s="33">
        <v>110</v>
      </c>
      <c r="C28" s="30"/>
      <c r="D28" s="40"/>
      <c r="E28" s="20">
        <f>5613820+457810</f>
        <v>6071630</v>
      </c>
      <c r="F28" s="69"/>
    </row>
    <row r="29" spans="1:6" ht="22.5" customHeight="1">
      <c r="A29" s="52" t="s">
        <v>11</v>
      </c>
      <c r="B29" s="33">
        <v>111</v>
      </c>
      <c r="C29" s="30"/>
      <c r="D29" s="34"/>
      <c r="E29" s="69"/>
      <c r="F29" s="69"/>
    </row>
    <row r="30" spans="1:4" ht="29.25" customHeight="1">
      <c r="A30" s="52" t="s">
        <v>12</v>
      </c>
      <c r="B30" s="33">
        <v>112</v>
      </c>
      <c r="C30" s="30"/>
      <c r="D30" s="34"/>
    </row>
    <row r="31" spans="1:4" ht="22.5" customHeight="1">
      <c r="A31" s="52" t="s">
        <v>13</v>
      </c>
      <c r="B31" s="33">
        <v>113</v>
      </c>
      <c r="C31" s="30"/>
      <c r="D31" s="34"/>
    </row>
    <row r="32" spans="1:4" ht="22.5" customHeight="1">
      <c r="A32" s="52" t="s">
        <v>22</v>
      </c>
      <c r="B32" s="33">
        <v>114</v>
      </c>
      <c r="C32" s="30"/>
      <c r="D32" s="34"/>
    </row>
    <row r="33" spans="1:4" ht="22.5" customHeight="1">
      <c r="A33" s="52" t="s">
        <v>23</v>
      </c>
      <c r="B33" s="33">
        <v>115</v>
      </c>
      <c r="C33" s="30"/>
      <c r="D33" s="34"/>
    </row>
    <row r="34" spans="1:4" ht="22.5" customHeight="1">
      <c r="A34" s="52" t="s">
        <v>24</v>
      </c>
      <c r="B34" s="33">
        <v>116</v>
      </c>
      <c r="C34" s="30"/>
      <c r="D34" s="34"/>
    </row>
    <row r="35" spans="1:4" ht="22.5" customHeight="1">
      <c r="A35" s="52" t="s">
        <v>25</v>
      </c>
      <c r="B35" s="33">
        <v>117</v>
      </c>
      <c r="C35" s="30"/>
      <c r="D35" s="34"/>
    </row>
    <row r="36" spans="1:5" ht="22.5" customHeight="1">
      <c r="A36" s="52" t="s">
        <v>26</v>
      </c>
      <c r="B36" s="33">
        <v>118</v>
      </c>
      <c r="C36" s="30">
        <v>392547</v>
      </c>
      <c r="D36" s="34">
        <v>384172</v>
      </c>
      <c r="E36" s="65" t="s">
        <v>128</v>
      </c>
    </row>
    <row r="37" spans="1:4" ht="22.5" customHeight="1">
      <c r="A37" s="52" t="s">
        <v>27</v>
      </c>
      <c r="B37" s="33">
        <v>119</v>
      </c>
      <c r="C37" s="30"/>
      <c r="D37" s="34"/>
    </row>
    <row r="38" spans="1:4" ht="22.5" customHeight="1">
      <c r="A38" s="52" t="s">
        <v>28</v>
      </c>
      <c r="B38" s="33">
        <v>120</v>
      </c>
      <c r="C38" s="30"/>
      <c r="D38" s="34"/>
    </row>
    <row r="39" spans="1:5" ht="22.5" customHeight="1">
      <c r="A39" s="52" t="s">
        <v>29</v>
      </c>
      <c r="B39" s="33">
        <v>121</v>
      </c>
      <c r="C39" s="30">
        <v>9360195</v>
      </c>
      <c r="D39" s="34">
        <v>9560952</v>
      </c>
      <c r="E39" s="65" t="s">
        <v>129</v>
      </c>
    </row>
    <row r="40" spans="1:5" ht="22.5" customHeight="1">
      <c r="A40" s="52" t="s">
        <v>30</v>
      </c>
      <c r="B40" s="33">
        <v>122</v>
      </c>
      <c r="C40" s="30">
        <v>893568</v>
      </c>
      <c r="D40" s="34">
        <v>893568</v>
      </c>
      <c r="E40" s="65" t="s">
        <v>130</v>
      </c>
    </row>
    <row r="41" spans="1:4" ht="22.5" customHeight="1">
      <c r="A41" s="52" t="s">
        <v>114</v>
      </c>
      <c r="B41" s="33">
        <v>123</v>
      </c>
      <c r="C41" s="30"/>
      <c r="D41" s="34"/>
    </row>
    <row r="42" spans="1:6" ht="22.5" customHeight="1">
      <c r="A42" s="53" t="s">
        <v>31</v>
      </c>
      <c r="B42" s="36">
        <v>200</v>
      </c>
      <c r="C42" s="41">
        <f>SUM(C28:C41)</f>
        <v>10646310</v>
      </c>
      <c r="D42" s="37">
        <f>SUM(D28:D41)</f>
        <v>10838692</v>
      </c>
      <c r="F42" s="68"/>
    </row>
    <row r="43" spans="1:6" ht="22.5" customHeight="1">
      <c r="A43" s="53" t="s">
        <v>119</v>
      </c>
      <c r="B43" s="36"/>
      <c r="C43" s="41">
        <f>C42+C25</f>
        <v>12260967</v>
      </c>
      <c r="D43" s="37">
        <f>D25+D42</f>
        <v>12201740</v>
      </c>
      <c r="F43" s="68"/>
    </row>
    <row r="44" spans="1:4" ht="27.75" customHeight="1">
      <c r="A44" s="52" t="s">
        <v>32</v>
      </c>
      <c r="B44" s="33" t="s">
        <v>5</v>
      </c>
      <c r="C44" s="34" t="s">
        <v>6</v>
      </c>
      <c r="D44" s="34" t="s">
        <v>7</v>
      </c>
    </row>
    <row r="45" spans="1:4" ht="22.5" customHeight="1">
      <c r="A45" s="52" t="s">
        <v>33</v>
      </c>
      <c r="B45" s="33"/>
      <c r="C45" s="34"/>
      <c r="D45" s="34"/>
    </row>
    <row r="46" spans="1:5" ht="22.5" customHeight="1">
      <c r="A46" s="52" t="s">
        <v>34</v>
      </c>
      <c r="B46" s="33">
        <v>210</v>
      </c>
      <c r="C46" s="30">
        <v>337099</v>
      </c>
      <c r="D46" s="34">
        <f>3987+1327695</f>
        <v>1331682</v>
      </c>
      <c r="E46" s="65" t="s">
        <v>131</v>
      </c>
    </row>
    <row r="47" spans="1:4" ht="22.5" customHeight="1">
      <c r="A47" s="52" t="s">
        <v>11</v>
      </c>
      <c r="B47" s="33">
        <v>211</v>
      </c>
      <c r="C47" s="30"/>
      <c r="D47" s="34"/>
    </row>
    <row r="48" spans="1:4" ht="22.5" customHeight="1">
      <c r="A48" s="52" t="s">
        <v>35</v>
      </c>
      <c r="B48" s="33">
        <v>212</v>
      </c>
      <c r="C48" s="30"/>
      <c r="D48" s="34"/>
    </row>
    <row r="49" spans="1:5" ht="28.5" customHeight="1">
      <c r="A49" s="52" t="s">
        <v>36</v>
      </c>
      <c r="B49" s="33">
        <v>213</v>
      </c>
      <c r="C49" s="54">
        <f>461654+135-173105</f>
        <v>288684</v>
      </c>
      <c r="D49" s="34">
        <v>19842</v>
      </c>
      <c r="E49" s="65" t="s">
        <v>132</v>
      </c>
    </row>
    <row r="50" spans="1:5" ht="22.5" customHeight="1">
      <c r="A50" s="52" t="s">
        <v>37</v>
      </c>
      <c r="B50" s="33">
        <v>214</v>
      </c>
      <c r="C50" s="54">
        <v>37393</v>
      </c>
      <c r="D50" s="34">
        <v>37393</v>
      </c>
      <c r="E50" s="65" t="s">
        <v>133</v>
      </c>
    </row>
    <row r="51" spans="1:4" ht="22.5" customHeight="1">
      <c r="A51" s="52" t="s">
        <v>38</v>
      </c>
      <c r="B51" s="33">
        <v>215</v>
      </c>
      <c r="C51" s="54"/>
      <c r="D51" s="34"/>
    </row>
    <row r="52" spans="1:4" ht="22.5" customHeight="1">
      <c r="A52" s="52" t="s">
        <v>39</v>
      </c>
      <c r="B52" s="33">
        <v>216</v>
      </c>
      <c r="C52" s="54"/>
      <c r="D52" s="34"/>
    </row>
    <row r="53" spans="1:5" ht="22.5" customHeight="1">
      <c r="A53" s="52" t="s">
        <v>40</v>
      </c>
      <c r="B53" s="33">
        <v>217</v>
      </c>
      <c r="C53" s="54">
        <f>2250949+15+18547</f>
        <v>2269511</v>
      </c>
      <c r="D53" s="34">
        <f>1028675+1198232</f>
        <v>2226907</v>
      </c>
      <c r="E53" s="65" t="s">
        <v>134</v>
      </c>
    </row>
    <row r="54" spans="1:6" ht="25.5">
      <c r="A54" s="53" t="s">
        <v>41</v>
      </c>
      <c r="B54" s="36">
        <v>300</v>
      </c>
      <c r="C54" s="55">
        <f>SUM(C46:C53)</f>
        <v>2932687</v>
      </c>
      <c r="D54" s="37">
        <f>SUM(D46:D53)</f>
        <v>3615824</v>
      </c>
      <c r="F54" s="68"/>
    </row>
    <row r="55" spans="1:4" ht="27" customHeight="1">
      <c r="A55" s="52" t="s">
        <v>42</v>
      </c>
      <c r="B55" s="33">
        <v>301</v>
      </c>
      <c r="C55" s="56"/>
      <c r="D55" s="34"/>
    </row>
    <row r="56" spans="1:4" ht="22.5" customHeight="1">
      <c r="A56" s="52" t="s">
        <v>43</v>
      </c>
      <c r="B56" s="33"/>
      <c r="C56" s="56"/>
      <c r="D56" s="34"/>
    </row>
    <row r="57" spans="1:5" ht="22.5" customHeight="1">
      <c r="A57" s="52" t="s">
        <v>34</v>
      </c>
      <c r="B57" s="33">
        <v>310</v>
      </c>
      <c r="C57" s="54">
        <v>8002130</v>
      </c>
      <c r="D57" s="34">
        <v>7630618</v>
      </c>
      <c r="E57" s="65" t="s">
        <v>135</v>
      </c>
    </row>
    <row r="58" spans="1:4" ht="22.5" customHeight="1">
      <c r="A58" s="52" t="s">
        <v>11</v>
      </c>
      <c r="B58" s="33">
        <v>311</v>
      </c>
      <c r="C58" s="54"/>
      <c r="D58" s="34"/>
    </row>
    <row r="59" spans="1:5" ht="22.5" customHeight="1">
      <c r="A59" s="52" t="s">
        <v>44</v>
      </c>
      <c r="B59" s="33">
        <v>312</v>
      </c>
      <c r="C59" s="54">
        <v>18813394</v>
      </c>
      <c r="D59" s="34">
        <v>18697818</v>
      </c>
      <c r="E59" s="65" t="s">
        <v>136</v>
      </c>
    </row>
    <row r="60" spans="1:4" ht="22.5" customHeight="1">
      <c r="A60" s="52" t="s">
        <v>45</v>
      </c>
      <c r="B60" s="33">
        <v>313</v>
      </c>
      <c r="C60" s="54"/>
      <c r="D60" s="34"/>
    </row>
    <row r="61" spans="1:4" ht="22.5" customHeight="1">
      <c r="A61" s="52" t="s">
        <v>46</v>
      </c>
      <c r="B61" s="33">
        <v>314</v>
      </c>
      <c r="C61" s="54"/>
      <c r="D61" s="34"/>
    </row>
    <row r="62" spans="1:4" ht="22.5" customHeight="1">
      <c r="A62" s="52" t="s">
        <v>47</v>
      </c>
      <c r="B62" s="33">
        <v>315</v>
      </c>
      <c r="C62" s="54"/>
      <c r="D62" s="34"/>
    </row>
    <row r="63" spans="1:4" ht="24" customHeight="1">
      <c r="A63" s="52" t="s">
        <v>48</v>
      </c>
      <c r="B63" s="33">
        <v>316</v>
      </c>
      <c r="C63" s="54"/>
      <c r="D63" s="34"/>
    </row>
    <row r="64" spans="1:6" ht="24" customHeight="1">
      <c r="A64" s="53" t="s">
        <v>49</v>
      </c>
      <c r="B64" s="36">
        <v>400</v>
      </c>
      <c r="C64" s="55">
        <f>SUM(C55:C63)</f>
        <v>26815524</v>
      </c>
      <c r="D64" s="37">
        <f>SUM(D57:D63)</f>
        <v>26328436</v>
      </c>
      <c r="F64" s="68"/>
    </row>
    <row r="65" spans="1:4" ht="22.5" customHeight="1">
      <c r="A65" s="52" t="s">
        <v>50</v>
      </c>
      <c r="B65" s="33"/>
      <c r="C65" s="56"/>
      <c r="D65" s="34"/>
    </row>
    <row r="66" spans="1:5" ht="22.5" customHeight="1">
      <c r="A66" s="52" t="s">
        <v>51</v>
      </c>
      <c r="B66" s="33">
        <v>410</v>
      </c>
      <c r="C66" s="54">
        <v>11861000</v>
      </c>
      <c r="D66" s="34">
        <v>11861000</v>
      </c>
      <c r="E66" s="65" t="s">
        <v>137</v>
      </c>
    </row>
    <row r="67" spans="1:4" ht="22.5" customHeight="1">
      <c r="A67" s="52" t="s">
        <v>115</v>
      </c>
      <c r="B67" s="33"/>
      <c r="C67" s="54"/>
      <c r="D67" s="34"/>
    </row>
    <row r="68" spans="1:4" ht="22.5" customHeight="1">
      <c r="A68" s="52" t="s">
        <v>52</v>
      </c>
      <c r="B68" s="33">
        <v>411</v>
      </c>
      <c r="C68" s="54"/>
      <c r="D68" s="42"/>
    </row>
    <row r="69" spans="1:4" ht="22.5" customHeight="1">
      <c r="A69" s="52" t="s">
        <v>53</v>
      </c>
      <c r="B69" s="33">
        <v>412</v>
      </c>
      <c r="C69" s="54"/>
      <c r="D69" s="34"/>
    </row>
    <row r="70" spans="1:5" ht="22.5" customHeight="1">
      <c r="A70" s="52" t="s">
        <v>54</v>
      </c>
      <c r="B70" s="33">
        <v>413</v>
      </c>
      <c r="C70" s="50">
        <v>7086480</v>
      </c>
      <c r="D70" s="50">
        <v>7086480</v>
      </c>
      <c r="E70" s="65" t="s">
        <v>138</v>
      </c>
    </row>
    <row r="71" spans="1:5" ht="22.5" customHeight="1">
      <c r="A71" s="52" t="s">
        <v>55</v>
      </c>
      <c r="B71" s="33">
        <v>414</v>
      </c>
      <c r="C71" s="54">
        <f>-36589134-150+154558+2</f>
        <v>-36434724</v>
      </c>
      <c r="D71" s="30">
        <v>-36690000</v>
      </c>
      <c r="E71" s="65" t="s">
        <v>139</v>
      </c>
    </row>
    <row r="72" spans="1:6" ht="28.5" customHeight="1">
      <c r="A72" s="52" t="s">
        <v>56</v>
      </c>
      <c r="B72" s="33">
        <v>420</v>
      </c>
      <c r="C72" s="54">
        <f>C66+C68+C69+C70+C71</f>
        <v>-17487244</v>
      </c>
      <c r="D72" s="34">
        <f>D66+D68+D69+D70+D71</f>
        <v>-17742520</v>
      </c>
      <c r="F72" s="20"/>
    </row>
    <row r="73" spans="1:6" ht="22.5" customHeight="1">
      <c r="A73" s="52" t="s">
        <v>57</v>
      </c>
      <c r="B73" s="33">
        <v>421</v>
      </c>
      <c r="C73" s="54"/>
      <c r="D73" s="34"/>
      <c r="F73" s="69"/>
    </row>
    <row r="74" spans="1:6" ht="22.5" customHeight="1">
      <c r="A74" s="53" t="s">
        <v>58</v>
      </c>
      <c r="B74" s="36">
        <v>500</v>
      </c>
      <c r="C74" s="55">
        <f>C72</f>
        <v>-17487244</v>
      </c>
      <c r="D74" s="37">
        <f>D72</f>
        <v>-17742520</v>
      </c>
      <c r="F74" s="43"/>
    </row>
    <row r="75" spans="1:4" ht="22.5" customHeight="1">
      <c r="A75" s="53" t="s">
        <v>59</v>
      </c>
      <c r="B75" s="36"/>
      <c r="C75" s="55">
        <f>C74+C64+C54</f>
        <v>12260967</v>
      </c>
      <c r="D75" s="37">
        <f>D54+D64+D74</f>
        <v>12201740</v>
      </c>
    </row>
    <row r="76" spans="1:4" ht="22.5" customHeight="1">
      <c r="A76" s="24"/>
      <c r="B76" s="25"/>
      <c r="C76" s="26"/>
      <c r="D76" s="26"/>
    </row>
    <row r="77" spans="1:4" ht="22.5" customHeight="1">
      <c r="A77" s="2" t="s">
        <v>121</v>
      </c>
      <c r="B77" s="25"/>
      <c r="C77" s="43">
        <f>C43-C75</f>
        <v>0</v>
      </c>
      <c r="D77" s="26"/>
    </row>
    <row r="78" ht="12.75">
      <c r="A78" s="1" t="s">
        <v>123</v>
      </c>
    </row>
    <row r="79" ht="14.25" customHeight="1"/>
    <row r="80" ht="14.25" customHeight="1">
      <c r="A80" s="2" t="s">
        <v>122</v>
      </c>
    </row>
    <row r="81" ht="14.25" customHeight="1">
      <c r="A81" s="1" t="s">
        <v>116</v>
      </c>
    </row>
    <row r="82" ht="14.25" customHeight="1">
      <c r="A82" s="1"/>
    </row>
    <row r="83" ht="24.75" customHeight="1">
      <c r="A83" s="1" t="s">
        <v>60</v>
      </c>
    </row>
  </sheetData>
  <sheetProtection/>
  <mergeCells count="4">
    <mergeCell ref="B10:C10"/>
    <mergeCell ref="B9:D9"/>
    <mergeCell ref="A6:C6"/>
    <mergeCell ref="B8:C8"/>
  </mergeCells>
  <hyperlinks>
    <hyperlink ref="D2" r:id="rId1" display="jl:30820085.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SheetLayoutView="100" zoomScalePageLayoutView="0" workbookViewId="0" topLeftCell="A53">
      <selection activeCell="C16" sqref="C16"/>
    </sheetView>
  </sheetViews>
  <sheetFormatPr defaultColWidth="9.140625" defaultRowHeight="15"/>
  <cols>
    <col min="1" max="1" width="47.28125" style="0" customWidth="1"/>
    <col min="2" max="2" width="12.00390625" style="0" customWidth="1"/>
    <col min="3" max="3" width="24.00390625" style="0" customWidth="1"/>
    <col min="4" max="4" width="25.57421875" style="0" customWidth="1"/>
  </cols>
  <sheetData>
    <row r="1" spans="1:4" ht="15">
      <c r="A1" s="3"/>
      <c r="B1" s="3"/>
      <c r="C1" s="7"/>
      <c r="D1" s="8" t="s">
        <v>68</v>
      </c>
    </row>
    <row r="2" spans="1:4" ht="15">
      <c r="A2" s="3"/>
      <c r="B2" s="3"/>
      <c r="C2" s="7"/>
      <c r="D2" s="9" t="s">
        <v>0</v>
      </c>
    </row>
    <row r="3" spans="1:4" ht="15">
      <c r="A3" s="3"/>
      <c r="B3" s="3"/>
      <c r="C3" s="7"/>
      <c r="D3" s="8" t="s">
        <v>1</v>
      </c>
    </row>
    <row r="4" spans="1:4" ht="15">
      <c r="A4" s="3"/>
      <c r="B4" s="3"/>
      <c r="C4" s="7"/>
      <c r="D4" s="8" t="s">
        <v>2</v>
      </c>
    </row>
    <row r="5" spans="1:4" ht="15">
      <c r="A5" s="60" t="s">
        <v>113</v>
      </c>
      <c r="B5" s="64"/>
      <c r="C5" s="64"/>
      <c r="D5" s="64"/>
    </row>
    <row r="6" spans="1:4" ht="15">
      <c r="A6" s="60" t="s">
        <v>141</v>
      </c>
      <c r="B6" s="64"/>
      <c r="C6" s="64"/>
      <c r="D6" s="64"/>
    </row>
    <row r="7" spans="1:4" ht="15">
      <c r="A7" s="15"/>
      <c r="B7" s="16"/>
      <c r="C7" s="16"/>
      <c r="D7" s="16"/>
    </row>
    <row r="8" spans="1:4" ht="15">
      <c r="A8" s="15"/>
      <c r="B8" s="16"/>
      <c r="C8" s="16"/>
      <c r="D8" s="16"/>
    </row>
    <row r="9" spans="1:4" ht="15">
      <c r="A9" s="4" t="s">
        <v>62</v>
      </c>
      <c r="B9" s="62" t="s">
        <v>63</v>
      </c>
      <c r="C9" s="62"/>
      <c r="D9" s="12"/>
    </row>
    <row r="10" spans="1:4" ht="15">
      <c r="A10" s="4" t="s">
        <v>64</v>
      </c>
      <c r="B10" s="58" t="s">
        <v>118</v>
      </c>
      <c r="C10" s="58"/>
      <c r="D10" s="63"/>
    </row>
    <row r="11" spans="1:4" ht="15">
      <c r="A11" s="4" t="s">
        <v>65</v>
      </c>
      <c r="B11" s="57" t="s">
        <v>66</v>
      </c>
      <c r="C11" s="57"/>
      <c r="D11" s="13"/>
    </row>
    <row r="12" spans="1:4" ht="15">
      <c r="A12" s="4" t="s">
        <v>67</v>
      </c>
      <c r="B12" s="49" t="s">
        <v>120</v>
      </c>
      <c r="C12" s="49"/>
      <c r="D12" s="6"/>
    </row>
    <row r="13" spans="1:4" ht="15">
      <c r="A13" s="4"/>
      <c r="B13" s="17"/>
      <c r="C13" s="17"/>
      <c r="D13" s="18" t="s">
        <v>3</v>
      </c>
    </row>
    <row r="14" spans="1:4" ht="24.75" customHeight="1">
      <c r="A14" s="27" t="s">
        <v>69</v>
      </c>
      <c r="B14" s="27" t="s">
        <v>5</v>
      </c>
      <c r="C14" s="51" t="s">
        <v>70</v>
      </c>
      <c r="D14" s="27" t="s">
        <v>71</v>
      </c>
    </row>
    <row r="15" spans="1:4" ht="24.75" customHeight="1">
      <c r="A15" s="52" t="s">
        <v>72</v>
      </c>
      <c r="B15" s="27">
        <v>10</v>
      </c>
      <c r="C15" s="48">
        <v>3810072</v>
      </c>
      <c r="D15" s="46">
        <v>2296350</v>
      </c>
    </row>
    <row r="16" spans="1:4" ht="24.75" customHeight="1">
      <c r="A16" s="52" t="s">
        <v>73</v>
      </c>
      <c r="B16" s="27">
        <v>11</v>
      </c>
      <c r="C16" s="34">
        <f>1943682-154558-2</f>
        <v>1789122</v>
      </c>
      <c r="D16" s="46">
        <v>2012819</v>
      </c>
    </row>
    <row r="17" spans="1:4" ht="24.75" customHeight="1">
      <c r="A17" s="52" t="s">
        <v>74</v>
      </c>
      <c r="B17" s="27">
        <v>12</v>
      </c>
      <c r="C17" s="48">
        <f>C15-C16</f>
        <v>2020950</v>
      </c>
      <c r="D17" s="48">
        <f>D15-D16</f>
        <v>283531</v>
      </c>
    </row>
    <row r="18" spans="1:4" ht="24.75" customHeight="1">
      <c r="A18" s="52" t="s">
        <v>75</v>
      </c>
      <c r="B18" s="27">
        <v>13</v>
      </c>
      <c r="C18" s="48"/>
      <c r="D18" s="46"/>
    </row>
    <row r="19" spans="1:4" ht="24.75" customHeight="1">
      <c r="A19" s="52" t="s">
        <v>76</v>
      </c>
      <c r="B19" s="27">
        <v>14</v>
      </c>
      <c r="C19" s="48">
        <f>299255+150</f>
        <v>299405</v>
      </c>
      <c r="D19" s="46">
        <v>250818</v>
      </c>
    </row>
    <row r="20" spans="1:4" ht="24.75" customHeight="1">
      <c r="A20" s="52" t="s">
        <v>77</v>
      </c>
      <c r="B20" s="27">
        <v>15</v>
      </c>
      <c r="C20" s="48">
        <v>-108134</v>
      </c>
      <c r="D20" s="46">
        <v>1233</v>
      </c>
    </row>
    <row r="21" spans="1:4" ht="24.75" customHeight="1">
      <c r="A21" s="52" t="s">
        <v>78</v>
      </c>
      <c r="B21" s="27">
        <v>16</v>
      </c>
      <c r="C21" s="48">
        <v>20281</v>
      </c>
      <c r="D21" s="46">
        <v>8955</v>
      </c>
    </row>
    <row r="22" spans="1:4" ht="24.75" customHeight="1">
      <c r="A22" s="52" t="s">
        <v>79</v>
      </c>
      <c r="B22" s="27">
        <v>20</v>
      </c>
      <c r="C22" s="48">
        <f>C17-C19-C20+C21</f>
        <v>1849960</v>
      </c>
      <c r="D22" s="48">
        <f>D17-D19-D20+D21</f>
        <v>40435</v>
      </c>
    </row>
    <row r="23" spans="1:4" ht="24.75" customHeight="1">
      <c r="A23" s="52" t="s">
        <v>80</v>
      </c>
      <c r="B23" s="27">
        <v>21</v>
      </c>
      <c r="C23" s="48"/>
      <c r="D23" s="46">
        <v>99051</v>
      </c>
    </row>
    <row r="24" spans="1:4" ht="24.75" customHeight="1">
      <c r="A24" s="52" t="s">
        <v>81</v>
      </c>
      <c r="B24" s="27">
        <v>22</v>
      </c>
      <c r="C24" s="48">
        <v>1594684</v>
      </c>
      <c r="D24" s="46">
        <v>1557857</v>
      </c>
    </row>
    <row r="25" spans="1:4" ht="52.5" customHeight="1">
      <c r="A25" s="52" t="s">
        <v>82</v>
      </c>
      <c r="B25" s="27">
        <v>23</v>
      </c>
      <c r="C25" s="48"/>
      <c r="D25" s="46"/>
    </row>
    <row r="26" spans="1:4" ht="24.75" customHeight="1">
      <c r="A26" s="52" t="s">
        <v>83</v>
      </c>
      <c r="B26" s="27">
        <v>24</v>
      </c>
      <c r="C26" s="46"/>
      <c r="D26" s="46"/>
    </row>
    <row r="27" spans="1:4" ht="24.75" customHeight="1">
      <c r="A27" s="52" t="s">
        <v>84</v>
      </c>
      <c r="B27" s="27">
        <v>25</v>
      </c>
      <c r="C27" s="46"/>
      <c r="D27" s="46"/>
    </row>
    <row r="28" spans="1:4" ht="26.25" customHeight="1">
      <c r="A28" s="53" t="s">
        <v>85</v>
      </c>
      <c r="B28" s="28">
        <v>100</v>
      </c>
      <c r="C28" s="29">
        <f>C22+C23-C24</f>
        <v>255276</v>
      </c>
      <c r="D28" s="29">
        <f>D22+D23-D24</f>
        <v>-1418371</v>
      </c>
    </row>
    <row r="29" spans="1:4" ht="24.75" customHeight="1">
      <c r="A29" s="52" t="s">
        <v>86</v>
      </c>
      <c r="B29" s="27">
        <v>101</v>
      </c>
      <c r="C29" s="46"/>
      <c r="D29" s="46"/>
    </row>
    <row r="30" spans="1:4" ht="40.5" customHeight="1">
      <c r="A30" s="53" t="s">
        <v>87</v>
      </c>
      <c r="B30" s="28">
        <v>200</v>
      </c>
      <c r="C30" s="29">
        <f>C28-C29</f>
        <v>255276</v>
      </c>
      <c r="D30" s="29">
        <f>D28-D29</f>
        <v>-1418371</v>
      </c>
    </row>
    <row r="31" spans="1:4" ht="30" customHeight="1">
      <c r="A31" s="52" t="s">
        <v>88</v>
      </c>
      <c r="B31" s="27">
        <v>201</v>
      </c>
      <c r="C31" s="46"/>
      <c r="D31" s="46"/>
    </row>
    <row r="32" spans="1:4" ht="24.75" customHeight="1">
      <c r="A32" s="53" t="s">
        <v>89</v>
      </c>
      <c r="B32" s="28">
        <v>300</v>
      </c>
      <c r="C32" s="29">
        <f>C30+C31</f>
        <v>255276</v>
      </c>
      <c r="D32" s="29">
        <f>D30+D31</f>
        <v>-1418371</v>
      </c>
    </row>
    <row r="33" spans="1:4" ht="24.75" customHeight="1">
      <c r="A33" s="52" t="s">
        <v>90</v>
      </c>
      <c r="B33" s="27"/>
      <c r="C33" s="46">
        <f>C32</f>
        <v>255276</v>
      </c>
      <c r="D33" s="46">
        <f>D32</f>
        <v>-1418371</v>
      </c>
    </row>
    <row r="34" spans="1:4" ht="24.75" customHeight="1">
      <c r="A34" s="52" t="s">
        <v>91</v>
      </c>
      <c r="B34" s="27"/>
      <c r="C34" s="46"/>
      <c r="D34" s="47"/>
    </row>
    <row r="35" spans="1:4" ht="24.75" customHeight="1">
      <c r="A35" s="52" t="s">
        <v>92</v>
      </c>
      <c r="B35" s="27">
        <v>400</v>
      </c>
      <c r="C35" s="46"/>
      <c r="D35" s="46"/>
    </row>
    <row r="36" spans="1:4" ht="24.75" customHeight="1">
      <c r="A36" s="52" t="s">
        <v>93</v>
      </c>
      <c r="B36" s="27"/>
      <c r="C36" s="46"/>
      <c r="D36" s="46"/>
    </row>
    <row r="37" spans="1:4" ht="24.75" customHeight="1">
      <c r="A37" s="52" t="s">
        <v>94</v>
      </c>
      <c r="B37" s="27">
        <v>410</v>
      </c>
      <c r="C37" s="46"/>
      <c r="D37" s="46"/>
    </row>
    <row r="38" spans="1:4" ht="24.75" customHeight="1">
      <c r="A38" s="52" t="s">
        <v>95</v>
      </c>
      <c r="B38" s="27">
        <v>411</v>
      </c>
      <c r="C38" s="46"/>
      <c r="D38" s="46"/>
    </row>
    <row r="39" spans="1:4" ht="24.75" customHeight="1">
      <c r="A39" s="52" t="s">
        <v>96</v>
      </c>
      <c r="B39" s="27">
        <v>412</v>
      </c>
      <c r="C39" s="46"/>
      <c r="D39" s="46"/>
    </row>
    <row r="40" spans="1:4" ht="24.75" customHeight="1">
      <c r="A40" s="52" t="s">
        <v>97</v>
      </c>
      <c r="B40" s="27">
        <v>413</v>
      </c>
      <c r="C40" s="46"/>
      <c r="D40" s="46"/>
    </row>
    <row r="41" spans="1:4" ht="24.75" customHeight="1">
      <c r="A41" s="52" t="s">
        <v>98</v>
      </c>
      <c r="B41" s="27">
        <v>414</v>
      </c>
      <c r="C41" s="46"/>
      <c r="D41" s="46"/>
    </row>
    <row r="42" spans="1:4" ht="24.75" customHeight="1">
      <c r="A42" s="52" t="s">
        <v>99</v>
      </c>
      <c r="B42" s="27">
        <v>415</v>
      </c>
      <c r="C42" s="46"/>
      <c r="D42" s="46"/>
    </row>
    <row r="43" spans="1:4" ht="24.75" customHeight="1">
      <c r="A43" s="52" t="s">
        <v>100</v>
      </c>
      <c r="B43" s="27">
        <v>416</v>
      </c>
      <c r="C43" s="46"/>
      <c r="D43" s="46"/>
    </row>
    <row r="44" spans="1:4" ht="24.75" customHeight="1">
      <c r="A44" s="52" t="s">
        <v>101</v>
      </c>
      <c r="B44" s="27">
        <v>417</v>
      </c>
      <c r="C44" s="46"/>
      <c r="D44" s="46"/>
    </row>
    <row r="45" spans="1:4" ht="24.75" customHeight="1">
      <c r="A45" s="52" t="s">
        <v>102</v>
      </c>
      <c r="B45" s="27">
        <v>418</v>
      </c>
      <c r="C45" s="46"/>
      <c r="D45" s="46"/>
    </row>
    <row r="46" spans="1:4" ht="24.75" customHeight="1">
      <c r="A46" s="52" t="s">
        <v>103</v>
      </c>
      <c r="B46" s="27">
        <v>419</v>
      </c>
      <c r="C46" s="46"/>
      <c r="D46" s="46"/>
    </row>
    <row r="47" spans="1:4" ht="24.75" customHeight="1">
      <c r="A47" s="52" t="s">
        <v>104</v>
      </c>
      <c r="B47" s="27">
        <v>420</v>
      </c>
      <c r="C47" s="46"/>
      <c r="D47" s="46"/>
    </row>
    <row r="48" spans="1:4" ht="24.75" customHeight="1">
      <c r="A48" s="52" t="s">
        <v>105</v>
      </c>
      <c r="B48" s="27">
        <v>500</v>
      </c>
      <c r="C48" s="46">
        <f>C49</f>
        <v>255276</v>
      </c>
      <c r="D48" s="46">
        <f>D49</f>
        <v>-1418371</v>
      </c>
    </row>
    <row r="49" spans="1:4" ht="24.75" customHeight="1">
      <c r="A49" s="52" t="s">
        <v>106</v>
      </c>
      <c r="B49" s="27"/>
      <c r="C49" s="46">
        <f>C33</f>
        <v>255276</v>
      </c>
      <c r="D49" s="46">
        <f>D33</f>
        <v>-1418371</v>
      </c>
    </row>
    <row r="50" spans="1:4" ht="24.75" customHeight="1">
      <c r="A50" s="52" t="s">
        <v>90</v>
      </c>
      <c r="B50" s="27"/>
      <c r="C50" s="46"/>
      <c r="D50" s="47"/>
    </row>
    <row r="51" spans="1:4" ht="24.75" customHeight="1">
      <c r="A51" s="52" t="s">
        <v>107</v>
      </c>
      <c r="B51" s="27"/>
      <c r="C51" s="46"/>
      <c r="D51" s="46"/>
    </row>
    <row r="52" spans="1:4" ht="24.75" customHeight="1">
      <c r="A52" s="52" t="s">
        <v>108</v>
      </c>
      <c r="B52" s="27">
        <v>600</v>
      </c>
      <c r="C52" s="46"/>
      <c r="D52" s="46"/>
    </row>
    <row r="53" spans="1:4" ht="24.75" customHeight="1">
      <c r="A53" s="52" t="s">
        <v>93</v>
      </c>
      <c r="B53" s="27"/>
      <c r="C53" s="46"/>
      <c r="D53" s="46"/>
    </row>
    <row r="54" spans="1:4" ht="24.75" customHeight="1">
      <c r="A54" s="52" t="s">
        <v>109</v>
      </c>
      <c r="B54" s="27"/>
      <c r="C54" s="46"/>
      <c r="D54" s="46"/>
    </row>
    <row r="55" spans="1:4" ht="24.75" customHeight="1">
      <c r="A55" s="52" t="s">
        <v>110</v>
      </c>
      <c r="B55" s="27"/>
      <c r="C55" s="46"/>
      <c r="D55" s="46"/>
    </row>
    <row r="56" spans="1:4" ht="24.75" customHeight="1">
      <c r="A56" s="52" t="s">
        <v>111</v>
      </c>
      <c r="B56" s="27"/>
      <c r="C56" s="46"/>
      <c r="D56" s="46"/>
    </row>
    <row r="57" spans="1:4" ht="24.75" customHeight="1">
      <c r="A57" s="52" t="s">
        <v>112</v>
      </c>
      <c r="B57" s="27"/>
      <c r="C57" s="46"/>
      <c r="D57" s="46"/>
    </row>
    <row r="58" spans="1:4" ht="24.75" customHeight="1">
      <c r="A58" s="52" t="s">
        <v>110</v>
      </c>
      <c r="B58" s="27"/>
      <c r="C58" s="46"/>
      <c r="D58" s="46"/>
    </row>
    <row r="59" spans="1:4" ht="24.75" customHeight="1">
      <c r="A59" s="52" t="s">
        <v>111</v>
      </c>
      <c r="B59" s="27"/>
      <c r="C59" s="46"/>
      <c r="D59" s="46"/>
    </row>
    <row r="60" spans="1:4" ht="24.75" customHeight="1">
      <c r="A60" s="10"/>
      <c r="B60" s="11"/>
      <c r="C60" s="19"/>
      <c r="D60" s="45"/>
    </row>
    <row r="62" spans="1:4" ht="15">
      <c r="A62" s="2" t="s">
        <v>121</v>
      </c>
      <c r="B62" s="25"/>
      <c r="C62" s="3"/>
      <c r="D62" s="3"/>
    </row>
    <row r="63" spans="1:4" ht="15">
      <c r="A63" s="1" t="s">
        <v>123</v>
      </c>
      <c r="B63" s="44"/>
      <c r="C63" s="3"/>
      <c r="D63" s="3"/>
    </row>
    <row r="64" spans="1:4" ht="15">
      <c r="A64" s="44"/>
      <c r="B64" s="44"/>
      <c r="C64" s="3"/>
      <c r="D64" s="3"/>
    </row>
    <row r="65" spans="1:4" ht="15">
      <c r="A65" s="2" t="s">
        <v>122</v>
      </c>
      <c r="B65" s="44"/>
      <c r="C65" s="3"/>
      <c r="D65" s="3"/>
    </row>
    <row r="66" spans="1:4" ht="15">
      <c r="A66" s="1" t="s">
        <v>116</v>
      </c>
      <c r="B66" s="44"/>
      <c r="C66" s="3"/>
      <c r="D66" s="3"/>
    </row>
    <row r="67" spans="1:4" ht="15">
      <c r="A67" s="1"/>
      <c r="B67" s="44"/>
      <c r="C67" s="3"/>
      <c r="D67" s="3"/>
    </row>
    <row r="68" spans="1:4" ht="15">
      <c r="A68" s="1" t="s">
        <v>60</v>
      </c>
      <c r="B68" s="44"/>
      <c r="C68" s="3"/>
      <c r="D68" s="3"/>
    </row>
    <row r="69" spans="1:4" ht="15">
      <c r="A69" s="3"/>
      <c r="B69" s="3"/>
      <c r="C69" s="3"/>
      <c r="D69" s="3"/>
    </row>
  </sheetData>
  <sheetProtection/>
  <mergeCells count="5">
    <mergeCell ref="B9:C9"/>
    <mergeCell ref="B10:D10"/>
    <mergeCell ref="B11:C11"/>
    <mergeCell ref="A5:D5"/>
    <mergeCell ref="A6:D6"/>
  </mergeCells>
  <hyperlinks>
    <hyperlink ref="D2" r:id="rId1" display="jl:30820085.0"/>
  </hyperlinks>
  <printOptions/>
  <pageMargins left="0.31496062992125984" right="0.31496062992125984" top="0.35433070866141736" bottom="0.35433070866141736" header="0.31496062992125984" footer="0.31496062992125984"/>
  <pageSetup fitToHeight="3"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Оксукпаева</dc:creator>
  <cp:keywords/>
  <dc:description/>
  <cp:lastModifiedBy>Сейка ака</cp:lastModifiedBy>
  <cp:lastPrinted>2015-10-20T04:13:03Z</cp:lastPrinted>
  <dcterms:created xsi:type="dcterms:W3CDTF">2011-04-19T11:19:42Z</dcterms:created>
  <dcterms:modified xsi:type="dcterms:W3CDTF">2015-10-21T10:20:11Z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