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<sst xmlns="http://schemas.openxmlformats.org/spreadsheetml/2006/main" count="177" uniqueCount="148">
  <si>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</si>
  <si>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</si>
  <si>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</si>
  <si>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</si>
  <si>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</si>
  <si>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</si>
  <si>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</si>
  <si>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</si>
  <si>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</si>
  <si>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</si>
  <si>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</si>
  <si>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</si>
  <si>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</si>
  <si>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</si>
  <si>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</si>
  <si>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</si>
  <si>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</si>
  <si>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</si>
  <si>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</si>
  <si>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</si>
  <si>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</si>
  <si>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</si>
  <si>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</si>
  <si>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</si>
  <si>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</si>
  <si>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</si>
  <si>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</si>
  <si>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</si>
  <si>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</si>
  <si>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</si>
  <si>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</si>
  <si>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</si>
  <si>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</si>
  <si>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</si>
  <si>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</si>
  <si>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</si>
  <si>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</si>
  <si>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</si>
  <si>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</si>
  <si>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</si>
  <si>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</si>
  <si>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</si>
  <si>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</si>
  <si>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</si>
  <si>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</si>
  <si>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</si>
  <si>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</si>
  <si>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</si>
  <si>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</si>
  <si>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</si>
  <si>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</si>
  <si>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</si>
  <si>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</si>
  <si>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</si>
  <si>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</si>
  <si>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</si>
  <si>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</si>
  <si>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</si>
  <si>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</si>
  <si>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</si>
  <si>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</si>
  <si>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</si>
  <si>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</si>
  <si>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</si>
  <si>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</si>
  <si>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</si>
  <si>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</si>
  <si>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</si>
  <si>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</si>
  <si>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</si>
  <si>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</si>
  <si>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</si>
  <si>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</si>
  <si>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</si>
  <si>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</si>
  <si>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</si>
  <si>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</si>
  <si>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</si>
  <si>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</si>
  <si>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</si>
  <si>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</si>
  <si>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</si>
  <si>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</si>
  <si>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</si>
  <si>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</si>
  <si>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</si>
  <si>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</si>
  <si>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</si>
  <si>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</si>
  <si>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</si>
  <si>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</si>
  <si>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</si>
  <si>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</si>
  <si>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</si>
  <si>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 xml:space="preserve">ОТЧЕТ О ПРИБЫЛИ ИЛИ УБЫТКЕ И ПРОЧЕМ СОВОКУПНОМ ДОХОДЕ </t>
  </si>
  <si>
    <t>Сальдо на 31 декабря 2022 года</t>
  </si>
  <si>
    <t>по состоянию на 30 июня 2023 года</t>
  </si>
  <si>
    <t>30 июня 2023 года</t>
  </si>
  <si>
    <t xml:space="preserve">31 декабря 2022 года </t>
  </si>
  <si>
    <t>Первый руководитель _________________________Меланич М.С.</t>
  </si>
  <si>
    <t>за период, закончившийся 30 июня 2023 года</t>
  </si>
  <si>
    <t>за период, закончившийся на 30 июня 2023 года</t>
  </si>
  <si>
    <t>за период, закончившийся на 30 июня 2022 года</t>
  </si>
  <si>
    <t>Сальдо на 30 июня 2022 года</t>
  </si>
  <si>
    <t>Сальдо на 30 июня 2023 года</t>
  </si>
  <si>
    <t>6010.02</t>
  </si>
  <si>
    <t>6010.03</t>
  </si>
  <si>
    <t>6010.04</t>
  </si>
  <si>
    <t>6110.01</t>
  </si>
  <si>
    <t>6110.03</t>
  </si>
  <si>
    <t>6110.04</t>
  </si>
  <si>
    <t>6110.81</t>
  </si>
  <si>
    <t>6120.01</t>
  </si>
  <si>
    <t>6150.01</t>
  </si>
  <si>
    <t>6150.03</t>
  </si>
  <si>
    <t>6240.03</t>
  </si>
  <si>
    <t>6250.01</t>
  </si>
  <si>
    <t>6250.03</t>
  </si>
  <si>
    <t>6280.02</t>
  </si>
  <si>
    <t>6280.09</t>
  </si>
  <si>
    <t>6280.10</t>
  </si>
  <si>
    <t>7210.01</t>
  </si>
  <si>
    <t>7210.02</t>
  </si>
  <si>
    <t>7210.03</t>
  </si>
  <si>
    <t>7210.05</t>
  </si>
  <si>
    <t>7210.06</t>
  </si>
  <si>
    <t>7210.07</t>
  </si>
  <si>
    <t>7220.05</t>
  </si>
  <si>
    <t>7310.02</t>
  </si>
  <si>
    <t>7310.04</t>
  </si>
  <si>
    <t>7340</t>
  </si>
  <si>
    <t>7430.01</t>
  </si>
  <si>
    <t>7430.03</t>
  </si>
  <si>
    <t>7440.03</t>
  </si>
  <si>
    <t>7450</t>
  </si>
  <si>
    <t>7470.02</t>
  </si>
  <si>
    <t>7470.03</t>
  </si>
  <si>
    <t>7470.06</t>
  </si>
  <si>
    <t>7470.10</t>
  </si>
  <si>
    <t>7470.81</t>
  </si>
  <si>
    <t>7470.83</t>
  </si>
  <si>
    <t>7470.84</t>
  </si>
  <si>
    <t>7470.86</t>
  </si>
  <si>
    <t>7470.88</t>
  </si>
  <si>
    <t>7470.89</t>
  </si>
  <si>
    <t>7470.90</t>
  </si>
  <si>
    <t>7470.91</t>
  </si>
  <si>
    <t>7710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</si>
</sst>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3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6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3" fillId="0" borderId="0" xfId="0" applyNumberFormat="1" applyFont="1" applyAlignment="1">
      <alignment horizontal="right" vertical="center" wrapText="1"/>
    </xf>
    <xf numFmtId="3" fontId="50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3" fontId="50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3" fontId="53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right"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right" vertical="center" wrapText="1"/>
    </xf>
    <xf numFmtId="3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72" fontId="4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0" fillId="0" borderId="12" xfId="53" applyNumberFormat="1" applyFont="1" applyBorder="1" applyAlignment="1">
      <alignment vertical="top"/>
      <protection/>
    </xf>
    <xf numFmtId="0" fontId="30" fillId="0" borderId="12" xfId="53" applyNumberFormat="1" applyFont="1" applyBorder="1" applyAlignment="1">
      <alignment horizontal="right" vertical="top" wrapText="1"/>
      <protection/>
    </xf>
    <xf numFmtId="4" fontId="30" fillId="0" borderId="12" xfId="53" applyNumberFormat="1" applyFont="1" applyBorder="1" applyAlignment="1">
      <alignment horizontal="right" vertical="top" wrapText="1"/>
      <protection/>
    </xf>
    <xf numFmtId="2" fontId="30" fillId="0" borderId="12" xfId="53" applyNumberFormat="1" applyFont="1" applyBorder="1" applyAlignment="1">
      <alignment horizontal="righ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Ф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H1" sqref="H1:K16384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  <col min="9" max="10" width="14.8515625" style="0" bestFit="1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96</v>
      </c>
    </row>
    <row r="6" spans="1:4" ht="15">
      <c r="A6" s="1" t="s">
        <v>0</v>
      </c>
      <c r="B6" s="2" t="s">
        <v>1</v>
      </c>
      <c r="C6" s="3" t="s">
        <v>97</v>
      </c>
      <c r="D6" s="3" t="s">
        <v>98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273133</v>
      </c>
      <c r="D8" s="10">
        <v>80763</v>
      </c>
    </row>
    <row r="9" spans="1:4" ht="15">
      <c r="A9" s="7" t="s">
        <v>4</v>
      </c>
      <c r="B9" s="8">
        <v>4</v>
      </c>
      <c r="C9" s="10">
        <v>197708</v>
      </c>
      <c r="D9" s="10">
        <v>188287</v>
      </c>
    </row>
    <row r="10" spans="1:10" ht="15">
      <c r="A10" s="7" t="s">
        <v>5</v>
      </c>
      <c r="B10" s="8">
        <v>3</v>
      </c>
      <c r="C10" s="10">
        <v>0</v>
      </c>
      <c r="D10" s="10">
        <v>0</v>
      </c>
      <c r="H10" s="44" t="s">
        <v>105</v>
      </c>
      <c r="I10" s="45"/>
      <c r="J10" s="46">
        <v>20220007.87</v>
      </c>
    </row>
    <row r="11" spans="1:10" ht="25.5">
      <c r="A11" s="7" t="s">
        <v>6</v>
      </c>
      <c r="B11" s="8">
        <v>5</v>
      </c>
      <c r="C11" s="10">
        <v>4628606</v>
      </c>
      <c r="D11" s="10">
        <v>4334571</v>
      </c>
      <c r="H11" s="44" t="s">
        <v>106</v>
      </c>
      <c r="I11" s="45"/>
      <c r="J11" s="46">
        <v>26937075.42</v>
      </c>
    </row>
    <row r="12" spans="1:10" ht="15">
      <c r="A12" s="7" t="s">
        <v>7</v>
      </c>
      <c r="B12" s="8">
        <v>6</v>
      </c>
      <c r="C12" s="10">
        <v>79219</v>
      </c>
      <c r="D12" s="10">
        <v>16463</v>
      </c>
      <c r="H12" s="44" t="s">
        <v>107</v>
      </c>
      <c r="I12" s="45"/>
      <c r="J12" s="46">
        <v>1259575.25</v>
      </c>
    </row>
    <row r="13" spans="1:10" ht="15">
      <c r="A13" s="7" t="s">
        <v>8</v>
      </c>
      <c r="B13" s="8"/>
      <c r="C13" s="10">
        <v>900</v>
      </c>
      <c r="D13" s="10"/>
      <c r="H13" s="44" t="s">
        <v>108</v>
      </c>
      <c r="I13" s="45"/>
      <c r="J13" s="46">
        <v>187045562.8</v>
      </c>
    </row>
    <row r="14" spans="1:10" ht="25.5">
      <c r="A14" s="7" t="s">
        <v>9</v>
      </c>
      <c r="B14" s="8"/>
      <c r="C14" s="10">
        <v>518</v>
      </c>
      <c r="D14" s="6">
        <v>522</v>
      </c>
      <c r="H14" s="44" t="s">
        <v>109</v>
      </c>
      <c r="I14" s="45"/>
      <c r="J14" s="46">
        <v>328605.03</v>
      </c>
    </row>
    <row r="15" spans="1:10" ht="15">
      <c r="A15" s="7" t="s">
        <v>10</v>
      </c>
      <c r="B15" s="8">
        <v>8</v>
      </c>
      <c r="C15" s="10">
        <v>18611</v>
      </c>
      <c r="D15" s="10">
        <v>8850</v>
      </c>
      <c r="H15" s="44" t="s">
        <v>110</v>
      </c>
      <c r="I15" s="45"/>
      <c r="J15" s="46">
        <v>1759424.69</v>
      </c>
    </row>
    <row r="16" spans="1:10" ht="15">
      <c r="A16" s="7" t="s">
        <v>11</v>
      </c>
      <c r="B16" s="8">
        <v>7</v>
      </c>
      <c r="C16" s="10">
        <v>114906</v>
      </c>
      <c r="D16" s="10">
        <v>144079</v>
      </c>
      <c r="H16" s="44" t="s">
        <v>111</v>
      </c>
      <c r="I16" s="45"/>
      <c r="J16" s="46">
        <v>83245134.61</v>
      </c>
    </row>
    <row r="17" spans="1:10" ht="15">
      <c r="A17" s="7" t="s">
        <v>12</v>
      </c>
      <c r="B17" s="8">
        <v>8</v>
      </c>
      <c r="C17" s="10">
        <v>10587</v>
      </c>
      <c r="D17" s="10">
        <v>10587</v>
      </c>
      <c r="H17" s="44" t="s">
        <v>112</v>
      </c>
      <c r="I17" s="45"/>
      <c r="J17" s="46">
        <v>655857.96</v>
      </c>
    </row>
    <row r="18" spans="1:10" ht="15">
      <c r="A18" s="11" t="s">
        <v>13</v>
      </c>
      <c r="B18" s="3"/>
      <c r="C18" s="12">
        <f>SUM(C8:C17)</f>
        <v>5324188</v>
      </c>
      <c r="D18" s="12">
        <f>SUM(D8:D17)</f>
        <v>4784122</v>
      </c>
      <c r="H18" s="44" t="s">
        <v>113</v>
      </c>
      <c r="I18" s="45"/>
      <c r="J18" s="46">
        <v>1581435720.72</v>
      </c>
    </row>
    <row r="19" spans="1:10" ht="15">
      <c r="A19" s="11" t="s">
        <v>14</v>
      </c>
      <c r="B19" s="3"/>
      <c r="C19" s="6"/>
      <c r="D19" s="6"/>
      <c r="H19" s="44" t="s">
        <v>114</v>
      </c>
      <c r="I19" s="45"/>
      <c r="J19" s="47">
        <v>0.08</v>
      </c>
    </row>
    <row r="20" spans="1:10" ht="15">
      <c r="A20" s="7" t="s">
        <v>15</v>
      </c>
      <c r="B20" s="8">
        <v>9</v>
      </c>
      <c r="C20" s="10"/>
      <c r="D20" s="10"/>
      <c r="H20" s="44" t="s">
        <v>115</v>
      </c>
      <c r="I20" s="45"/>
      <c r="J20" s="46">
        <v>3092381.48</v>
      </c>
    </row>
    <row r="21" spans="1:10" ht="15">
      <c r="A21" s="7" t="s">
        <v>16</v>
      </c>
      <c r="B21" s="8">
        <v>11</v>
      </c>
      <c r="C21" s="10">
        <v>41916</v>
      </c>
      <c r="D21" s="10">
        <v>59296</v>
      </c>
      <c r="H21" s="44" t="s">
        <v>116</v>
      </c>
      <c r="I21" s="45"/>
      <c r="J21" s="46">
        <v>39675464.91</v>
      </c>
    </row>
    <row r="22" spans="1:10" ht="15">
      <c r="A22" s="7" t="s">
        <v>17</v>
      </c>
      <c r="B22" s="8">
        <v>10</v>
      </c>
      <c r="C22" s="10">
        <v>25838</v>
      </c>
      <c r="D22" s="10">
        <v>43990</v>
      </c>
      <c r="H22" s="44" t="s">
        <v>117</v>
      </c>
      <c r="I22" s="45"/>
      <c r="J22" s="46">
        <v>1944885.27</v>
      </c>
    </row>
    <row r="23" spans="1:10" ht="15">
      <c r="A23" s="11" t="s">
        <v>18</v>
      </c>
      <c r="B23" s="3"/>
      <c r="C23" s="12">
        <f>SUM(C20:C22)</f>
        <v>67754</v>
      </c>
      <c r="D23" s="12">
        <f>SUM(D20:D22)</f>
        <v>103286</v>
      </c>
      <c r="H23" s="44" t="s">
        <v>118</v>
      </c>
      <c r="I23" s="45"/>
      <c r="J23" s="46">
        <v>13631.16</v>
      </c>
    </row>
    <row r="24" spans="1:10" ht="15">
      <c r="A24" s="11" t="s">
        <v>19</v>
      </c>
      <c r="B24" s="8"/>
      <c r="C24" s="6"/>
      <c r="D24" s="6"/>
      <c r="H24" s="44" t="s">
        <v>119</v>
      </c>
      <c r="I24" s="45"/>
      <c r="J24" s="46">
        <v>766927766.75</v>
      </c>
    </row>
    <row r="25" spans="1:10" ht="15">
      <c r="A25" s="7" t="s">
        <v>20</v>
      </c>
      <c r="B25" s="8">
        <v>12</v>
      </c>
      <c r="C25" s="10">
        <v>3564417</v>
      </c>
      <c r="D25" s="10">
        <v>3564417</v>
      </c>
      <c r="H25" s="44" t="s">
        <v>120</v>
      </c>
      <c r="I25" s="45"/>
      <c r="J25" s="46">
        <v>612777.06</v>
      </c>
    </row>
    <row r="26" spans="1:10" ht="15">
      <c r="A26" s="7" t="s">
        <v>21</v>
      </c>
      <c r="B26" s="8"/>
      <c r="C26" s="10">
        <v>1692017</v>
      </c>
      <c r="D26" s="10">
        <v>1116419</v>
      </c>
      <c r="H26" s="44" t="s">
        <v>121</v>
      </c>
      <c r="I26" s="46">
        <v>54205659.34</v>
      </c>
      <c r="J26" s="45"/>
    </row>
    <row r="27" spans="1:10" ht="15">
      <c r="A27" s="11" t="s">
        <v>22</v>
      </c>
      <c r="B27" s="3"/>
      <c r="C27" s="12">
        <f>SUM(C25:C26)</f>
        <v>5256434</v>
      </c>
      <c r="D27" s="12">
        <f>SUM(D25:D26)</f>
        <v>4680836</v>
      </c>
      <c r="H27" s="44" t="s">
        <v>122</v>
      </c>
      <c r="I27" s="46">
        <v>173339244.67</v>
      </c>
      <c r="J27" s="45"/>
    </row>
    <row r="28" spans="1:10" ht="15">
      <c r="A28" s="11" t="s">
        <v>23</v>
      </c>
      <c r="B28" s="3"/>
      <c r="C28" s="12">
        <f>C27+C23</f>
        <v>5324188</v>
      </c>
      <c r="D28" s="12">
        <f>D27+D23</f>
        <v>4784122</v>
      </c>
      <c r="H28" s="44" t="s">
        <v>123</v>
      </c>
      <c r="I28" s="46">
        <v>29974399.67</v>
      </c>
      <c r="J28" s="45"/>
    </row>
    <row r="29" spans="3:10" ht="15.75" thickBot="1">
      <c r="C29" s="9">
        <f>C18-C28</f>
        <v>0</v>
      </c>
      <c r="D29" s="9">
        <f>D18-D28</f>
        <v>0</v>
      </c>
      <c r="H29" s="44" t="s">
        <v>124</v>
      </c>
      <c r="I29" s="46">
        <v>5077001.57</v>
      </c>
      <c r="J29" s="45"/>
    </row>
    <row r="30" spans="1:10" ht="15.75" thickTop="1">
      <c r="A30" s="15" t="s">
        <v>26</v>
      </c>
      <c r="B30" s="16">
        <v>13</v>
      </c>
      <c r="C30" s="17">
        <f>(C18-8308.542-C23)/3242600*1000</f>
        <v>1618.4930173317707</v>
      </c>
      <c r="D30" s="17">
        <f>(D18-7269.889-D23)/3242600*1000</f>
        <v>1441.3020758033674</v>
      </c>
      <c r="H30" s="44" t="s">
        <v>125</v>
      </c>
      <c r="I30" s="46">
        <v>987342.17</v>
      </c>
      <c r="J30" s="45"/>
    </row>
    <row r="31" spans="1:10" ht="15">
      <c r="A31" s="18"/>
      <c r="B31" s="18"/>
      <c r="C31" s="18"/>
      <c r="D31" s="18"/>
      <c r="H31" s="44" t="s">
        <v>126</v>
      </c>
      <c r="I31" s="46">
        <v>2383147.36</v>
      </c>
      <c r="J31" s="45"/>
    </row>
    <row r="32" spans="1:10" ht="15">
      <c r="A32" s="18"/>
      <c r="B32" s="18"/>
      <c r="C32" s="18"/>
      <c r="D32" s="18"/>
      <c r="H32" s="44" t="s">
        <v>127</v>
      </c>
      <c r="I32" s="46">
        <v>11198926.51</v>
      </c>
      <c r="J32" s="45"/>
    </row>
    <row r="33" spans="1:10" ht="15">
      <c r="A33" s="18" t="s">
        <v>99</v>
      </c>
      <c r="B33" s="18"/>
      <c r="C33" s="19">
        <v>45119</v>
      </c>
      <c r="D33" s="18"/>
      <c r="H33" s="44" t="s">
        <v>128</v>
      </c>
      <c r="I33" s="46">
        <v>1603427.36</v>
      </c>
      <c r="J33" s="45"/>
    </row>
    <row r="34" spans="1:10" ht="15">
      <c r="A34" s="18" t="s">
        <v>27</v>
      </c>
      <c r="B34" s="18"/>
      <c r="C34" s="19">
        <f>C33</f>
        <v>45119</v>
      </c>
      <c r="D34" s="18"/>
      <c r="H34" s="44" t="s">
        <v>129</v>
      </c>
      <c r="I34" s="46">
        <v>17260.55</v>
      </c>
      <c r="J34" s="45"/>
    </row>
    <row r="35" spans="1:10" ht="15">
      <c r="A35" s="18" t="s">
        <v>28</v>
      </c>
      <c r="B35" s="18"/>
      <c r="C35" s="19">
        <f>C34</f>
        <v>45119</v>
      </c>
      <c r="D35" s="18"/>
      <c r="H35" s="44" t="s">
        <v>130</v>
      </c>
      <c r="I35" s="46">
        <v>4435506</v>
      </c>
      <c r="J35" s="45"/>
    </row>
    <row r="36" spans="1:10" ht="15">
      <c r="A36" s="18" t="s">
        <v>29</v>
      </c>
      <c r="B36" s="18"/>
      <c r="C36" s="18"/>
      <c r="D36" s="18"/>
      <c r="H36" s="44" t="s">
        <v>131</v>
      </c>
      <c r="I36" s="46">
        <v>39136915.35</v>
      </c>
      <c r="J36" s="45"/>
    </row>
    <row r="37" spans="1:10" ht="15">
      <c r="A37" s="18" t="s">
        <v>30</v>
      </c>
      <c r="B37" s="18"/>
      <c r="C37" s="18"/>
      <c r="D37" s="18"/>
      <c r="H37" s="44" t="s">
        <v>132</v>
      </c>
      <c r="I37" s="46">
        <v>1571428.12</v>
      </c>
      <c r="J37" s="45"/>
    </row>
    <row r="38" spans="8:10" ht="15">
      <c r="H38" s="44" t="s">
        <v>133</v>
      </c>
      <c r="I38" s="46">
        <v>2853353.18</v>
      </c>
      <c r="J38" s="45"/>
    </row>
    <row r="39" spans="8:10" ht="15">
      <c r="H39" s="44" t="s">
        <v>134</v>
      </c>
      <c r="I39" s="46">
        <v>304926.79</v>
      </c>
      <c r="J39" s="45"/>
    </row>
    <row r="40" spans="8:10" ht="15">
      <c r="H40" s="44" t="s">
        <v>135</v>
      </c>
      <c r="I40" s="46">
        <v>299108.11</v>
      </c>
      <c r="J40" s="45"/>
    </row>
    <row r="41" spans="8:10" ht="15">
      <c r="H41" s="44" t="s">
        <v>136</v>
      </c>
      <c r="I41" s="46">
        <v>2195551544.14</v>
      </c>
      <c r="J41" s="45"/>
    </row>
    <row r="42" spans="8:10" ht="15">
      <c r="H42" s="44" t="s">
        <v>137</v>
      </c>
      <c r="I42" s="47">
        <v>0.07</v>
      </c>
      <c r="J42" s="45"/>
    </row>
    <row r="43" spans="8:10" ht="15">
      <c r="H43" s="44" t="s">
        <v>138</v>
      </c>
      <c r="I43" s="46">
        <v>14643368.66</v>
      </c>
      <c r="J43" s="45"/>
    </row>
    <row r="44" spans="8:10" ht="15">
      <c r="H44" s="44" t="s">
        <v>139</v>
      </c>
      <c r="I44" s="46">
        <v>4604241.19</v>
      </c>
      <c r="J44" s="45"/>
    </row>
    <row r="45" spans="8:10" ht="15">
      <c r="H45" s="44" t="s">
        <v>140</v>
      </c>
      <c r="I45" s="46">
        <v>203051.21</v>
      </c>
      <c r="J45" s="45"/>
    </row>
    <row r="46" spans="8:10" ht="15">
      <c r="H46" s="44" t="s">
        <v>141</v>
      </c>
      <c r="I46" s="46">
        <v>796843.33</v>
      </c>
      <c r="J46" s="45"/>
    </row>
    <row r="47" spans="8:10" ht="15">
      <c r="H47" s="44" t="s">
        <v>142</v>
      </c>
      <c r="I47" s="46">
        <v>78105</v>
      </c>
      <c r="J47" s="45"/>
    </row>
    <row r="48" spans="8:10" ht="15">
      <c r="H48" s="44" t="s">
        <v>143</v>
      </c>
      <c r="I48" s="46">
        <v>20576053.46</v>
      </c>
      <c r="J48" s="45"/>
    </row>
    <row r="49" spans="8:10" ht="15">
      <c r="H49" s="44" t="s">
        <v>144</v>
      </c>
      <c r="I49" s="46">
        <v>7150367.78</v>
      </c>
      <c r="J49" s="45"/>
    </row>
    <row r="50" spans="8:10" ht="15">
      <c r="H50" s="44" t="s">
        <v>145</v>
      </c>
      <c r="I50" s="46">
        <v>9724945.13</v>
      </c>
      <c r="J50" s="45"/>
    </row>
    <row r="51" spans="8:10" ht="15">
      <c r="H51" s="44" t="s">
        <v>146</v>
      </c>
      <c r="I51" s="46">
        <v>856828.49</v>
      </c>
      <c r="J51" s="45"/>
    </row>
    <row r="52" spans="8:10" ht="15">
      <c r="H52" s="44" t="s">
        <v>147</v>
      </c>
      <c r="I52" s="46">
        <v>601623.93</v>
      </c>
      <c r="J52" s="4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94</v>
      </c>
    </row>
    <row r="4" ht="15.75">
      <c r="A4" s="13" t="s">
        <v>100</v>
      </c>
    </row>
    <row r="6" spans="1:4" ht="49.5" customHeight="1">
      <c r="A6" s="11" t="s">
        <v>0</v>
      </c>
      <c r="B6" s="3" t="s">
        <v>1</v>
      </c>
      <c r="C6" s="3" t="s">
        <v>101</v>
      </c>
      <c r="D6" s="31" t="s">
        <v>102</v>
      </c>
    </row>
    <row r="7" spans="1:4" ht="15">
      <c r="A7" s="7" t="s">
        <v>31</v>
      </c>
      <c r="B7" s="8"/>
      <c r="C7" s="20">
        <v>80636</v>
      </c>
      <c r="D7" s="28">
        <v>83245</v>
      </c>
    </row>
    <row r="8" spans="1:4" ht="15">
      <c r="A8" s="7" t="s">
        <v>32</v>
      </c>
      <c r="B8" s="8"/>
      <c r="C8" s="20">
        <v>74856</v>
      </c>
      <c r="D8" s="28">
        <v>20220</v>
      </c>
    </row>
    <row r="9" spans="1:4" ht="15">
      <c r="A9" s="7" t="s">
        <v>33</v>
      </c>
      <c r="B9" s="8"/>
      <c r="C9" s="20">
        <v>28694</v>
      </c>
      <c r="D9" s="28">
        <v>26937</v>
      </c>
    </row>
    <row r="10" spans="1:4" ht="15">
      <c r="A10" s="11" t="s">
        <v>34</v>
      </c>
      <c r="B10" s="3">
        <v>14</v>
      </c>
      <c r="C10" s="21">
        <f>SUM(C7:C9)</f>
        <v>184186</v>
      </c>
      <c r="D10" s="32">
        <f>SUM(D7:D9)</f>
        <v>130402</v>
      </c>
    </row>
    <row r="11" spans="1:4" ht="25.5">
      <c r="A11" s="7" t="s">
        <v>35</v>
      </c>
      <c r="B11" s="8">
        <v>15</v>
      </c>
      <c r="C11" s="28">
        <f>713204-471873</f>
        <v>241331</v>
      </c>
      <c r="D11" s="28">
        <v>138169</v>
      </c>
    </row>
    <row r="12" spans="1:4" ht="15">
      <c r="A12" s="7" t="s">
        <v>36</v>
      </c>
      <c r="B12" s="8">
        <v>16</v>
      </c>
      <c r="C12" s="28">
        <f>-366966+471873</f>
        <v>104907</v>
      </c>
      <c r="D12" s="28">
        <v>183077</v>
      </c>
    </row>
    <row r="13" spans="1:4" ht="15">
      <c r="A13" s="7" t="s">
        <v>37</v>
      </c>
      <c r="B13" s="8"/>
      <c r="C13" s="20">
        <v>404993</v>
      </c>
      <c r="D13" s="28">
        <v>656</v>
      </c>
    </row>
    <row r="14" spans="1:4" ht="15">
      <c r="A14" s="7" t="s">
        <v>38</v>
      </c>
      <c r="B14" s="8">
        <v>17</v>
      </c>
      <c r="C14" s="20">
        <v>730</v>
      </c>
      <c r="D14" s="28">
        <v>627</v>
      </c>
    </row>
    <row r="15" spans="1:4" ht="15">
      <c r="A15" s="7" t="s">
        <v>39</v>
      </c>
      <c r="B15" s="8">
        <v>18</v>
      </c>
      <c r="C15" s="20">
        <v>1760</v>
      </c>
      <c r="D15" s="28">
        <v>4965</v>
      </c>
    </row>
    <row r="16" spans="1:4" ht="15">
      <c r="A16" s="11" t="s">
        <v>40</v>
      </c>
      <c r="B16" s="3"/>
      <c r="C16" s="21">
        <f>SUM(C10:C15)</f>
        <v>937907</v>
      </c>
      <c r="D16" s="32">
        <f>SUM(D10:D15)</f>
        <v>457896</v>
      </c>
    </row>
    <row r="17" spans="1:4" ht="15">
      <c r="A17" s="7" t="s">
        <v>41</v>
      </c>
      <c r="B17" s="8">
        <v>19</v>
      </c>
      <c r="C17" s="20">
        <v>-324041</v>
      </c>
      <c r="D17" s="28">
        <v>-324315</v>
      </c>
    </row>
    <row r="18" spans="1:4" ht="15">
      <c r="A18" s="11" t="s">
        <v>42</v>
      </c>
      <c r="B18" s="3"/>
      <c r="C18" s="21">
        <f>C16+C17</f>
        <v>613866</v>
      </c>
      <c r="D18" s="32">
        <f>D16+D17</f>
        <v>133581</v>
      </c>
    </row>
    <row r="19" spans="1:4" ht="15">
      <c r="A19" s="7" t="s">
        <v>43</v>
      </c>
      <c r="B19" s="8"/>
      <c r="C19" s="20">
        <v>-31492</v>
      </c>
      <c r="D19" s="28">
        <v>-602</v>
      </c>
    </row>
    <row r="20" spans="1:4" ht="15">
      <c r="A20" s="11" t="s">
        <v>44</v>
      </c>
      <c r="B20" s="3"/>
      <c r="C20" s="21">
        <f>C18+C19</f>
        <v>582374</v>
      </c>
      <c r="D20" s="32">
        <f>D18+D19</f>
        <v>132979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582374</v>
      </c>
      <c r="D23" s="35">
        <f>D20</f>
        <v>132979</v>
      </c>
    </row>
    <row r="24" spans="1:4" ht="15">
      <c r="A24" s="7" t="s">
        <v>49</v>
      </c>
      <c r="B24" s="8">
        <v>20</v>
      </c>
      <c r="C24" s="30">
        <f>C23/3242600*1000</f>
        <v>179.60093751927468</v>
      </c>
      <c r="D24" s="40">
        <f>D23/3242600*1000</f>
        <v>41.00999198174304</v>
      </c>
    </row>
    <row r="25" ht="15">
      <c r="A25" s="25"/>
    </row>
    <row r="27" spans="1:3" ht="15">
      <c r="A27" s="18" t="str">
        <f>ОФП!A33</f>
        <v>Первый руководитель _________________________Меланич М.С.</v>
      </c>
      <c r="B27" s="18"/>
      <c r="C27" s="19">
        <f>ОФП!C33</f>
        <v>45119</v>
      </c>
    </row>
    <row r="28" spans="1:3" ht="15">
      <c r="A28" s="18" t="s">
        <v>27</v>
      </c>
      <c r="B28" s="18"/>
      <c r="C28" s="19">
        <f>C27</f>
        <v>45119</v>
      </c>
    </row>
    <row r="29" spans="1:3" ht="15">
      <c r="A29" s="18" t="s">
        <v>28</v>
      </c>
      <c r="B29" s="18"/>
      <c r="C29" s="19">
        <f>C28</f>
        <v>45119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30 июня 2023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93</v>
      </c>
      <c r="B7" s="21">
        <v>3311233</v>
      </c>
      <c r="C7" s="21">
        <v>844109</v>
      </c>
      <c r="D7" s="21">
        <f>B7+C7</f>
        <v>4155342</v>
      </c>
    </row>
    <row r="8" spans="1:5" ht="15">
      <c r="A8" s="7" t="s">
        <v>90</v>
      </c>
      <c r="B8" s="24">
        <v>0</v>
      </c>
      <c r="C8" s="20">
        <v>132979</v>
      </c>
      <c r="D8" s="21">
        <f aca="true" t="shared" si="0" ref="D8:D16">B8+C8</f>
        <v>132979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>
        <v>253184</v>
      </c>
      <c r="C10" s="24"/>
      <c r="D10" s="21">
        <f t="shared" si="0"/>
        <v>253184</v>
      </c>
    </row>
    <row r="11" spans="1:4" ht="15">
      <c r="A11" s="7" t="s">
        <v>55</v>
      </c>
      <c r="B11" s="24"/>
      <c r="C11" s="20">
        <v>-5415</v>
      </c>
      <c r="D11" s="21">
        <f t="shared" si="0"/>
        <v>-5415</v>
      </c>
    </row>
    <row r="12" spans="1:4" ht="15">
      <c r="A12" s="11" t="s">
        <v>103</v>
      </c>
      <c r="B12" s="21">
        <f>SUM(B7:B11)</f>
        <v>3564417</v>
      </c>
      <c r="C12" s="21">
        <f>SUM(C7:C11)</f>
        <v>971673</v>
      </c>
      <c r="D12" s="21">
        <f>SUM(D7:D11)</f>
        <v>4536090</v>
      </c>
    </row>
    <row r="13" spans="1:4" ht="15">
      <c r="A13" s="7" t="s">
        <v>90</v>
      </c>
      <c r="B13" s="24">
        <v>0</v>
      </c>
      <c r="C13" s="20">
        <v>144745</v>
      </c>
      <c r="D13" s="21">
        <f t="shared" si="0"/>
        <v>144745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>
        <v>0</v>
      </c>
      <c r="C15" s="24">
        <v>0</v>
      </c>
      <c r="D15" s="21">
        <f t="shared" si="0"/>
        <v>0</v>
      </c>
    </row>
    <row r="16" spans="1:4" ht="15">
      <c r="A16" s="7" t="s">
        <v>55</v>
      </c>
      <c r="B16" s="24">
        <v>0</v>
      </c>
      <c r="C16" s="20">
        <v>0</v>
      </c>
      <c r="D16" s="21">
        <f t="shared" si="0"/>
        <v>0</v>
      </c>
    </row>
    <row r="17" spans="1:4" ht="15">
      <c r="A17" s="11" t="s">
        <v>95</v>
      </c>
      <c r="B17" s="21">
        <f>SUM(B12:B16)</f>
        <v>3564417</v>
      </c>
      <c r="C17" s="21">
        <f>SUM(C12:C16)</f>
        <v>1116418</v>
      </c>
      <c r="D17" s="21">
        <f>SUM(D12:D16)</f>
        <v>4680835</v>
      </c>
    </row>
    <row r="18" spans="1:4" ht="15">
      <c r="A18" s="7" t="s">
        <v>90</v>
      </c>
      <c r="B18" s="24">
        <v>0</v>
      </c>
      <c r="C18" s="20">
        <f>ОПУ!C23</f>
        <v>582374</v>
      </c>
      <c r="D18" s="21">
        <f>B18+C18</f>
        <v>582374</v>
      </c>
    </row>
    <row r="19" spans="1:4" ht="15">
      <c r="A19" s="7" t="s">
        <v>91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0</v>
      </c>
      <c r="C20" s="24">
        <v>0</v>
      </c>
      <c r="D20" s="21">
        <f>B20+C20</f>
        <v>0</v>
      </c>
      <c r="E20" s="9"/>
    </row>
    <row r="21" spans="1:4" ht="15">
      <c r="A21" s="7" t="s">
        <v>55</v>
      </c>
      <c r="B21" s="24">
        <v>0</v>
      </c>
      <c r="C21" s="20">
        <v>-6775</v>
      </c>
      <c r="D21" s="21">
        <f>B21+C21</f>
        <v>-6775</v>
      </c>
    </row>
    <row r="22" spans="1:5" ht="15">
      <c r="A22" s="11" t="s">
        <v>104</v>
      </c>
      <c r="B22" s="21">
        <f>SUM(B17:B21)</f>
        <v>3564417</v>
      </c>
      <c r="C22" s="21">
        <f>SUM(C17:C21)</f>
        <v>1692017</v>
      </c>
      <c r="D22" s="21">
        <f>SUM(D17:D21)</f>
        <v>5256434</v>
      </c>
      <c r="E22" s="9"/>
    </row>
    <row r="23" spans="3:5" ht="15">
      <c r="C23" s="9"/>
      <c r="D23" s="9">
        <f>D22-ОФП!C27</f>
        <v>0</v>
      </c>
      <c r="E23" s="9"/>
    </row>
    <row r="26" spans="1:3" ht="15">
      <c r="A26" s="18" t="str">
        <f>ОПУ!A27</f>
        <v>Первый руководитель _________________________Меланич М.С.</v>
      </c>
      <c r="B26" s="18"/>
      <c r="C26" s="19">
        <f>ОПУ!C27</f>
        <v>45119</v>
      </c>
    </row>
    <row r="27" spans="1:3" ht="15">
      <c r="A27" s="18" t="s">
        <v>27</v>
      </c>
      <c r="B27" s="18"/>
      <c r="C27" s="19">
        <f>C26</f>
        <v>45119</v>
      </c>
    </row>
    <row r="28" spans="1:3" ht="15">
      <c r="A28" s="18" t="s">
        <v>28</v>
      </c>
      <c r="B28" s="18"/>
      <c r="C28" s="19">
        <f>C27</f>
        <v>45119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9">
      <selection activeCell="C49" sqref="C49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30 июня 2023 года</v>
      </c>
    </row>
    <row r="6" spans="1:3" ht="15">
      <c r="A6" s="41" t="s">
        <v>0</v>
      </c>
      <c r="B6" s="42" t="str">
        <f>ОПУ!C6</f>
        <v>за период, закончившийся на 30 июня 2023 года</v>
      </c>
      <c r="C6" s="42" t="str">
        <f>ОПУ!D6</f>
        <v>за период, закончившийся на 30 июня 2022 года</v>
      </c>
    </row>
    <row r="7" spans="1:3" ht="32.25" customHeight="1">
      <c r="A7" s="41"/>
      <c r="B7" s="43"/>
      <c r="C7" s="43"/>
    </row>
    <row r="8" spans="1:3" ht="15">
      <c r="A8" s="11" t="s">
        <v>56</v>
      </c>
      <c r="B8" s="21">
        <f>ОПУ!C18</f>
        <v>613866</v>
      </c>
      <c r="C8" s="21">
        <v>133581</v>
      </c>
    </row>
    <row r="9" spans="1:3" ht="15">
      <c r="A9" s="11" t="s">
        <v>57</v>
      </c>
      <c r="B9" s="12">
        <f>SUM(B10:B16)</f>
        <v>31756</v>
      </c>
      <c r="C9" s="12">
        <f>SUM(C10:C16)</f>
        <v>41563</v>
      </c>
    </row>
    <row r="10" spans="1:3" ht="15">
      <c r="A10" s="7" t="s">
        <v>58</v>
      </c>
      <c r="B10" s="38">
        <v>31525</v>
      </c>
      <c r="C10" s="38">
        <v>29974</v>
      </c>
    </row>
    <row r="11" spans="1:3" ht="25.5">
      <c r="A11" s="7" t="s">
        <v>59</v>
      </c>
      <c r="B11" s="38">
        <v>-4307</v>
      </c>
      <c r="C11" s="38">
        <v>4300</v>
      </c>
    </row>
    <row r="12" spans="1:3" ht="15">
      <c r="A12" s="7" t="s">
        <v>60</v>
      </c>
      <c r="B12" s="39">
        <v>3115</v>
      </c>
      <c r="C12" s="38">
        <v>4436</v>
      </c>
    </row>
    <row r="13" spans="1:3" ht="25.5">
      <c r="A13" s="7" t="s">
        <v>61</v>
      </c>
      <c r="B13" s="39">
        <v>0</v>
      </c>
      <c r="C13" s="10">
        <v>0</v>
      </c>
    </row>
    <row r="14" spans="1:3" ht="15">
      <c r="A14" s="7" t="s">
        <v>62</v>
      </c>
      <c r="B14" s="39">
        <v>1423</v>
      </c>
      <c r="C14" s="10">
        <v>2853</v>
      </c>
    </row>
    <row r="15" spans="1:3" ht="15">
      <c r="A15" s="7" t="s">
        <v>63</v>
      </c>
      <c r="B15" s="29">
        <v>0</v>
      </c>
      <c r="C15" s="10">
        <v>0</v>
      </c>
    </row>
    <row r="16" spans="1:3" ht="15">
      <c r="A16" s="7" t="s">
        <v>64</v>
      </c>
      <c r="B16" s="6">
        <v>0</v>
      </c>
      <c r="C16" s="6">
        <v>0</v>
      </c>
    </row>
    <row r="17" spans="1:3" ht="25.5">
      <c r="A17" s="11" t="s">
        <v>65</v>
      </c>
      <c r="B17" s="12">
        <f>B8+B9</f>
        <v>645622</v>
      </c>
      <c r="C17" s="12">
        <f>C8+C9</f>
        <v>175144</v>
      </c>
    </row>
    <row r="18" spans="1:3" ht="15">
      <c r="A18" s="11" t="s">
        <v>66</v>
      </c>
      <c r="B18" s="12">
        <f>SUM(B19:B23)</f>
        <v>-377396</v>
      </c>
      <c r="C18" s="12">
        <f>SUM(C19:C23)</f>
        <v>-276495</v>
      </c>
    </row>
    <row r="19" spans="1:3" ht="25.5">
      <c r="A19" s="7" t="s">
        <v>67</v>
      </c>
      <c r="B19" s="10">
        <f>ОФП!D11-ОФП!C11</f>
        <v>-294035</v>
      </c>
      <c r="C19" s="10">
        <v>-348010</v>
      </c>
    </row>
    <row r="20" spans="1:3" ht="15">
      <c r="A20" s="7" t="s">
        <v>68</v>
      </c>
      <c r="B20" s="10">
        <f>ОФП!D9-ОФП!C9</f>
        <v>-9421</v>
      </c>
      <c r="C20" s="10">
        <v>122992</v>
      </c>
    </row>
    <row r="21" spans="1:3" ht="15">
      <c r="A21" s="7" t="s">
        <v>69</v>
      </c>
      <c r="B21" s="10">
        <f>ОФП!D10-ОФП!C10</f>
        <v>0</v>
      </c>
      <c r="C21" s="10"/>
    </row>
    <row r="22" spans="1:3" ht="15">
      <c r="A22" s="7" t="s">
        <v>70</v>
      </c>
      <c r="B22" s="10">
        <f>ОФП!D12-ОФП!C12-B14</f>
        <v>-64179</v>
      </c>
      <c r="C22" s="10">
        <v>14102</v>
      </c>
    </row>
    <row r="23" spans="1:3" ht="15">
      <c r="A23" s="7" t="s">
        <v>71</v>
      </c>
      <c r="B23" s="10">
        <f>ОФП!D15-ОФП!C15</f>
        <v>-9761</v>
      </c>
      <c r="C23" s="29">
        <v>-65579</v>
      </c>
    </row>
    <row r="24" spans="1:3" ht="15">
      <c r="A24" s="11" t="s">
        <v>72</v>
      </c>
      <c r="B24" s="12">
        <f>SUM(B25:B26)</f>
        <v>-21267</v>
      </c>
      <c r="C24" s="12">
        <f>SUM(C25:C26)</f>
        <v>-31588</v>
      </c>
    </row>
    <row r="25" spans="1:3" ht="15">
      <c r="A25" s="7" t="s">
        <v>73</v>
      </c>
      <c r="B25" s="10">
        <f>ОФП!C20-ОФП!D20</f>
        <v>0</v>
      </c>
      <c r="C25" s="10">
        <v>-10003</v>
      </c>
    </row>
    <row r="26" spans="1:3" ht="15">
      <c r="A26" s="7" t="s">
        <v>74</v>
      </c>
      <c r="B26" s="26">
        <f>ОФП!C22-ОФП!D22-B12</f>
        <v>-21267</v>
      </c>
      <c r="C26" s="10">
        <v>-21585</v>
      </c>
    </row>
    <row r="27" spans="1:3" ht="25.5">
      <c r="A27" s="11" t="s">
        <v>75</v>
      </c>
      <c r="B27" s="12">
        <f>B17+B18+B24</f>
        <v>246959</v>
      </c>
      <c r="C27" s="12">
        <f>C17+C18+C24</f>
        <v>-132939</v>
      </c>
    </row>
    <row r="28" spans="1:3" ht="15">
      <c r="A28" s="7" t="s">
        <v>76</v>
      </c>
      <c r="B28" s="10">
        <f>ОПУ!C19</f>
        <v>-31492</v>
      </c>
      <c r="C28" s="10">
        <v>-602</v>
      </c>
    </row>
    <row r="29" spans="1:3" ht="15">
      <c r="A29" s="11" t="s">
        <v>77</v>
      </c>
      <c r="B29" s="12">
        <f>B27+B28</f>
        <v>215467</v>
      </c>
      <c r="C29" s="12">
        <f>C27+C28</f>
        <v>-133541</v>
      </c>
    </row>
    <row r="30" spans="1:3" ht="15">
      <c r="A30" s="11" t="s">
        <v>78</v>
      </c>
      <c r="B30" s="27"/>
      <c r="C30" s="4"/>
    </row>
    <row r="31" spans="1:3" ht="15">
      <c r="A31" s="7" t="s">
        <v>79</v>
      </c>
      <c r="B31" s="38">
        <v>-2601</v>
      </c>
      <c r="C31" s="10">
        <v>-64782</v>
      </c>
    </row>
    <row r="32" spans="1:3" ht="15">
      <c r="A32" s="7" t="s">
        <v>80</v>
      </c>
      <c r="B32" s="6">
        <v>0</v>
      </c>
      <c r="C32" s="6">
        <v>0</v>
      </c>
    </row>
    <row r="33" spans="1:3" ht="15">
      <c r="A33" s="11" t="s">
        <v>81</v>
      </c>
      <c r="B33" s="12">
        <f>B31+B32</f>
        <v>-2601</v>
      </c>
      <c r="C33" s="12">
        <f>C31+C32</f>
        <v>-64782</v>
      </c>
    </row>
    <row r="34" spans="1:3" ht="15">
      <c r="A34" s="11" t="s">
        <v>82</v>
      </c>
      <c r="B34" s="6" t="s">
        <v>83</v>
      </c>
      <c r="C34" s="27"/>
    </row>
    <row r="35" spans="1:3" ht="15">
      <c r="A35" s="7" t="s">
        <v>92</v>
      </c>
      <c r="B35" s="10"/>
      <c r="C35" s="10">
        <v>253184</v>
      </c>
    </row>
    <row r="36" spans="1:3" ht="15">
      <c r="A36" s="7" t="s">
        <v>84</v>
      </c>
      <c r="B36" s="38">
        <v>-20496</v>
      </c>
      <c r="C36" s="10">
        <v>-27758</v>
      </c>
    </row>
    <row r="37" spans="1:3" ht="15">
      <c r="A37" s="7" t="s">
        <v>85</v>
      </c>
      <c r="B37" s="38"/>
      <c r="C37" s="10"/>
    </row>
    <row r="38" spans="1:3" ht="15">
      <c r="A38" s="11" t="s">
        <v>86</v>
      </c>
      <c r="B38" s="12">
        <f>B36+B37+B35</f>
        <v>-20496</v>
      </c>
      <c r="C38" s="12">
        <f>C36+C37+C35</f>
        <v>225426</v>
      </c>
    </row>
    <row r="39" spans="1:3" ht="15">
      <c r="A39" s="11" t="s">
        <v>87</v>
      </c>
      <c r="B39" s="12">
        <f>B29+B33+B38</f>
        <v>192370</v>
      </c>
      <c r="C39" s="12">
        <f>C29+C33+C38</f>
        <v>27103</v>
      </c>
    </row>
    <row r="40" spans="1:3" ht="15">
      <c r="A40" s="11" t="s">
        <v>88</v>
      </c>
      <c r="B40" s="12">
        <v>80763</v>
      </c>
      <c r="C40" s="12">
        <v>21045</v>
      </c>
    </row>
    <row r="41" spans="1:3" ht="15">
      <c r="A41" s="11" t="s">
        <v>89</v>
      </c>
      <c r="B41" s="12">
        <f>B40+B39</f>
        <v>273133</v>
      </c>
      <c r="C41" s="12">
        <f>C40+C39</f>
        <v>48148</v>
      </c>
    </row>
    <row r="42" spans="2:3" ht="15">
      <c r="B42" s="9">
        <f>B41-ОФП!C8</f>
        <v>0</v>
      </c>
      <c r="C42" s="12">
        <f>C41-48148</f>
        <v>0</v>
      </c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_________________________Меланич М.С.</v>
      </c>
      <c r="B45" s="18"/>
      <c r="C45" s="19">
        <f>ОИК!C26</f>
        <v>45119</v>
      </c>
    </row>
    <row r="46" spans="1:3" ht="15">
      <c r="A46" s="18" t="s">
        <v>27</v>
      </c>
      <c r="B46" s="18"/>
      <c r="C46" s="19">
        <f>C45</f>
        <v>45119</v>
      </c>
    </row>
    <row r="47" spans="1:3" ht="15">
      <c r="A47" s="18" t="s">
        <v>28</v>
      </c>
      <c r="B47" s="18"/>
      <c r="C47" s="19">
        <f>C46</f>
        <v>45119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2023-07-13T03:32:23Z</cp:lastPrinted>
  <dcterms:created xsi:type="dcterms:W3CDTF">2021-08-02T07:49:08Z</dcterms:created>
  <dcterms:modified xsi:type="dcterms:W3CDTF">2023-07-13T03:47:30Z</dcterms:modified>
  <cp:category/>
  <cp:version/>
  <cp:contentType/>
  <cp:contentStatus/>
</cp:coreProperties>
</file>