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/>
</workbook>
</file>

<file path=xl/sharedStrings.xml><?xml version="1.0" encoding="utf-8"?>
<sst xmlns="http://schemas.openxmlformats.org/spreadsheetml/2006/main" count="138" uniqueCount="108">
  <si>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</si>
  <si>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</si>
  <si>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</si>
  <si>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</si>
  <si>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</si>
  <si>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</si>
  <si>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</si>
  <si>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</si>
  <si>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</si>
  <si>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</si>
  <si>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</si>
  <si>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</si>
  <si>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</si>
  <si>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</si>
  <si>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</si>
  <si>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</si>
  <si>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</si>
  <si>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</si>
  <si>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</si>
  <si>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</si>
  <si>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</si>
  <si>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</si>
  <si>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</si>
  <si>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</si>
  <si>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</si>
  <si>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</si>
  <si>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ПО СОСТОЯНИЮ НА 30 ИЮНЯ 2021 ГОДА</t>
  </si>
  <si>
    <t>30 июня 2021 года</t>
  </si>
  <si>
    <t>Балансовая стоимость простой акции за период</t>
  </si>
  <si>
    <t>Первый руководитель _________________________Акинов М.Е.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</si>
  <si>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</si>
  <si>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</si>
  <si>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</si>
  <si>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</si>
  <si>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ОТЧЕТ О ПРИБЫЛИ ИЛИ УБЫТКЕ И ПРОЧЕМ СОВОКУПНОМ ДОХОДЕ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</si>
  <si>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</si>
  <si>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</si>
  <si>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</si>
  <si>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</si>
  <si>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</si>
  <si>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</si>
  <si>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</si>
  <si>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</si>
  <si>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</si>
  <si>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</si>
  <si>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</si>
  <si>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</si>
  <si>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</si>
  <si>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</si>
  <si>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</si>
  <si>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</si>
  <si>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</si>
  <si>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</si>
  <si>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</si>
  <si>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1 полугодие 2021 года</t>
  </si>
  <si>
    <t>ЗА ПЕРИОД С 01 ЯНВАРЯ 2021 ПО 30 ИЮНЯ 2021 ГОДА</t>
  </si>
  <si>
    <t>1 полугодие 2020 года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</si>
  <si>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</si>
  <si>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</si>
  <si>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</si>
  <si>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Прибыль за год</t>
  </si>
  <si>
    <t>Прочий совокупный доход за год</t>
  </si>
  <si>
    <t>Размещение акций</t>
  </si>
  <si>
    <t>Выплата дивидендов</t>
  </si>
  <si>
    <t>Сальдо на 31 декабря 2019 года</t>
  </si>
  <si>
    <t>Сальдо на 31 декабря 2020 года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</si>
  <si>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</si>
  <si>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</si>
  <si>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</si>
  <si>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</si>
  <si>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</si>
  <si>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</si>
  <si>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</si>
  <si>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</si>
  <si>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</si>
  <si>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</si>
  <si>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</si>
  <si>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</si>
  <si>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</si>
  <si>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</si>
  <si>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</si>
  <si>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</si>
  <si>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</si>
  <si>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</si>
  <si>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</si>
  <si>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</si>
  <si>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</si>
  <si>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</si>
  <si>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</si>
  <si>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</si>
  <si>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</si>
  <si>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</si>
  <si>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</si>
  <si>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</si>
  <si>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</si>
  <si>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</si>
  <si>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</si>
  <si>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</si>
  <si>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</si>
  <si>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</si>
  <si>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 xml:space="preserve">31 декабря 2020 года </t>
  </si>
  <si>
    <t>Сальдо на 30 июня 2021 года</t>
  </si>
  <si>
    <t>Прибыль за период</t>
  </si>
  <si>
    <t>Прочий совокупный доход за период</t>
  </si>
  <si>
    <t>30 июня</t>
  </si>
  <si>
    <t>2021 года</t>
  </si>
  <si>
    <t xml:space="preserve"> 2020 года</t>
  </si>
  <si>
    <t>выпуск акций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</si>
</sst>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48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 wrapText="1"/>
    </xf>
    <xf numFmtId="3" fontId="45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1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48" fillId="0" borderId="0" xfId="0" applyNumberFormat="1" applyFont="1" applyAlignment="1">
      <alignment horizontal="right" vertical="center" wrapText="1"/>
    </xf>
    <xf numFmtId="3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3" fontId="45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48" fillId="0" borderId="0" xfId="0" applyNumberFormat="1" applyFont="1" applyAlignment="1">
      <alignment vertical="center"/>
    </xf>
    <xf numFmtId="0" fontId="45" fillId="0" borderId="0" xfId="0" applyFont="1" applyAlignment="1">
      <alignment horizontal="right" vertical="center"/>
    </xf>
    <xf numFmtId="176" fontId="0" fillId="0" borderId="0" xfId="0" applyNumberFormat="1" applyAlignment="1">
      <alignment/>
    </xf>
    <xf numFmtId="3" fontId="48" fillId="0" borderId="0" xfId="0" applyNumberFormat="1" applyFont="1" applyFill="1" applyAlignment="1">
      <alignment horizontal="right" vertical="center" wrapText="1"/>
    </xf>
    <xf numFmtId="3" fontId="5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  <col min="6" max="7" width="17.8515625" style="0" bestFit="1" customWidth="1"/>
  </cols>
  <sheetData>
    <row r="1" ht="15.75">
      <c r="A1" s="13" t="s">
        <v>24</v>
      </c>
    </row>
    <row r="2" ht="15">
      <c r="J2" s="4"/>
    </row>
    <row r="3" ht="15.75">
      <c r="A3" s="13" t="s">
        <v>25</v>
      </c>
    </row>
    <row r="4" ht="15.75">
      <c r="A4" s="14" t="s">
        <v>26</v>
      </c>
    </row>
    <row r="6" spans="1:4" ht="15">
      <c r="A6" s="1" t="s">
        <v>0</v>
      </c>
      <c r="B6" s="2" t="s">
        <v>1</v>
      </c>
      <c r="C6" s="3" t="s">
        <v>27</v>
      </c>
      <c r="D6" s="3" t="s">
        <v>100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70303</v>
      </c>
      <c r="D8" s="10">
        <v>41184</v>
      </c>
    </row>
    <row r="9" spans="1:4" ht="15">
      <c r="A9" s="7" t="s">
        <v>4</v>
      </c>
      <c r="B9" s="8">
        <v>4</v>
      </c>
      <c r="C9" s="10">
        <v>28143</v>
      </c>
      <c r="D9" s="10">
        <v>342359</v>
      </c>
    </row>
    <row r="10" spans="1:4" ht="15">
      <c r="A10" s="7" t="s">
        <v>5</v>
      </c>
      <c r="B10" s="8">
        <v>3</v>
      </c>
      <c r="C10" s="10">
        <v>0</v>
      </c>
      <c r="D10" s="10">
        <v>26818</v>
      </c>
    </row>
    <row r="11" spans="1:4" ht="25.5">
      <c r="A11" s="7" t="s">
        <v>6</v>
      </c>
      <c r="B11" s="8">
        <v>5</v>
      </c>
      <c r="C11" s="10">
        <v>3727180</v>
      </c>
      <c r="D11" s="10">
        <v>2936616</v>
      </c>
    </row>
    <row r="12" spans="1:4" ht="15">
      <c r="A12" s="7" t="s">
        <v>7</v>
      </c>
      <c r="B12" s="8">
        <v>6</v>
      </c>
      <c r="C12" s="10">
        <v>51650</v>
      </c>
      <c r="D12" s="10">
        <v>196542</v>
      </c>
    </row>
    <row r="13" spans="1:4" ht="15">
      <c r="A13" s="7" t="s">
        <v>8</v>
      </c>
      <c r="B13" s="8"/>
      <c r="C13" s="10">
        <v>8522</v>
      </c>
      <c r="D13" s="10">
        <v>8522</v>
      </c>
    </row>
    <row r="14" spans="1:4" ht="25.5">
      <c r="A14" s="7" t="s">
        <v>9</v>
      </c>
      <c r="B14" s="8"/>
      <c r="C14" s="10">
        <f>8621-C13</f>
        <v>99</v>
      </c>
      <c r="D14" s="6">
        <v>99</v>
      </c>
    </row>
    <row r="15" spans="1:4" ht="15">
      <c r="A15" s="7" t="s">
        <v>10</v>
      </c>
      <c r="B15" s="8">
        <v>8</v>
      </c>
      <c r="C15" s="10">
        <v>28474</v>
      </c>
      <c r="D15" s="10">
        <v>20760</v>
      </c>
    </row>
    <row r="16" spans="1:4" ht="15">
      <c r="A16" s="7" t="s">
        <v>11</v>
      </c>
      <c r="B16" s="8">
        <v>7</v>
      </c>
      <c r="C16" s="10">
        <f>48849+7700</f>
        <v>56549</v>
      </c>
      <c r="D16" s="10">
        <v>52335</v>
      </c>
    </row>
    <row r="17" spans="1:4" ht="15">
      <c r="A17" s="7" t="s">
        <v>12</v>
      </c>
      <c r="B17" s="8">
        <v>8</v>
      </c>
      <c r="C17" s="10">
        <v>7292</v>
      </c>
      <c r="D17" s="10">
        <v>7292</v>
      </c>
    </row>
    <row r="18" spans="1:4" ht="15">
      <c r="A18" s="11" t="s">
        <v>13</v>
      </c>
      <c r="B18" s="3"/>
      <c r="C18" s="12">
        <f>SUM(C8:C17)</f>
        <v>3978212</v>
      </c>
      <c r="D18" s="12">
        <f>SUM(D8:D17)</f>
        <v>3632527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>
        <v>0</v>
      </c>
      <c r="D20" s="10">
        <v>555213</v>
      </c>
    </row>
    <row r="21" spans="1:4" ht="15">
      <c r="A21" s="7" t="s">
        <v>16</v>
      </c>
      <c r="B21" s="8">
        <v>11</v>
      </c>
      <c r="C21" s="10">
        <v>18037</v>
      </c>
      <c r="D21" s="10">
        <v>32271</v>
      </c>
    </row>
    <row r="22" spans="1:4" ht="15">
      <c r="A22" s="7" t="s">
        <v>17</v>
      </c>
      <c r="B22" s="8">
        <v>10</v>
      </c>
      <c r="C22" s="10">
        <f>36359-18037</f>
        <v>18322</v>
      </c>
      <c r="D22" s="10">
        <v>29314</v>
      </c>
    </row>
    <row r="23" spans="1:4" ht="15">
      <c r="A23" s="11" t="s">
        <v>18</v>
      </c>
      <c r="B23" s="3"/>
      <c r="C23" s="12">
        <f>SUM(C20:C22)</f>
        <v>36359</v>
      </c>
      <c r="D23" s="12">
        <f>SUM(D20:D22)</f>
        <v>616798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3311233</v>
      </c>
      <c r="D25" s="10">
        <v>2205000</v>
      </c>
    </row>
    <row r="26" spans="1:4" ht="15">
      <c r="A26" s="7" t="s">
        <v>21</v>
      </c>
      <c r="B26" s="8"/>
      <c r="C26" s="10">
        <v>630620</v>
      </c>
      <c r="D26" s="10">
        <v>810729</v>
      </c>
    </row>
    <row r="27" spans="1:4" ht="15">
      <c r="A27" s="11" t="s">
        <v>22</v>
      </c>
      <c r="B27" s="3"/>
      <c r="C27" s="12">
        <f>SUM(C25:C26)</f>
        <v>3941853</v>
      </c>
      <c r="D27" s="12">
        <f>SUM(D25:D26)</f>
        <v>3015729</v>
      </c>
    </row>
    <row r="28" spans="1:4" ht="15">
      <c r="A28" s="11" t="s">
        <v>23</v>
      </c>
      <c r="B28" s="3"/>
      <c r="C28" s="12">
        <f>C27+C23</f>
        <v>3978212</v>
      </c>
      <c r="D28" s="12">
        <f>D27+D23</f>
        <v>3632527</v>
      </c>
    </row>
    <row r="29" ht="15.75" thickBot="1"/>
    <row r="30" spans="1:4" ht="15.75" thickTop="1">
      <c r="A30" s="15" t="s">
        <v>28</v>
      </c>
      <c r="B30" s="16">
        <v>13</v>
      </c>
      <c r="C30" s="17">
        <f>(C18-7700-C23)/C25*1000</f>
        <v>1188.12327613309</v>
      </c>
      <c r="D30" s="17">
        <f>(D18-3421-D23)/D25*1000</f>
        <v>1366.1260770975057</v>
      </c>
    </row>
    <row r="31" spans="1:7" ht="15">
      <c r="A31" s="18"/>
      <c r="B31" s="18"/>
      <c r="C31" s="18"/>
      <c r="D31" s="18"/>
      <c r="F31" s="29"/>
      <c r="G31" s="29"/>
    </row>
    <row r="32" spans="1:4" ht="15">
      <c r="A32" s="18"/>
      <c r="B32" s="18"/>
      <c r="C32" s="18"/>
      <c r="D32" s="18"/>
    </row>
    <row r="33" spans="1:4" ht="15">
      <c r="A33" s="18" t="s">
        <v>29</v>
      </c>
      <c r="B33" s="18"/>
      <c r="C33" s="19">
        <v>44393</v>
      </c>
      <c r="D33" s="18"/>
    </row>
    <row r="34" spans="1:4" ht="15">
      <c r="A34" s="18" t="s">
        <v>30</v>
      </c>
      <c r="B34" s="18"/>
      <c r="C34" s="19">
        <f>C33</f>
        <v>44393</v>
      </c>
      <c r="D34" s="18"/>
    </row>
    <row r="35" spans="1:4" ht="15">
      <c r="A35" s="18" t="s">
        <v>31</v>
      </c>
      <c r="B35" s="18"/>
      <c r="C35" s="19">
        <f>C34</f>
        <v>44393</v>
      </c>
      <c r="D35" s="18"/>
    </row>
    <row r="36" spans="1:4" ht="15">
      <c r="A36" s="18" t="s">
        <v>32</v>
      </c>
      <c r="B36" s="18"/>
      <c r="C36" s="18"/>
      <c r="D36" s="18"/>
    </row>
    <row r="37" spans="1:4" ht="15">
      <c r="A37" s="18" t="s">
        <v>33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34</v>
      </c>
    </row>
    <row r="4" ht="15.75">
      <c r="A4" s="13" t="s">
        <v>55</v>
      </c>
    </row>
    <row r="6" spans="1:4" ht="25.5">
      <c r="A6" s="11" t="s">
        <v>0</v>
      </c>
      <c r="B6" s="3" t="s">
        <v>1</v>
      </c>
      <c r="C6" s="3" t="s">
        <v>54</v>
      </c>
      <c r="D6" s="3" t="s">
        <v>56</v>
      </c>
    </row>
    <row r="7" spans="1:4" ht="15">
      <c r="A7" s="7" t="s">
        <v>35</v>
      </c>
      <c r="B7" s="8"/>
      <c r="C7" s="20">
        <v>108048</v>
      </c>
      <c r="D7" s="20">
        <v>105404</v>
      </c>
    </row>
    <row r="8" spans="1:4" ht="15">
      <c r="A8" s="7" t="s">
        <v>36</v>
      </c>
      <c r="B8" s="8"/>
      <c r="C8" s="20">
        <v>58332</v>
      </c>
      <c r="D8" s="20">
        <v>59534</v>
      </c>
    </row>
    <row r="9" spans="1:4" ht="15">
      <c r="A9" s="7" t="s">
        <v>37</v>
      </c>
      <c r="B9" s="8"/>
      <c r="C9" s="20">
        <v>30694</v>
      </c>
      <c r="D9" s="20">
        <v>29795</v>
      </c>
    </row>
    <row r="10" spans="1:4" ht="15">
      <c r="A10" s="11" t="s">
        <v>38</v>
      </c>
      <c r="B10" s="3">
        <v>14</v>
      </c>
      <c r="C10" s="21">
        <f>SUM(C7:C9)</f>
        <v>197074</v>
      </c>
      <c r="D10" s="21">
        <f>SUM(D7:D9)</f>
        <v>194733</v>
      </c>
    </row>
    <row r="11" spans="1:4" ht="25.5">
      <c r="A11" s="7" t="s">
        <v>39</v>
      </c>
      <c r="B11" s="8">
        <v>15</v>
      </c>
      <c r="C11" s="30">
        <v>486259</v>
      </c>
      <c r="D11" s="20">
        <v>201912</v>
      </c>
    </row>
    <row r="12" spans="1:4" ht="15">
      <c r="A12" s="7" t="s">
        <v>40</v>
      </c>
      <c r="B12" s="8">
        <v>16</v>
      </c>
      <c r="C12" s="30">
        <v>95507</v>
      </c>
      <c r="D12" s="20">
        <v>67751</v>
      </c>
    </row>
    <row r="13" spans="1:4" ht="15">
      <c r="A13" s="7" t="s">
        <v>41</v>
      </c>
      <c r="B13" s="8"/>
      <c r="C13" s="20">
        <v>118948</v>
      </c>
      <c r="D13" s="20">
        <v>20333</v>
      </c>
    </row>
    <row r="14" spans="1:4" ht="15">
      <c r="A14" s="7" t="s">
        <v>42</v>
      </c>
      <c r="B14" s="8">
        <v>17</v>
      </c>
      <c r="C14" s="20">
        <v>8497</v>
      </c>
      <c r="D14" s="20">
        <v>17395</v>
      </c>
    </row>
    <row r="15" spans="1:4" ht="15">
      <c r="A15" s="7" t="s">
        <v>43</v>
      </c>
      <c r="B15" s="8">
        <v>18</v>
      </c>
      <c r="C15" s="20">
        <v>8182</v>
      </c>
      <c r="D15" s="20">
        <v>11914</v>
      </c>
    </row>
    <row r="16" spans="1:4" ht="15">
      <c r="A16" s="11" t="s">
        <v>44</v>
      </c>
      <c r="B16" s="3"/>
      <c r="C16" s="21">
        <f>SUM(C10:C15)</f>
        <v>914467</v>
      </c>
      <c r="D16" s="21">
        <f>SUM(D10:D15)</f>
        <v>514038</v>
      </c>
    </row>
    <row r="17" spans="1:4" ht="15">
      <c r="A17" s="7" t="s">
        <v>45</v>
      </c>
      <c r="B17" s="8">
        <v>19</v>
      </c>
      <c r="C17" s="20">
        <v>-284371</v>
      </c>
      <c r="D17" s="20">
        <v>-233634</v>
      </c>
    </row>
    <row r="18" spans="1:4" ht="15">
      <c r="A18" s="11" t="s">
        <v>46</v>
      </c>
      <c r="B18" s="3"/>
      <c r="C18" s="21">
        <f>C16+C17</f>
        <v>630096</v>
      </c>
      <c r="D18" s="21">
        <f>D16+D17</f>
        <v>280404</v>
      </c>
    </row>
    <row r="19" spans="1:4" ht="15">
      <c r="A19" s="7" t="s">
        <v>47</v>
      </c>
      <c r="B19" s="8"/>
      <c r="C19" s="20">
        <v>-205</v>
      </c>
      <c r="D19" s="20">
        <v>-219</v>
      </c>
    </row>
    <row r="20" spans="1:4" ht="15">
      <c r="A20" s="11" t="s">
        <v>48</v>
      </c>
      <c r="B20" s="3"/>
      <c r="C20" s="21">
        <f>C18+C19</f>
        <v>629891</v>
      </c>
      <c r="D20" s="21">
        <f>D18+D19</f>
        <v>280185</v>
      </c>
    </row>
    <row r="21" spans="1:4" ht="15">
      <c r="A21" s="11" t="s">
        <v>49</v>
      </c>
      <c r="B21" s="3"/>
      <c r="C21" s="22"/>
      <c r="D21" s="23"/>
    </row>
    <row r="22" spans="1:4" ht="15">
      <c r="A22" s="11" t="s">
        <v>50</v>
      </c>
      <c r="B22" s="8"/>
      <c r="C22" s="22" t="s">
        <v>51</v>
      </c>
      <c r="D22" s="22" t="s">
        <v>51</v>
      </c>
    </row>
    <row r="23" spans="1:4" ht="15">
      <c r="A23" s="11" t="s">
        <v>52</v>
      </c>
      <c r="B23" s="8"/>
      <c r="C23" s="24">
        <f>C20</f>
        <v>629891</v>
      </c>
      <c r="D23" s="24">
        <f>D20</f>
        <v>280185</v>
      </c>
    </row>
    <row r="24" spans="1:4" ht="15">
      <c r="A24" s="7" t="s">
        <v>53</v>
      </c>
      <c r="B24" s="8">
        <v>20</v>
      </c>
      <c r="C24" s="33">
        <v>221.60502</v>
      </c>
      <c r="D24" s="33">
        <v>135.47</v>
      </c>
    </row>
    <row r="25" ht="15">
      <c r="A25" s="26"/>
    </row>
    <row r="27" spans="1:3" ht="15">
      <c r="A27" s="18" t="s">
        <v>29</v>
      </c>
      <c r="B27" s="18"/>
      <c r="C27" s="19">
        <v>44393</v>
      </c>
    </row>
    <row r="28" spans="1:3" ht="15">
      <c r="A28" s="18" t="s">
        <v>30</v>
      </c>
      <c r="B28" s="18"/>
      <c r="C28" s="19">
        <f>C27</f>
        <v>44393</v>
      </c>
    </row>
    <row r="29" spans="1:3" ht="15">
      <c r="A29" s="18" t="s">
        <v>31</v>
      </c>
      <c r="B29" s="18"/>
      <c r="C29" s="19">
        <f>C28</f>
        <v>44393</v>
      </c>
    </row>
    <row r="30" spans="1:3" ht="15">
      <c r="A30" s="18" t="s">
        <v>32</v>
      </c>
      <c r="B30" s="18"/>
      <c r="C30" s="18"/>
    </row>
    <row r="31" spans="1:3" ht="15">
      <c r="A31" s="18" t="s">
        <v>33</v>
      </c>
      <c r="B31" s="18"/>
      <c r="C31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21" sqref="A21:C25"/>
    </sheetView>
  </sheetViews>
  <sheetFormatPr defaultColWidth="9.140625" defaultRowHeight="15"/>
  <cols>
    <col min="1" max="1" width="60.28125" style="0" bestFit="1" customWidth="1"/>
    <col min="2" max="4" width="19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57</v>
      </c>
    </row>
    <row r="4" ht="15.75">
      <c r="A4" s="13" t="s">
        <v>55</v>
      </c>
    </row>
    <row r="6" spans="1:4" ht="38.25">
      <c r="A6" s="11" t="s">
        <v>0</v>
      </c>
      <c r="B6" s="3" t="s">
        <v>20</v>
      </c>
      <c r="C6" s="3" t="s">
        <v>59</v>
      </c>
      <c r="D6" s="3" t="s">
        <v>22</v>
      </c>
    </row>
    <row r="7" spans="1:4" ht="15">
      <c r="A7" s="11" t="s">
        <v>64</v>
      </c>
      <c r="B7" s="21">
        <v>2000000</v>
      </c>
      <c r="C7" s="21">
        <v>375982</v>
      </c>
      <c r="D7" s="21">
        <f>B7+C7</f>
        <v>2375982</v>
      </c>
    </row>
    <row r="8" spans="1:4" ht="15">
      <c r="A8" s="7" t="s">
        <v>60</v>
      </c>
      <c r="B8" s="25">
        <v>0</v>
      </c>
      <c r="C8" s="20">
        <v>644747</v>
      </c>
      <c r="D8" s="21">
        <f>B8+C8</f>
        <v>644747</v>
      </c>
    </row>
    <row r="9" spans="1:4" ht="15">
      <c r="A9" s="7" t="s">
        <v>61</v>
      </c>
      <c r="B9" s="25">
        <v>0</v>
      </c>
      <c r="C9" s="25">
        <v>0</v>
      </c>
      <c r="D9" s="21">
        <f>B9+C9</f>
        <v>0</v>
      </c>
    </row>
    <row r="10" spans="1:4" ht="15">
      <c r="A10" s="7" t="s">
        <v>62</v>
      </c>
      <c r="B10" s="20">
        <v>205000</v>
      </c>
      <c r="C10" s="25">
        <v>0</v>
      </c>
      <c r="D10" s="21">
        <f>B10+C10</f>
        <v>205000</v>
      </c>
    </row>
    <row r="11" spans="1:4" ht="15">
      <c r="A11" s="7" t="s">
        <v>63</v>
      </c>
      <c r="B11" s="25">
        <v>0</v>
      </c>
      <c r="C11" s="20">
        <v>-210000</v>
      </c>
      <c r="D11" s="21">
        <f>B11+C11</f>
        <v>-210000</v>
      </c>
    </row>
    <row r="12" spans="1:4" ht="15">
      <c r="A12" s="11" t="s">
        <v>65</v>
      </c>
      <c r="B12" s="21">
        <f>SUM(B7:B11)</f>
        <v>2205000</v>
      </c>
      <c r="C12" s="21">
        <f>SUM(C7:C11)</f>
        <v>810729</v>
      </c>
      <c r="D12" s="21">
        <f>SUM(D7:D11)</f>
        <v>3015729</v>
      </c>
    </row>
    <row r="13" spans="1:4" ht="15">
      <c r="A13" s="7" t="s">
        <v>102</v>
      </c>
      <c r="B13" s="25">
        <v>0</v>
      </c>
      <c r="C13" s="20">
        <f>ОПУ!C23</f>
        <v>629891</v>
      </c>
      <c r="D13" s="21">
        <f>B13+C13</f>
        <v>629891</v>
      </c>
    </row>
    <row r="14" spans="1:4" ht="15">
      <c r="A14" s="7" t="s">
        <v>103</v>
      </c>
      <c r="B14" s="25">
        <v>0</v>
      </c>
      <c r="C14" s="25">
        <v>0</v>
      </c>
      <c r="D14" s="21">
        <f>B14+C14</f>
        <v>0</v>
      </c>
    </row>
    <row r="15" spans="1:6" ht="15">
      <c r="A15" s="7" t="s">
        <v>62</v>
      </c>
      <c r="B15" s="20">
        <v>1110233</v>
      </c>
      <c r="C15" s="25">
        <v>-810000</v>
      </c>
      <c r="D15" s="21">
        <f>B15+C15</f>
        <v>300233</v>
      </c>
      <c r="E15" s="9"/>
      <c r="F15" s="9"/>
    </row>
    <row r="16" spans="1:4" ht="15">
      <c r="A16" s="7" t="s">
        <v>63</v>
      </c>
      <c r="B16" s="25">
        <v>-4000</v>
      </c>
      <c r="C16" s="20">
        <v>0</v>
      </c>
      <c r="D16" s="21">
        <f>B16+C16</f>
        <v>-4000</v>
      </c>
    </row>
    <row r="17" spans="1:5" ht="15">
      <c r="A17" s="11" t="s">
        <v>101</v>
      </c>
      <c r="B17" s="21">
        <f>SUM(B12:B16)</f>
        <v>3311233</v>
      </c>
      <c r="C17" s="21">
        <f>SUM(C12:C16)</f>
        <v>630620</v>
      </c>
      <c r="D17" s="21">
        <f>SUM(D12:D16)</f>
        <v>3941853</v>
      </c>
      <c r="E17" s="9"/>
    </row>
    <row r="18" ht="15">
      <c r="E18" s="9"/>
    </row>
    <row r="21" spans="1:3" ht="15">
      <c r="A21" s="18" t="s">
        <v>29</v>
      </c>
      <c r="B21" s="18"/>
      <c r="C21" s="19">
        <v>44393</v>
      </c>
    </row>
    <row r="22" spans="1:3" ht="15">
      <c r="A22" s="18" t="s">
        <v>30</v>
      </c>
      <c r="B22" s="18"/>
      <c r="C22" s="19">
        <f>C21</f>
        <v>44393</v>
      </c>
    </row>
    <row r="23" spans="1:3" ht="15">
      <c r="A23" s="18" t="s">
        <v>31</v>
      </c>
      <c r="B23" s="18"/>
      <c r="C23" s="19">
        <f>C22</f>
        <v>44393</v>
      </c>
    </row>
    <row r="24" spans="1:3" ht="15">
      <c r="A24" s="18" t="s">
        <v>32</v>
      </c>
      <c r="B24" s="18"/>
      <c r="C24" s="18"/>
    </row>
    <row r="25" spans="1:3" ht="15">
      <c r="A25" s="18" t="s">
        <v>33</v>
      </c>
      <c r="B25" s="18"/>
      <c r="C25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58</v>
      </c>
    </row>
    <row r="4" ht="15.75">
      <c r="A4" s="13" t="s">
        <v>55</v>
      </c>
    </row>
    <row r="6" spans="1:3" ht="15">
      <c r="A6" s="34" t="s">
        <v>0</v>
      </c>
      <c r="B6" s="22" t="s">
        <v>104</v>
      </c>
      <c r="C6" s="22" t="s">
        <v>104</v>
      </c>
    </row>
    <row r="7" spans="1:3" ht="15">
      <c r="A7" s="34"/>
      <c r="B7" s="22" t="s">
        <v>105</v>
      </c>
      <c r="C7" s="22" t="s">
        <v>106</v>
      </c>
    </row>
    <row r="8" spans="1:3" ht="15">
      <c r="A8" s="11" t="s">
        <v>66</v>
      </c>
      <c r="B8" s="21">
        <f>ОПУ!C18</f>
        <v>630096</v>
      </c>
      <c r="C8" s="21">
        <f>ОПУ!D20</f>
        <v>280185</v>
      </c>
    </row>
    <row r="9" spans="1:3" ht="15">
      <c r="A9" s="11" t="s">
        <v>67</v>
      </c>
      <c r="B9" s="12">
        <f>SUM(B10:B16)</f>
        <v>15312</v>
      </c>
      <c r="C9" s="12">
        <f>SUM(C10:C16)</f>
        <v>13108</v>
      </c>
    </row>
    <row r="10" spans="1:3" ht="15">
      <c r="A10" s="7" t="s">
        <v>68</v>
      </c>
      <c r="B10" s="10">
        <v>4966</v>
      </c>
      <c r="C10" s="10">
        <f>3674-8</f>
        <v>3666</v>
      </c>
    </row>
    <row r="11" spans="1:3" ht="25.5">
      <c r="A11" s="7" t="s">
        <v>69</v>
      </c>
      <c r="B11" s="10">
        <v>1882</v>
      </c>
      <c r="C11" s="10">
        <v>-4810</v>
      </c>
    </row>
    <row r="12" spans="1:6" ht="15">
      <c r="A12" s="7" t="s">
        <v>70</v>
      </c>
      <c r="B12" s="32">
        <v>1589</v>
      </c>
      <c r="C12" s="10">
        <v>3630</v>
      </c>
      <c r="F12" s="9"/>
    </row>
    <row r="13" spans="1:3" ht="25.5">
      <c r="A13" s="7" t="s">
        <v>71</v>
      </c>
      <c r="B13" s="31"/>
      <c r="C13" s="10"/>
    </row>
    <row r="14" spans="1:3" ht="15">
      <c r="A14" s="7" t="s">
        <v>72</v>
      </c>
      <c r="B14" s="32">
        <v>6875</v>
      </c>
      <c r="C14" s="10">
        <v>10622</v>
      </c>
    </row>
    <row r="15" spans="1:3" ht="15">
      <c r="A15" s="7" t="s">
        <v>73</v>
      </c>
      <c r="B15" s="31"/>
      <c r="C15" s="10"/>
    </row>
    <row r="16" spans="1:3" ht="15">
      <c r="A16" s="7" t="s">
        <v>74</v>
      </c>
      <c r="B16" s="6">
        <v>0</v>
      </c>
      <c r="C16" s="6">
        <v>0</v>
      </c>
    </row>
    <row r="17" spans="1:3" ht="25.5">
      <c r="A17" s="11" t="s">
        <v>75</v>
      </c>
      <c r="B17" s="12">
        <f>B8+B9</f>
        <v>645408</v>
      </c>
      <c r="C17" s="12">
        <f>C8+C9</f>
        <v>293293</v>
      </c>
    </row>
    <row r="18" spans="1:3" ht="15">
      <c r="A18" s="11" t="s">
        <v>76</v>
      </c>
      <c r="B18" s="12">
        <f>SUM(B19:B23)</f>
        <v>-305477</v>
      </c>
      <c r="C18" s="12">
        <f>SUM(C19:C23)</f>
        <v>-570369</v>
      </c>
    </row>
    <row r="19" spans="1:3" ht="25.5">
      <c r="A19" s="7" t="s">
        <v>77</v>
      </c>
      <c r="B19" s="10">
        <f>ОФП!D11-ОФП!C11</f>
        <v>-790564</v>
      </c>
      <c r="C19" s="10">
        <v>-615294</v>
      </c>
    </row>
    <row r="20" spans="1:3" ht="15">
      <c r="A20" s="7" t="s">
        <v>78</v>
      </c>
      <c r="B20" s="10">
        <f>ОФП!D9-ОФП!C9</f>
        <v>314216</v>
      </c>
      <c r="C20" s="10">
        <v>14887</v>
      </c>
    </row>
    <row r="21" spans="1:3" ht="15">
      <c r="A21" s="7" t="s">
        <v>79</v>
      </c>
      <c r="B21" s="10">
        <f>ОФП!D10-ОФП!C10</f>
        <v>26818</v>
      </c>
      <c r="C21" s="10">
        <v>9</v>
      </c>
    </row>
    <row r="22" spans="1:3" ht="15">
      <c r="A22" s="7" t="s">
        <v>80</v>
      </c>
      <c r="B22" s="10">
        <f>ОФП!D12-ОФП!C12+B14</f>
        <v>151767</v>
      </c>
      <c r="C22" s="10">
        <f>6515+C14</f>
        <v>17137</v>
      </c>
    </row>
    <row r="23" spans="1:3" ht="15">
      <c r="A23" s="7" t="s">
        <v>81</v>
      </c>
      <c r="B23" s="10">
        <f>ОФП!D15-ОФП!C15</f>
        <v>-7714</v>
      </c>
      <c r="C23" s="10">
        <v>12892</v>
      </c>
    </row>
    <row r="24" spans="1:3" ht="15">
      <c r="A24" s="11" t="s">
        <v>82</v>
      </c>
      <c r="B24" s="12">
        <f>SUM(B25:B26)</f>
        <v>-566205</v>
      </c>
      <c r="C24" s="12">
        <f>SUM(C25:C26)</f>
        <v>220396</v>
      </c>
    </row>
    <row r="25" spans="1:3" ht="15">
      <c r="A25" s="7" t="s">
        <v>83</v>
      </c>
      <c r="B25" s="10">
        <f>ОФП!C20-ОФП!D20</f>
        <v>-555213</v>
      </c>
      <c r="C25" s="10">
        <v>236889</v>
      </c>
    </row>
    <row r="26" spans="1:7" ht="15">
      <c r="A26" s="7" t="s">
        <v>84</v>
      </c>
      <c r="B26" s="27">
        <f>ОФП!C22-ОФП!D22</f>
        <v>-10992</v>
      </c>
      <c r="C26" s="10">
        <v>-16493</v>
      </c>
      <c r="E26" s="9"/>
      <c r="F26" s="9"/>
      <c r="G26" s="9"/>
    </row>
    <row r="27" spans="1:5" ht="25.5">
      <c r="A27" s="11" t="s">
        <v>85</v>
      </c>
      <c r="B27" s="12">
        <f>B17+B18+B24</f>
        <v>-226274</v>
      </c>
      <c r="C27" s="12">
        <f>C17+C18+C24</f>
        <v>-56680</v>
      </c>
      <c r="E27" s="9"/>
    </row>
    <row r="28" spans="1:3" ht="15">
      <c r="A28" s="7" t="s">
        <v>86</v>
      </c>
      <c r="B28" s="10">
        <f>ОПУ!C19</f>
        <v>-205</v>
      </c>
      <c r="C28" s="10">
        <v>-219</v>
      </c>
    </row>
    <row r="29" spans="1:3" ht="15">
      <c r="A29" s="11" t="s">
        <v>87</v>
      </c>
      <c r="B29" s="12">
        <f>B27+B28</f>
        <v>-226479</v>
      </c>
      <c r="C29" s="12">
        <f>C27+C28</f>
        <v>-56899</v>
      </c>
    </row>
    <row r="30" spans="1:3" ht="15">
      <c r="A30" s="11" t="s">
        <v>88</v>
      </c>
      <c r="B30" s="28"/>
      <c r="C30" s="4"/>
    </row>
    <row r="31" spans="1:3" ht="15">
      <c r="A31" s="7" t="s">
        <v>89</v>
      </c>
      <c r="B31" s="10">
        <v>-25017</v>
      </c>
      <c r="C31" s="10">
        <v>-4426</v>
      </c>
    </row>
    <row r="32" spans="1:3" ht="15">
      <c r="A32" s="7" t="s">
        <v>90</v>
      </c>
      <c r="B32" s="6">
        <v>0</v>
      </c>
      <c r="C32" s="6">
        <v>0</v>
      </c>
    </row>
    <row r="33" spans="1:3" ht="15">
      <c r="A33" s="11" t="s">
        <v>91</v>
      </c>
      <c r="B33" s="12">
        <f>B31+B32</f>
        <v>-25017</v>
      </c>
      <c r="C33" s="12">
        <f>C31+C32</f>
        <v>-4426</v>
      </c>
    </row>
    <row r="34" spans="1:3" ht="15">
      <c r="A34" s="11" t="s">
        <v>92</v>
      </c>
      <c r="B34" s="6" t="s">
        <v>93</v>
      </c>
      <c r="C34" s="28"/>
    </row>
    <row r="35" spans="1:3" ht="15">
      <c r="A35" s="7" t="s">
        <v>107</v>
      </c>
      <c r="B35" s="10">
        <f>ОИК!D15</f>
        <v>300233</v>
      </c>
      <c r="C35" s="6">
        <v>0</v>
      </c>
    </row>
    <row r="36" spans="1:3" ht="15">
      <c r="A36" s="7" t="s">
        <v>94</v>
      </c>
      <c r="B36" s="10">
        <v>-15823</v>
      </c>
      <c r="C36" s="10">
        <v>-53</v>
      </c>
    </row>
    <row r="37" spans="1:3" ht="15">
      <c r="A37" s="7" t="s">
        <v>95</v>
      </c>
      <c r="B37" s="10">
        <v>-4000</v>
      </c>
      <c r="C37" s="10">
        <v>-5000</v>
      </c>
    </row>
    <row r="38" spans="1:3" ht="15">
      <c r="A38" s="11" t="s">
        <v>96</v>
      </c>
      <c r="B38" s="12">
        <f>B36+B37+B35</f>
        <v>280410</v>
      </c>
      <c r="C38" s="12">
        <f>C36+C37+C35</f>
        <v>-5053</v>
      </c>
    </row>
    <row r="39" spans="1:3" ht="15">
      <c r="A39" s="11" t="s">
        <v>97</v>
      </c>
      <c r="B39" s="12">
        <f>B27+B33+B38</f>
        <v>29119</v>
      </c>
      <c r="C39" s="12">
        <f>C27+C33+C38</f>
        <v>-66159</v>
      </c>
    </row>
    <row r="40" spans="1:3" ht="15">
      <c r="A40" s="11" t="s">
        <v>98</v>
      </c>
      <c r="B40" s="12">
        <f>ОФП!D8</f>
        <v>41184</v>
      </c>
      <c r="C40" s="12">
        <v>82161</v>
      </c>
    </row>
    <row r="41" spans="1:3" ht="15">
      <c r="A41" s="11" t="s">
        <v>99</v>
      </c>
      <c r="B41" s="12">
        <f>B40+B39</f>
        <v>70303</v>
      </c>
      <c r="C41" s="12">
        <f>C40+C39</f>
        <v>16002</v>
      </c>
    </row>
    <row r="42" spans="2:3" ht="15">
      <c r="B42" s="9"/>
      <c r="C42" s="12"/>
    </row>
    <row r="43" spans="2:3" ht="15">
      <c r="B43" s="9"/>
      <c r="C43" s="9"/>
    </row>
    <row r="45" spans="1:3" ht="15">
      <c r="A45" s="18" t="s">
        <v>29</v>
      </c>
      <c r="B45" s="18"/>
      <c r="C45" s="19">
        <v>44393</v>
      </c>
    </row>
    <row r="46" spans="1:3" ht="15">
      <c r="A46" s="18" t="s">
        <v>30</v>
      </c>
      <c r="B46" s="18"/>
      <c r="C46" s="19">
        <f>C45</f>
        <v>44393</v>
      </c>
    </row>
    <row r="47" spans="1:3" ht="15">
      <c r="A47" s="18" t="s">
        <v>31</v>
      </c>
      <c r="B47" s="18"/>
      <c r="C47" s="19">
        <f>C46</f>
        <v>44393</v>
      </c>
    </row>
    <row r="48" spans="1:3" ht="15">
      <c r="A48" s="18" t="s">
        <v>32</v>
      </c>
      <c r="B48" s="18"/>
      <c r="C48" s="18"/>
    </row>
    <row r="49" spans="1:3" ht="15">
      <c r="A49" s="18" t="s">
        <v>33</v>
      </c>
      <c r="B49" s="18"/>
      <c r="C49" s="18"/>
    </row>
  </sheetData>
  <sheetProtection/>
  <mergeCells count="1">
    <mergeCell ref="A6:A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2021-08-02T09:28:05Z</cp:lastPrinted>
  <dcterms:created xsi:type="dcterms:W3CDTF">2021-08-02T07:49:08Z</dcterms:created>
  <dcterms:modified xsi:type="dcterms:W3CDTF">2021-08-09T08:51:58Z</dcterms:modified>
  <cp:category/>
  <cp:version/>
  <cp:contentType/>
  <cp:contentStatus/>
</cp:coreProperties>
</file>