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IFRS reporting\Отчеты по МСФО\Консолидация 2024\09_september 2024\KASE\"/>
    </mc:Choice>
  </mc:AlternateContent>
  <xr:revisionPtr revIDLastSave="0" documentId="13_ncr:1_{A7DD1586-F111-4996-886A-652B5D81E06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Ф1 конс" sheetId="6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0">#REF!</definedName>
    <definedName name="Account_Balance" localSheetId="2">#REF!</definedName>
    <definedName name="Account_Balance">#REF!</definedName>
    <definedName name="AS2DocOpenMode" hidden="1">"AS2DocumentEdit"</definedName>
    <definedName name="ASD" localSheetId="0">#REF!</definedName>
    <definedName name="ASD" localSheetId="2">#REF!</definedName>
    <definedName name="ASD">#REF!</definedName>
    <definedName name="ASDA" localSheetId="0">#REF!</definedName>
    <definedName name="ASDA" localSheetId="2">#REF!</definedName>
    <definedName name="ASDA">#REF!</definedName>
    <definedName name="CV" localSheetId="0">'[1]Q4 CMA'!#REF!</definedName>
    <definedName name="CV" localSheetId="2">'[1]Q4 CMA'!#REF!</definedName>
    <definedName name="CV">'[1]Q4 CMA'!#REF!</definedName>
    <definedName name="CVBCV" localSheetId="0">#REF!</definedName>
    <definedName name="CVBCV" localSheetId="2">#REF!</definedName>
    <definedName name="CVBCV">#REF!</definedName>
    <definedName name="Difference" localSheetId="0">#REF!</definedName>
    <definedName name="Difference" localSheetId="2">#REF!</definedName>
    <definedName name="Difference">#REF!</definedName>
    <definedName name="Disaggregations" localSheetId="0">[2]Depreciation!#REF!</definedName>
    <definedName name="Disaggregations" localSheetId="2">[2]Depreciation!#REF!</definedName>
    <definedName name="Disaggregations">[2]Depreciation!#REF!</definedName>
    <definedName name="DSFSD" localSheetId="0">#REF!</definedName>
    <definedName name="DSFSD" localSheetId="2">#REF!</definedName>
    <definedName name="DSFSD">#REF!</definedName>
    <definedName name="Expected_balance" localSheetId="0">#REF!</definedName>
    <definedName name="Expected_balance" localSheetId="2">#REF!</definedName>
    <definedName name="Expected_balance">#REF!</definedName>
    <definedName name="FDS" localSheetId="0">#REF!</definedName>
    <definedName name="FDS" localSheetId="2">#REF!</definedName>
    <definedName name="FDS">#REF!</definedName>
    <definedName name="Monetary_Precision" localSheetId="0">[2]Depreciation!#REF!</definedName>
    <definedName name="Monetary_Precision" localSheetId="2">[2]Depreciation!#REF!</definedName>
    <definedName name="Monetary_Precision">[2]Depreciation!#REF!</definedName>
    <definedName name="PJ" localSheetId="0">#REF!</definedName>
    <definedName name="PJ" localSheetId="2">#REF!</definedName>
    <definedName name="PJ">#REF!</definedName>
    <definedName name="Q" localSheetId="0">#REF!</definedName>
    <definedName name="Q" localSheetId="2">#REF!</definedName>
    <definedName name="Q">#REF!</definedName>
    <definedName name="QWE" localSheetId="0">#REF!</definedName>
    <definedName name="QWE" localSheetId="2">#REF!</definedName>
    <definedName name="QWE">#REF!</definedName>
    <definedName name="QWEQ" localSheetId="0">#REF!</definedName>
    <definedName name="QWEQ" localSheetId="2">#REF!</definedName>
    <definedName name="QWEQ">#REF!</definedName>
    <definedName name="R_Factor" localSheetId="0">[2]Depreciation!#REF!</definedName>
    <definedName name="R_Factor" localSheetId="2">[2]Depreciation!#REF!</definedName>
    <definedName name="R_Factor">[2]Depreciation!#REF!</definedName>
    <definedName name="Residual_difference" localSheetId="0">#REF!</definedName>
    <definedName name="Residual_difference" localSheetId="2">#REF!</definedName>
    <definedName name="Residual_difference">#REF!</definedName>
    <definedName name="sdfdsf" localSheetId="0" hidden="1">{#N/A,#N/A,FALSE,"Aging Summary";#N/A,#N/A,FALSE,"Ratio Analysis";#N/A,#N/A,FALSE,"Test 120 Day Accts";#N/A,#N/A,FALSE,"Tickmarks"}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0">'[1]9m CMA'!#REF!</definedName>
    <definedName name="TextRefCopy1" localSheetId="2">'[1]9m CMA'!#REF!</definedName>
    <definedName name="TextRefCopy1">'[1]9m CMA'!#REF!</definedName>
    <definedName name="TextRefCopy10" localSheetId="0">'[3]2'!#REF!</definedName>
    <definedName name="TextRefCopy10" localSheetId="2">'[3]2'!#REF!</definedName>
    <definedName name="TextRefCopy10">'[3]2'!#REF!</definedName>
    <definedName name="TextRefCopy100" localSheetId="0">#REF!</definedName>
    <definedName name="TextRefCopy100" localSheetId="2">#REF!</definedName>
    <definedName name="TextRefCopy100">#REF!</definedName>
    <definedName name="TextRefCopy101" localSheetId="0">#REF!</definedName>
    <definedName name="TextRefCopy101" localSheetId="2">#REF!</definedName>
    <definedName name="TextRefCopy101">#REF!</definedName>
    <definedName name="TextRefCopy102" localSheetId="0">#REF!</definedName>
    <definedName name="TextRefCopy102" localSheetId="2">#REF!</definedName>
    <definedName name="TextRefCopy102">#REF!</definedName>
    <definedName name="TextRefCopy103" localSheetId="0">#REF!</definedName>
    <definedName name="TextRefCopy103" localSheetId="2">#REF!</definedName>
    <definedName name="TextRefCopy103">#REF!</definedName>
    <definedName name="TextRefCopy104" localSheetId="0">#REF!</definedName>
    <definedName name="TextRefCopy104" localSheetId="2">#REF!</definedName>
    <definedName name="TextRefCopy104">#REF!</definedName>
    <definedName name="TextRefCopy105" localSheetId="0">#REF!</definedName>
    <definedName name="TextRefCopy105" localSheetId="2">#REF!</definedName>
    <definedName name="TextRefCopy105">#REF!</definedName>
    <definedName name="TextRefCopy106" localSheetId="0">#REF!</definedName>
    <definedName name="TextRefCopy106" localSheetId="2">#REF!</definedName>
    <definedName name="TextRefCopy106">#REF!</definedName>
    <definedName name="TextRefCopy107" localSheetId="0">#REF!</definedName>
    <definedName name="TextRefCopy107" localSheetId="2">#REF!</definedName>
    <definedName name="TextRefCopy107">#REF!</definedName>
    <definedName name="TextRefCopy108" localSheetId="0">#REF!</definedName>
    <definedName name="TextRefCopy108" localSheetId="2">#REF!</definedName>
    <definedName name="TextRefCopy108">#REF!</definedName>
    <definedName name="TextRefCopy109" localSheetId="0">#REF!</definedName>
    <definedName name="TextRefCopy109" localSheetId="2">#REF!</definedName>
    <definedName name="TextRefCopy109">#REF!</definedName>
    <definedName name="TextRefCopy11" localSheetId="0">'[3]2'!#REF!</definedName>
    <definedName name="TextRefCopy11" localSheetId="2">'[3]2'!#REF!</definedName>
    <definedName name="TextRefCopy11">'[3]2'!#REF!</definedName>
    <definedName name="TextRefCopy110" localSheetId="0">#REF!</definedName>
    <definedName name="TextRefCopy110" localSheetId="2">#REF!</definedName>
    <definedName name="TextRefCopy110">#REF!</definedName>
    <definedName name="TextRefCopy111" localSheetId="0">#REF!</definedName>
    <definedName name="TextRefCopy111" localSheetId="2">#REF!</definedName>
    <definedName name="TextRefCopy111">#REF!</definedName>
    <definedName name="TextRefCopy112" localSheetId="0">#REF!</definedName>
    <definedName name="TextRefCopy112" localSheetId="2">#REF!</definedName>
    <definedName name="TextRefCopy112">#REF!</definedName>
    <definedName name="TextRefCopy113" localSheetId="0">#REF!</definedName>
    <definedName name="TextRefCopy113" localSheetId="2">#REF!</definedName>
    <definedName name="TextRefCopy113">#REF!</definedName>
    <definedName name="TextRefCopy114" localSheetId="0">#REF!</definedName>
    <definedName name="TextRefCopy114" localSheetId="2">#REF!</definedName>
    <definedName name="TextRefCopy114">#REF!</definedName>
    <definedName name="TextRefCopy115" localSheetId="0">#REF!</definedName>
    <definedName name="TextRefCopy115" localSheetId="2">#REF!</definedName>
    <definedName name="TextRefCopy115">#REF!</definedName>
    <definedName name="TextRefCopy116" localSheetId="0">#REF!</definedName>
    <definedName name="TextRefCopy116" localSheetId="2">#REF!</definedName>
    <definedName name="TextRefCopy116">#REF!</definedName>
    <definedName name="TextRefCopy117" localSheetId="0">#REF!</definedName>
    <definedName name="TextRefCopy117" localSheetId="2">#REF!</definedName>
    <definedName name="TextRefCopy117">#REF!</definedName>
    <definedName name="TextRefCopy12" localSheetId="0">'[3]2'!#REF!</definedName>
    <definedName name="TextRefCopy12" localSheetId="2">'[3]2'!#REF!</definedName>
    <definedName name="TextRefCopy12">'[3]2'!#REF!</definedName>
    <definedName name="TextRefCopy122" localSheetId="0">[4]Rollforward!#REF!</definedName>
    <definedName name="TextRefCopy122" localSheetId="2">[4]Rollforward!#REF!</definedName>
    <definedName name="TextRefCopy122">[4]Rollforward!#REF!</definedName>
    <definedName name="TextRefCopy123" localSheetId="0">[5]Rollforward!#REF!</definedName>
    <definedName name="TextRefCopy123" localSheetId="2">[5]Rollforward!#REF!</definedName>
    <definedName name="TextRefCopy123">[5]Rollforward!#REF!</definedName>
    <definedName name="TextRefCopy13" localSheetId="0">'[3]2'!#REF!</definedName>
    <definedName name="TextRefCopy13" localSheetId="2">'[3]2'!#REF!</definedName>
    <definedName name="TextRefCopy13">'[3]2'!#REF!</definedName>
    <definedName name="TextRefCopy14" localSheetId="0">#REF!</definedName>
    <definedName name="TextRefCopy14" localSheetId="2">#REF!</definedName>
    <definedName name="TextRefCopy14">#REF!</definedName>
    <definedName name="TextRefCopy147" localSheetId="0">#REF!</definedName>
    <definedName name="TextRefCopy147" localSheetId="2">#REF!</definedName>
    <definedName name="TextRefCopy147">#REF!</definedName>
    <definedName name="TextRefCopy149" localSheetId="0">#REF!</definedName>
    <definedName name="TextRefCopy149" localSheetId="2">#REF!</definedName>
    <definedName name="TextRefCopy149">#REF!</definedName>
    <definedName name="TextRefCopy15" localSheetId="0">'[1]Q4 CMA'!#REF!</definedName>
    <definedName name="TextRefCopy15" localSheetId="2">'[1]Q4 CMA'!#REF!</definedName>
    <definedName name="TextRefCopy15">'[1]Q4 CMA'!#REF!</definedName>
    <definedName name="TextRefCopy151" localSheetId="0">#REF!</definedName>
    <definedName name="TextRefCopy151" localSheetId="2">#REF!</definedName>
    <definedName name="TextRefCopy151">#REF!</definedName>
    <definedName name="TextRefCopy153" localSheetId="0">#REF!</definedName>
    <definedName name="TextRefCopy153" localSheetId="2">#REF!</definedName>
    <definedName name="TextRefCopy153">#REF!</definedName>
    <definedName name="TextRefCopy154" localSheetId="0">#REF!</definedName>
    <definedName name="TextRefCopy154" localSheetId="2">#REF!</definedName>
    <definedName name="TextRefCopy154">#REF!</definedName>
    <definedName name="TextRefCopy156" localSheetId="0">#REF!</definedName>
    <definedName name="TextRefCopy156" localSheetId="2">#REF!</definedName>
    <definedName name="TextRefCopy156">#REF!</definedName>
    <definedName name="TextRefCopy158" localSheetId="0">#REF!</definedName>
    <definedName name="TextRefCopy158" localSheetId="2">#REF!</definedName>
    <definedName name="TextRefCopy158">#REF!</definedName>
    <definedName name="TextRefCopy16" localSheetId="0">#REF!</definedName>
    <definedName name="TextRefCopy16" localSheetId="2">#REF!</definedName>
    <definedName name="TextRefCopy16">#REF!</definedName>
    <definedName name="TextRefCopy160" localSheetId="0">#REF!</definedName>
    <definedName name="TextRefCopy160" localSheetId="2">#REF!</definedName>
    <definedName name="TextRefCopy160">#REF!</definedName>
    <definedName name="TextRefCopy162" localSheetId="0">#REF!</definedName>
    <definedName name="TextRefCopy162" localSheetId="2">#REF!</definedName>
    <definedName name="TextRefCopy162">#REF!</definedName>
    <definedName name="TextRefCopy164" localSheetId="0">#REF!</definedName>
    <definedName name="TextRefCopy164" localSheetId="2">#REF!</definedName>
    <definedName name="TextRefCopy164">#REF!</definedName>
    <definedName name="TextRefCopy166" localSheetId="0">#REF!</definedName>
    <definedName name="TextRefCopy166" localSheetId="2">#REF!</definedName>
    <definedName name="TextRefCopy166">#REF!</definedName>
    <definedName name="TextRefCopy17" localSheetId="0">#REF!</definedName>
    <definedName name="TextRefCopy17" localSheetId="2">#REF!</definedName>
    <definedName name="TextRefCopy17">#REF!</definedName>
    <definedName name="TextRefCopy170" localSheetId="0">#REF!</definedName>
    <definedName name="TextRefCopy170" localSheetId="2">#REF!</definedName>
    <definedName name="TextRefCopy170">#REF!</definedName>
    <definedName name="TextRefCopy172" localSheetId="0">#REF!</definedName>
    <definedName name="TextRefCopy172" localSheetId="2">#REF!</definedName>
    <definedName name="TextRefCopy172">#REF!</definedName>
    <definedName name="TextRefCopy173" localSheetId="0">#REF!</definedName>
    <definedName name="TextRefCopy173" localSheetId="2">#REF!</definedName>
    <definedName name="TextRefCopy173">#REF!</definedName>
    <definedName name="TextRefCopy175" localSheetId="0">#REF!</definedName>
    <definedName name="TextRefCopy175" localSheetId="2">#REF!</definedName>
    <definedName name="TextRefCopy175">#REF!</definedName>
    <definedName name="TextRefCopy177" localSheetId="0">#REF!</definedName>
    <definedName name="TextRefCopy177" localSheetId="2">#REF!</definedName>
    <definedName name="TextRefCopy177">#REF!</definedName>
    <definedName name="TextRefCopy179" localSheetId="0">#REF!</definedName>
    <definedName name="TextRefCopy179" localSheetId="2">#REF!</definedName>
    <definedName name="TextRefCopy179">#REF!</definedName>
    <definedName name="TextRefCopy18" localSheetId="0">#REF!</definedName>
    <definedName name="TextRefCopy18" localSheetId="2">#REF!</definedName>
    <definedName name="TextRefCopy18">#REF!</definedName>
    <definedName name="TextRefCopy181" localSheetId="0">#REF!</definedName>
    <definedName name="TextRefCopy181" localSheetId="2">#REF!</definedName>
    <definedName name="TextRefCopy181">#REF!</definedName>
    <definedName name="TextRefCopy19" localSheetId="0">#REF!</definedName>
    <definedName name="TextRefCopy19" localSheetId="2">#REF!</definedName>
    <definedName name="TextRefCopy19">#REF!</definedName>
    <definedName name="TextRefCopy2" localSheetId="0">#REF!</definedName>
    <definedName name="TextRefCopy2" localSheetId="2">#REF!</definedName>
    <definedName name="TextRefCopy2">#REF!</definedName>
    <definedName name="TextRefCopy20" localSheetId="0">#REF!</definedName>
    <definedName name="TextRefCopy20" localSheetId="2">#REF!</definedName>
    <definedName name="TextRefCopy20">#REF!</definedName>
    <definedName name="TextRefCopy21" localSheetId="0">#REF!</definedName>
    <definedName name="TextRefCopy21" localSheetId="2">#REF!</definedName>
    <definedName name="TextRefCopy21">#REF!</definedName>
    <definedName name="TextRefCopy22" localSheetId="0">#REF!</definedName>
    <definedName name="TextRefCopy22" localSheetId="2">#REF!</definedName>
    <definedName name="TextRefCopy22">#REF!</definedName>
    <definedName name="TextRefCopy23" localSheetId="0">'[1]9m CMA'!#REF!</definedName>
    <definedName name="TextRefCopy23" localSheetId="2">'[1]9m CMA'!#REF!</definedName>
    <definedName name="TextRefCopy23">'[1]9m CMA'!#REF!</definedName>
    <definedName name="TextRefCopy24" localSheetId="0">'[1]9m CMA'!#REF!</definedName>
    <definedName name="TextRefCopy24" localSheetId="2">'[1]9m CMA'!#REF!</definedName>
    <definedName name="TextRefCopy24">'[1]9m CMA'!#REF!</definedName>
    <definedName name="TextRefCopy25" localSheetId="0">#REF!</definedName>
    <definedName name="TextRefCopy25" localSheetId="2">#REF!</definedName>
    <definedName name="TextRefCopy25">#REF!</definedName>
    <definedName name="TextRefCopy26" localSheetId="0">'[1]Q4 CMA'!#REF!</definedName>
    <definedName name="TextRefCopy26" localSheetId="2">'[1]Q4 CMA'!#REF!</definedName>
    <definedName name="TextRefCopy26">'[1]Q4 CMA'!#REF!</definedName>
    <definedName name="TextRefCopy27" localSheetId="0">'[1]Q4 CMA'!#REF!</definedName>
    <definedName name="TextRefCopy27" localSheetId="2">'[1]Q4 CMA'!#REF!</definedName>
    <definedName name="TextRefCopy27">'[1]Q4 CMA'!#REF!</definedName>
    <definedName name="TextRefCopy28" localSheetId="0">'[1]Q4 CMA'!#REF!</definedName>
    <definedName name="TextRefCopy28" localSheetId="2">'[1]Q4 CMA'!#REF!</definedName>
    <definedName name="TextRefCopy28">'[1]Q4 CMA'!#REF!</definedName>
    <definedName name="TextRefCopy29" localSheetId="0">#REF!</definedName>
    <definedName name="TextRefCopy29" localSheetId="2">#REF!</definedName>
    <definedName name="TextRefCopy29">#REF!</definedName>
    <definedName name="TextRefCopy3" localSheetId="0">'[3]2'!#REF!</definedName>
    <definedName name="TextRefCopy3" localSheetId="2">'[3]2'!#REF!</definedName>
    <definedName name="TextRefCopy3">'[3]2'!#REF!</definedName>
    <definedName name="TextRefCopy30" localSheetId="0">#REF!</definedName>
    <definedName name="TextRefCopy30" localSheetId="2">#REF!</definedName>
    <definedName name="TextRefCopy30">#REF!</definedName>
    <definedName name="TextRefCopy31" localSheetId="0">#REF!</definedName>
    <definedName name="TextRefCopy31" localSheetId="2">#REF!</definedName>
    <definedName name="TextRefCopy31">#REF!</definedName>
    <definedName name="TextRefCopy32" localSheetId="0">#REF!</definedName>
    <definedName name="TextRefCopy32" localSheetId="2">#REF!</definedName>
    <definedName name="TextRefCopy32">#REF!</definedName>
    <definedName name="TextRefCopy33" localSheetId="0">#REF!</definedName>
    <definedName name="TextRefCopy33" localSheetId="2">#REF!</definedName>
    <definedName name="TextRefCopy33">#REF!</definedName>
    <definedName name="TextRefCopy34" localSheetId="0">#REF!</definedName>
    <definedName name="TextRefCopy34" localSheetId="2">#REF!</definedName>
    <definedName name="TextRefCopy34">#REF!</definedName>
    <definedName name="TextRefCopy35" localSheetId="0">#REF!</definedName>
    <definedName name="TextRefCopy35" localSheetId="2">#REF!</definedName>
    <definedName name="TextRefCopy35">#REF!</definedName>
    <definedName name="TextRefCopy36" localSheetId="0">#REF!</definedName>
    <definedName name="TextRefCopy36" localSheetId="2">#REF!</definedName>
    <definedName name="TextRefCopy36">#REF!</definedName>
    <definedName name="TextRefCopy4" localSheetId="0">#REF!</definedName>
    <definedName name="TextRefCopy4" localSheetId="2">#REF!</definedName>
    <definedName name="TextRefCopy4">#REF!</definedName>
    <definedName name="TextRefCopy42" localSheetId="0">#REF!</definedName>
    <definedName name="TextRefCopy42" localSheetId="2">#REF!</definedName>
    <definedName name="TextRefCopy42">#REF!</definedName>
    <definedName name="TextRefCopy43" localSheetId="0">#REF!</definedName>
    <definedName name="TextRefCopy43" localSheetId="2">#REF!</definedName>
    <definedName name="TextRefCopy43">#REF!</definedName>
    <definedName name="TextRefCopy44" localSheetId="0">#REF!</definedName>
    <definedName name="TextRefCopy44" localSheetId="2">#REF!</definedName>
    <definedName name="TextRefCopy44">#REF!</definedName>
    <definedName name="TextRefCopy45" localSheetId="0">#REF!</definedName>
    <definedName name="TextRefCopy45" localSheetId="2">#REF!</definedName>
    <definedName name="TextRefCopy45">#REF!</definedName>
    <definedName name="TextRefCopy46" localSheetId="0">#REF!</definedName>
    <definedName name="TextRefCopy46" localSheetId="2">#REF!</definedName>
    <definedName name="TextRefCopy46">#REF!</definedName>
    <definedName name="TextRefCopy47" localSheetId="0">#REF!</definedName>
    <definedName name="TextRefCopy47" localSheetId="2">#REF!</definedName>
    <definedName name="TextRefCopy47">#REF!</definedName>
    <definedName name="TextRefCopy49" localSheetId="0">#REF!</definedName>
    <definedName name="TextRefCopy49" localSheetId="2">#REF!</definedName>
    <definedName name="TextRefCopy49">#REF!</definedName>
    <definedName name="TextRefCopy5" localSheetId="0">#REF!</definedName>
    <definedName name="TextRefCopy5" localSheetId="2">#REF!</definedName>
    <definedName name="TextRefCopy5">#REF!</definedName>
    <definedName name="TextRefCopy50" localSheetId="0">#REF!</definedName>
    <definedName name="TextRefCopy50" localSheetId="2">#REF!</definedName>
    <definedName name="TextRefCopy50">#REF!</definedName>
    <definedName name="TextRefCopy51" localSheetId="0">#REF!</definedName>
    <definedName name="TextRefCopy51" localSheetId="2">#REF!</definedName>
    <definedName name="TextRefCopy51">#REF!</definedName>
    <definedName name="TextRefCopy52" localSheetId="0">#REF!</definedName>
    <definedName name="TextRefCopy52" localSheetId="2">#REF!</definedName>
    <definedName name="TextRefCopy52">#REF!</definedName>
    <definedName name="TextRefCopy53" localSheetId="0">#REF!</definedName>
    <definedName name="TextRefCopy53" localSheetId="2">#REF!</definedName>
    <definedName name="TextRefCopy53">#REF!</definedName>
    <definedName name="TextRefCopy54" localSheetId="0">#REF!</definedName>
    <definedName name="TextRefCopy54" localSheetId="2">#REF!</definedName>
    <definedName name="TextRefCopy54">#REF!</definedName>
    <definedName name="TextRefCopy55" localSheetId="0">#REF!</definedName>
    <definedName name="TextRefCopy55" localSheetId="2">#REF!</definedName>
    <definedName name="TextRefCopy55">#REF!</definedName>
    <definedName name="TextRefCopy56" localSheetId="0">#REF!</definedName>
    <definedName name="TextRefCopy56" localSheetId="2">#REF!</definedName>
    <definedName name="TextRefCopy56">#REF!</definedName>
    <definedName name="TextRefCopy58" localSheetId="0">#REF!</definedName>
    <definedName name="TextRefCopy58" localSheetId="2">#REF!</definedName>
    <definedName name="TextRefCopy58">#REF!</definedName>
    <definedName name="TextRefCopy59" localSheetId="0">#REF!</definedName>
    <definedName name="TextRefCopy59" localSheetId="2">#REF!</definedName>
    <definedName name="TextRefCopy59">#REF!</definedName>
    <definedName name="TextRefCopy6" localSheetId="0">'[3]2'!#REF!</definedName>
    <definedName name="TextRefCopy6" localSheetId="2">'[3]2'!#REF!</definedName>
    <definedName name="TextRefCopy6">'[3]2'!#REF!</definedName>
    <definedName name="TextRefCopy60" localSheetId="0">#REF!</definedName>
    <definedName name="TextRefCopy60" localSheetId="2">#REF!</definedName>
    <definedName name="TextRefCopy60">#REF!</definedName>
    <definedName name="TextRefCopy61" localSheetId="0">#REF!</definedName>
    <definedName name="TextRefCopy61" localSheetId="2">#REF!</definedName>
    <definedName name="TextRefCopy61">#REF!</definedName>
    <definedName name="TextRefCopy62" localSheetId="0">#REF!</definedName>
    <definedName name="TextRefCopy62" localSheetId="2">#REF!</definedName>
    <definedName name="TextRefCopy62">#REF!</definedName>
    <definedName name="TextRefCopy63" localSheetId="0">#REF!</definedName>
    <definedName name="TextRefCopy63" localSheetId="2">#REF!</definedName>
    <definedName name="TextRefCopy63">#REF!</definedName>
    <definedName name="TextRefCopy64" localSheetId="0">#REF!</definedName>
    <definedName name="TextRefCopy64" localSheetId="2">#REF!</definedName>
    <definedName name="TextRefCopy64">#REF!</definedName>
    <definedName name="TextRefCopy65" localSheetId="0">#REF!</definedName>
    <definedName name="TextRefCopy65" localSheetId="2">#REF!</definedName>
    <definedName name="TextRefCopy65">#REF!</definedName>
    <definedName name="TextRefCopy66" localSheetId="0">#REF!</definedName>
    <definedName name="TextRefCopy66" localSheetId="2">#REF!</definedName>
    <definedName name="TextRefCopy66">#REF!</definedName>
    <definedName name="TextRefCopy67" localSheetId="0">#REF!</definedName>
    <definedName name="TextRefCopy67" localSheetId="2">#REF!</definedName>
    <definedName name="TextRefCopy67">#REF!</definedName>
    <definedName name="TextRefCopy7" localSheetId="0">#REF!</definedName>
    <definedName name="TextRefCopy7" localSheetId="2">#REF!</definedName>
    <definedName name="TextRefCopy7">#REF!</definedName>
    <definedName name="TextRefCopy72" localSheetId="0">#REF!</definedName>
    <definedName name="TextRefCopy72" localSheetId="2">#REF!</definedName>
    <definedName name="TextRefCopy72">#REF!</definedName>
    <definedName name="TextRefCopy76" localSheetId="0">#REF!</definedName>
    <definedName name="TextRefCopy76" localSheetId="2">#REF!</definedName>
    <definedName name="TextRefCopy76">#REF!</definedName>
    <definedName name="TextRefCopy77" localSheetId="0">#REF!</definedName>
    <definedName name="TextRefCopy77" localSheetId="2">#REF!</definedName>
    <definedName name="TextRefCopy77">#REF!</definedName>
    <definedName name="TextRefCopy78" localSheetId="0">#REF!</definedName>
    <definedName name="TextRefCopy78" localSheetId="2">#REF!</definedName>
    <definedName name="TextRefCopy78">#REF!</definedName>
    <definedName name="TextRefCopy79" localSheetId="0">#REF!</definedName>
    <definedName name="TextRefCopy79" localSheetId="2">#REF!</definedName>
    <definedName name="TextRefCopy79">#REF!</definedName>
    <definedName name="TextRefCopy8" localSheetId="0">#REF!</definedName>
    <definedName name="TextRefCopy8" localSheetId="2">#REF!</definedName>
    <definedName name="TextRefCopy8">#REF!</definedName>
    <definedName name="TextRefCopy80" localSheetId="0">#REF!</definedName>
    <definedName name="TextRefCopy80" localSheetId="2">#REF!</definedName>
    <definedName name="TextRefCopy80">#REF!</definedName>
    <definedName name="TextRefCopy81" localSheetId="0">#REF!</definedName>
    <definedName name="TextRefCopy81" localSheetId="2">#REF!</definedName>
    <definedName name="TextRefCopy81">#REF!</definedName>
    <definedName name="TextRefCopy82" localSheetId="0">#REF!</definedName>
    <definedName name="TextRefCopy82" localSheetId="2">#REF!</definedName>
    <definedName name="TextRefCopy82">#REF!</definedName>
    <definedName name="TextRefCopy83" localSheetId="0">#REF!</definedName>
    <definedName name="TextRefCopy83" localSheetId="2">#REF!</definedName>
    <definedName name="TextRefCopy83">#REF!</definedName>
    <definedName name="TextRefCopy84" localSheetId="0">#REF!</definedName>
    <definedName name="TextRefCopy84" localSheetId="2">#REF!</definedName>
    <definedName name="TextRefCopy84">#REF!</definedName>
    <definedName name="TextRefCopy85" localSheetId="0">#REF!</definedName>
    <definedName name="TextRefCopy85" localSheetId="2">#REF!</definedName>
    <definedName name="TextRefCopy85">#REF!</definedName>
    <definedName name="TextRefCopy86" localSheetId="0">#REF!</definedName>
    <definedName name="TextRefCopy86" localSheetId="2">#REF!</definedName>
    <definedName name="TextRefCopy86">#REF!</definedName>
    <definedName name="TextRefCopy87" localSheetId="0">#REF!</definedName>
    <definedName name="TextRefCopy87" localSheetId="2">#REF!</definedName>
    <definedName name="TextRefCopy87">#REF!</definedName>
    <definedName name="TextRefCopy88" localSheetId="0">#REF!</definedName>
    <definedName name="TextRefCopy88" localSheetId="2">#REF!</definedName>
    <definedName name="TextRefCopy88">#REF!</definedName>
    <definedName name="TextRefCopy89" localSheetId="0">#REF!</definedName>
    <definedName name="TextRefCopy89" localSheetId="2">#REF!</definedName>
    <definedName name="TextRefCopy89">#REF!</definedName>
    <definedName name="TextRefCopy9" localSheetId="0">'[3]2'!#REF!</definedName>
    <definedName name="TextRefCopy9" localSheetId="2">'[3]2'!#REF!</definedName>
    <definedName name="TextRefCopy9">'[3]2'!#REF!</definedName>
    <definedName name="TextRefCopy90" localSheetId="0">#REF!</definedName>
    <definedName name="TextRefCopy90" localSheetId="2">#REF!</definedName>
    <definedName name="TextRefCopy90">#REF!</definedName>
    <definedName name="TextRefCopy93" localSheetId="0">#REF!</definedName>
    <definedName name="TextRefCopy93" localSheetId="2">#REF!</definedName>
    <definedName name="TextRefCopy93">#REF!</definedName>
    <definedName name="TextRefCopyRangeCount" hidden="1">33</definedName>
    <definedName name="Threshold" localSheetId="0">#REF!</definedName>
    <definedName name="Threshold" localSheetId="2">#REF!</definedName>
    <definedName name="Threshold">#REF!</definedName>
    <definedName name="WER" localSheetId="0">#REF!</definedName>
    <definedName name="WER" localSheetId="2">#REF!</definedName>
    <definedName name="WER">#REF!</definedName>
    <definedName name="WERWERW" localSheetId="0">'[3]2'!#REF!</definedName>
    <definedName name="WERWERW" localSheetId="2">'[3]2'!#REF!</definedName>
    <definedName name="WERWERW">'[3]2'!#REF!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0">'[1]Q4 CMA'!#REF!</definedName>
    <definedName name="X" localSheetId="2">'[1]Q4 CMA'!#REF!</definedName>
    <definedName name="X">'[1]Q4 CMA'!#REF!</definedName>
    <definedName name="XRefCopyRangeCount" hidden="1">1</definedName>
    <definedName name="Z" localSheetId="0">'[1]9m CMA'!#REF!</definedName>
    <definedName name="Z" localSheetId="2">'[1]9m CMA'!#REF!</definedName>
    <definedName name="Z">'[1]9m CMA'!#REF!</definedName>
    <definedName name="уцел0943кге">#REF!</definedName>
  </definedNames>
  <calcPr calcId="191029"/>
</workbook>
</file>

<file path=xl/calcChain.xml><?xml version="1.0" encoding="utf-8"?>
<calcChain xmlns="http://schemas.openxmlformats.org/spreadsheetml/2006/main">
  <c r="J13" i="5" l="1"/>
  <c r="K9" i="5" l="1"/>
  <c r="J17" i="5" l="1"/>
  <c r="I17" i="5"/>
  <c r="J22" i="5" l="1"/>
  <c r="G15" i="5" l="1"/>
  <c r="F15" i="5"/>
  <c r="G24" i="5" l="1"/>
  <c r="F24" i="5"/>
  <c r="D24" i="5"/>
  <c r="G21" i="5"/>
  <c r="F21" i="5"/>
  <c r="E21" i="5"/>
  <c r="D21" i="5"/>
  <c r="G12" i="5"/>
  <c r="F12" i="5"/>
  <c r="E17" i="5"/>
  <c r="E24" i="5" s="1"/>
  <c r="E50" i="4" l="1"/>
  <c r="E44" i="4"/>
  <c r="E18" i="4"/>
  <c r="E32" i="4" s="1"/>
  <c r="E36" i="4" s="1"/>
  <c r="D21" i="2"/>
  <c r="D12" i="2"/>
  <c r="D23" i="2" l="1"/>
  <c r="D26" i="2" s="1"/>
  <c r="D30" i="2" s="1"/>
  <c r="D34" i="2" s="1"/>
  <c r="J10" i="5" s="1"/>
  <c r="E54" i="4"/>
  <c r="E57" i="4" s="1"/>
  <c r="K10" i="5" l="1"/>
  <c r="K11" i="5"/>
  <c r="C12" i="5"/>
  <c r="C15" i="5" s="1"/>
  <c r="D12" i="5"/>
  <c r="D15" i="5" s="1"/>
  <c r="E12" i="5"/>
  <c r="E15" i="5" s="1"/>
  <c r="H12" i="5"/>
  <c r="H15" i="5" s="1"/>
  <c r="I12" i="5"/>
  <c r="I15" i="5" s="1"/>
  <c r="J12" i="5"/>
  <c r="J15" i="5" s="1"/>
  <c r="K13" i="5"/>
  <c r="K14" i="5"/>
  <c r="D18" i="4"/>
  <c r="D32" i="4" s="1"/>
  <c r="D36" i="4" s="1"/>
  <c r="D44" i="4"/>
  <c r="D50" i="4"/>
  <c r="K12" i="5" l="1"/>
  <c r="K15" i="5" s="1"/>
  <c r="D54" i="4"/>
  <c r="I28" i="5" l="1"/>
  <c r="E60" i="4"/>
  <c r="E38" i="2"/>
  <c r="H17" i="5" l="1"/>
  <c r="C33" i="6"/>
  <c r="D33" i="6"/>
  <c r="E21" i="2" l="1"/>
  <c r="E12" i="2"/>
  <c r="K6" i="5"/>
  <c r="E7" i="4"/>
  <c r="E7" i="2"/>
  <c r="I21" i="5" l="1"/>
  <c r="H21" i="5"/>
  <c r="C21" i="5"/>
  <c r="H24" i="5" l="1"/>
  <c r="I24" i="5"/>
  <c r="H25" i="5" l="1"/>
  <c r="I25" i="5"/>
  <c r="K23" i="5"/>
  <c r="C24" i="5"/>
  <c r="I31" i="5" l="1"/>
  <c r="B31" i="5"/>
  <c r="B28" i="5"/>
  <c r="E63" i="4"/>
  <c r="C63" i="4"/>
  <c r="C60" i="4"/>
  <c r="B38" i="2"/>
  <c r="E42" i="2"/>
  <c r="B42" i="2"/>
  <c r="C42" i="6" l="1"/>
  <c r="D42" i="6"/>
  <c r="C19" i="6"/>
  <c r="D19" i="6"/>
  <c r="E45" i="6" l="1"/>
  <c r="D45" i="6"/>
  <c r="C44" i="6"/>
  <c r="D44" i="6"/>
  <c r="K22" i="5" l="1"/>
  <c r="D57" i="4" l="1"/>
  <c r="E23" i="2" l="1"/>
  <c r="K17" i="5" l="1"/>
  <c r="E26" i="2"/>
  <c r="K20" i="5"/>
  <c r="K18" i="5"/>
  <c r="E30" i="2" l="1"/>
  <c r="C25" i="5" l="1"/>
  <c r="E25" i="5"/>
  <c r="E34" i="2"/>
  <c r="J19" i="5" s="1"/>
  <c r="K19" i="5" l="1"/>
  <c r="K21" i="5" s="1"/>
  <c r="K24" i="5" s="1"/>
  <c r="J21" i="5" l="1"/>
  <c r="J24" i="5" s="1"/>
  <c r="J25" i="5" s="1"/>
  <c r="K25" i="5"/>
</calcChain>
</file>

<file path=xl/sharedStrings.xml><?xml version="1.0" encoding="utf-8"?>
<sst xmlns="http://schemas.openxmlformats.org/spreadsheetml/2006/main" count="138" uniqueCount="117">
  <si>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</si>
  <si>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</si>
  <si>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</si>
  <si>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</si>
  <si>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</si>
  <si>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</si>
  <si>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</si>
  <si>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</si>
  <si>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</si>
  <si>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</si>
  <si>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</si>
  <si>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</si>
  <si>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клиентов</t>
  </si>
  <si>
    <t>Выпущенные долговые ценные бумаги</t>
  </si>
  <si>
    <t>Прочие обязательства</t>
  </si>
  <si>
    <t>ИТОГО ОБЯЗАТЕЛЬСТВА:</t>
  </si>
  <si>
    <t>КАПИТАЛ:</t>
  </si>
  <si>
    <t>Уставный капитал</t>
  </si>
  <si>
    <t>Эмиссионный доход</t>
  </si>
  <si>
    <t>Нераспределенная прибыль</t>
  </si>
  <si>
    <t>ИТОГО КАПИТАЛ:</t>
  </si>
  <si>
    <t>ИТОГО ОБЯЗАТЕЛЬСТВА И КАПИТАЛ:</t>
  </si>
  <si>
    <t>ЧИСТЫЙ ПРОЦЕНТНЫЙ ДОХОД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</si>
  <si>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</si>
  <si>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</si>
  <si>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</si>
  <si>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</si>
  <si>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Расход по налогу на прибыль</t>
  </si>
  <si>
    <t>ЧИСТАЯ ПРИБЫЛЬ</t>
  </si>
  <si>
    <t xml:space="preserve">         Уставный капитал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</si>
  <si>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</si>
  <si>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</si>
  <si>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</si>
  <si>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</si>
  <si>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</si>
  <si>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</si>
  <si>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</si>
  <si>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Прочий доход полученный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</si>
  <si>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</si>
  <si>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</si>
  <si>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</si>
  <si>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</si>
  <si>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</si>
  <si>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</si>
  <si>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</si>
  <si>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Налог на прибыль уплаченный</t>
  </si>
  <si>
    <t>ДВИЖЕНИЕ ДЕНЕЖНЫХ СРЕДСТВ ОТ ИНВЕСТИЦИОННОЙ ДЕЯТЕЛЬНОСТИ:</t>
  </si>
  <si>
    <t>ДВИЖЕНИЕ ДЕНЕЖНЫХ СРЕДСТВ ОТ ФИНАНСОВОЙ ДЕЯТЕЛЬНОСТИ: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</si>
  <si>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</si>
  <si>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</si>
  <si>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</si>
  <si>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Амортизация резерва переоценки основных средств</t>
  </si>
  <si>
    <t>Чистый совокупный доход</t>
  </si>
  <si>
    <t>Выплата дивидендов</t>
  </si>
  <si>
    <t>Прочий совокупный доход</t>
  </si>
  <si>
    <t>Главный бухгалтер</t>
  </si>
  <si>
    <t>Уалибекова Н.А.</t>
  </si>
  <si>
    <t>Доходы по услугам и комиссии полученные</t>
  </si>
  <si>
    <t>Расходы по услугам и комиссии уплаченные</t>
  </si>
  <si>
    <t>ЧИСТАЯ ПРИБЫЛЬ ДО НАЛОГООБЛОЖЕНИЯ</t>
  </si>
  <si>
    <t>в млн.тенге</t>
  </si>
  <si>
    <t>Финансовые активы, оцениваемые по справедливой стоимости через прочий совокупный доход</t>
  </si>
  <si>
    <t xml:space="preserve">Чистая прибыль от выбытия финансовых активов, оцениваемых по справедливой стоимости через прочий совокупный доход </t>
  </si>
  <si>
    <t>Проценты, полученные</t>
  </si>
  <si>
    <t>Проценты, уплаченные</t>
  </si>
  <si>
    <t>Расходы, уплаченные по обязательному страхованию депозитов физических лиц</t>
  </si>
  <si>
    <t>Прочие расходы уплаченные</t>
  </si>
  <si>
    <t>Приток денежных средств от операционной деятельности до изменения операционных активов и обязательств</t>
  </si>
  <si>
    <t>Увеличение/(уменьшение) операционных обязательств:</t>
  </si>
  <si>
    <t>Процентные расходы</t>
  </si>
  <si>
    <t>Процентные доходы</t>
  </si>
  <si>
    <t>ВАЛОВАЯ ОПЕРАЦИОННАЯ ПРИБЫЛЬ</t>
  </si>
  <si>
    <t>Расходы по созданию резервов</t>
  </si>
  <si>
    <t>Обязательные резервы в НБРК</t>
  </si>
  <si>
    <t>Отложенные налоговые обязательства</t>
  </si>
  <si>
    <t>Резерв переоценки основных средств</t>
  </si>
  <si>
    <t>Приобретение основных средств и нематериальных активов</t>
  </si>
  <si>
    <t>Поступления от реализации основных средств</t>
  </si>
  <si>
    <t>Поступления от продажи финансовых активов, оцениваемых по справедливой стоимости через прочий совокупный доход</t>
  </si>
  <si>
    <t>Приобретение финансовых активов, оцениваемых по справедливой стоимости через прочий совокупный доход</t>
  </si>
  <si>
    <t>Выплаченные дивиденды</t>
  </si>
  <si>
    <t>Влияние изменений курса иностранной валюты на денежные средства и их эквиваленты</t>
  </si>
  <si>
    <t>Приток  денежных средств от операционной деятельности до налогооблажения</t>
  </si>
  <si>
    <t>Субординированный долг</t>
  </si>
  <si>
    <t>Средства банков</t>
  </si>
  <si>
    <t>прим.</t>
  </si>
  <si>
    <t>Промежуточный консолидированный сокращенный  отчет о прибылях и убытках</t>
  </si>
  <si>
    <t xml:space="preserve">Промежуточный консолидированный  сокращенный отчет о движении денежных средств            </t>
  </si>
  <si>
    <t>Промежуточный консолидированный сокращенный  отчет об изменениях в капитале</t>
  </si>
  <si>
    <t>Чистое увеличение/(уменьшение) денежных средств и их эквивалентов</t>
  </si>
  <si>
    <t>Прочий совокупный убыток</t>
  </si>
  <si>
    <t>Погашение субординированных облигаций</t>
  </si>
  <si>
    <t>31 декабря 2022 г.</t>
  </si>
  <si>
    <t>Чистый  доход  по операциям с финансовыми инструментами, оцениваемыми по справедливой стоимости через прибыли или убытки</t>
  </si>
  <si>
    <t>Погашение собственных облигаций</t>
  </si>
  <si>
    <t>Резерв/(дефицит)  переоценки финансовых активов, оцениваемых по справедливой стоимости через прочий совокупный доход</t>
  </si>
  <si>
    <t>АО "KASPI  BANK"</t>
  </si>
  <si>
    <t>Миронов П.В.</t>
  </si>
  <si>
    <t>Председатель Правления</t>
  </si>
  <si>
    <t xml:space="preserve">         Выкупленные акции</t>
  </si>
  <si>
    <t>(Дефицит)/ резерв 
 переоценки финансовых активов, оцениваемых по ССЧПСД</t>
  </si>
  <si>
    <t xml:space="preserve">Резерв переоценки основных средств </t>
  </si>
  <si>
    <t xml:space="preserve"> Промежуточный консолидированный  сокращенный  отчет о финансовом положении</t>
  </si>
  <si>
    <t>Чистая прибыль по операциям с иностранной валютой</t>
  </si>
  <si>
    <t>Чистый приток денежных средств от операционной деятельности</t>
  </si>
  <si>
    <t>Чистый (отток) денежных средств от инвестиционной деятельности</t>
  </si>
  <si>
    <t>Чистый (отток) денежных средств от финансовой деятельности</t>
  </si>
  <si>
    <t xml:space="preserve">по состоянию 
на 01.01.2024 г.
</t>
  </si>
  <si>
    <t>31 декабря 2023 г.</t>
  </si>
  <si>
    <t>по состоянию 
на 01.10.2024 г.
(не аудировано)</t>
  </si>
  <si>
    <t>по состоянию на 1 октября 2024 года</t>
  </si>
  <si>
    <t>Текущее налоговое обязательство</t>
  </si>
  <si>
    <t>За 9 месяцев, закончившихся 30.09.2023 г.
(не аудировано)</t>
  </si>
  <si>
    <t>За 9 месяцев, закончившихся 30.09.2024 г.
(не аудировано)</t>
  </si>
  <si>
    <t>за 9 месяцев, закончившихся 30 сентября 2024 г.</t>
  </si>
  <si>
    <t>30 сентября 2023 г. (не аудировано)</t>
  </si>
  <si>
    <t>30 сентября 2024 г.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</si>
</sst>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165" fontId="11" fillId="0" borderId="1"/>
    <xf numFmtId="0" fontId="5" fillId="0" borderId="2">
      <alignment horizontal="center"/>
    </xf>
    <xf numFmtId="166" fontId="12" fillId="0" borderId="0" applyFill="0" applyBorder="0" applyProtection="0"/>
    <xf numFmtId="167" fontId="12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2" fillId="0" borderId="0" applyFont="0" applyFill="0" applyBorder="0" applyProtection="0"/>
    <xf numFmtId="170" fontId="13" fillId="0" borderId="0" applyFont="0" applyFill="0" applyBorder="0" applyProtection="0"/>
    <xf numFmtId="171" fontId="13" fillId="0" borderId="0" applyFont="0" applyFill="0" applyBorder="0" applyProtection="0"/>
    <xf numFmtId="164" fontId="14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2" fillId="0" borderId="0" applyFont="0" applyFill="0" applyBorder="0" applyProtection="0"/>
    <xf numFmtId="174" fontId="12" fillId="0" borderId="0" applyFont="0" applyFill="0" applyBorder="0" applyProtection="0"/>
    <xf numFmtId="0" fontId="15" fillId="0" borderId="0" applyFill="0" applyProtection="0">
      <protection locked="0"/>
    </xf>
    <xf numFmtId="175" fontId="16" fillId="0" borderId="0" applyFill="0" applyBorder="0" applyProtection="0"/>
    <xf numFmtId="175" fontId="16" fillId="0" borderId="3" applyFill="0" applyProtection="0"/>
    <xf numFmtId="175" fontId="16" fillId="0" borderId="4" applyFill="0" applyProtection="0"/>
    <xf numFmtId="176" fontId="12" fillId="0" borderId="0" applyFill="0" applyBorder="0" applyProtection="0"/>
    <xf numFmtId="177" fontId="12" fillId="0" borderId="0" applyFill="0" applyBorder="0" applyProtection="0"/>
    <xf numFmtId="176" fontId="12" fillId="0" borderId="0" applyFill="0" applyBorder="0" applyProtection="0"/>
    <xf numFmtId="178" fontId="12" fillId="0" borderId="0" applyFill="0" applyBorder="0" applyProtection="0"/>
    <xf numFmtId="179" fontId="13" fillId="0" borderId="0" applyFont="0" applyFill="0" applyBorder="0" applyProtection="0"/>
    <xf numFmtId="180" fontId="13" fillId="0" borderId="0" applyFont="0" applyFill="0" applyBorder="0" applyProtection="0"/>
    <xf numFmtId="181" fontId="13" fillId="0" borderId="0" applyFont="0" applyFill="0" applyBorder="0" applyProtection="0"/>
    <xf numFmtId="182" fontId="11" fillId="0" borderId="0"/>
    <xf numFmtId="183" fontId="11" fillId="0" borderId="0"/>
    <xf numFmtId="184" fontId="16" fillId="0" borderId="0" applyFill="0" applyBorder="0" applyProtection="0"/>
    <xf numFmtId="184" fontId="16" fillId="0" borderId="3" applyFill="0" applyProtection="0"/>
    <xf numFmtId="184" fontId="16" fillId="0" borderId="4" applyFill="0" applyProtection="0"/>
    <xf numFmtId="14" fontId="7" fillId="2" borderId="5">
      <alignment horizontal="center" vertical="center" wrapText="1"/>
    </xf>
    <xf numFmtId="185" fontId="17" fillId="0" borderId="0" applyFill="0" applyProtection="0">
      <alignment horizontal="left"/>
    </xf>
    <xf numFmtId="185" fontId="17" fillId="0" borderId="5" applyFill="0" applyProtection="0">
      <alignment horizontal="left"/>
    </xf>
    <xf numFmtId="0" fontId="14" fillId="0" borderId="0"/>
    <xf numFmtId="0" fontId="2" fillId="0" borderId="0"/>
    <xf numFmtId="37" fontId="2" fillId="0" borderId="0"/>
    <xf numFmtId="0" fontId="14" fillId="0" borderId="0"/>
    <xf numFmtId="0" fontId="1" fillId="0" borderId="0"/>
    <xf numFmtId="186" fontId="13" fillId="0" borderId="0" applyFont="0" applyFill="0" applyBorder="0" applyProtection="0"/>
    <xf numFmtId="187" fontId="18" fillId="0" borderId="0" applyFont="0" applyFill="0" applyBorder="0" applyAlignment="0" applyProtection="0"/>
    <xf numFmtId="188" fontId="12" fillId="0" borderId="0" applyFont="0" applyFill="0" applyBorder="0" applyProtection="0"/>
    <xf numFmtId="186" fontId="13" fillId="0" borderId="0" applyFont="0" applyFill="0" applyBorder="0" applyProtection="0"/>
    <xf numFmtId="189" fontId="13" fillId="0" borderId="0" applyFont="0" applyFill="0" applyBorder="0" applyProtection="0"/>
    <xf numFmtId="190" fontId="13" fillId="0" borderId="0" applyFont="0" applyFill="0" applyBorder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1" fillId="0" borderId="1" applyNumberFormat="0"/>
    <xf numFmtId="0" fontId="19" fillId="0" borderId="0" applyFill="0" applyBorder="0" applyProtection="0">
      <alignment horizontal="left" vertical="top"/>
    </xf>
    <xf numFmtId="191" fontId="20" fillId="0" borderId="0" applyFill="0" applyProtection="0"/>
    <xf numFmtId="0" fontId="14" fillId="0" borderId="0"/>
    <xf numFmtId="0" fontId="14" fillId="0" borderId="0"/>
    <xf numFmtId="0" fontId="2" fillId="0" borderId="0"/>
    <xf numFmtId="0" fontId="21" fillId="0" borderId="0"/>
    <xf numFmtId="0" fontId="2" fillId="0" borderId="0"/>
    <xf numFmtId="0" fontId="1" fillId="0" borderId="0"/>
    <xf numFmtId="164" fontId="14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7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right"/>
    </xf>
    <xf numFmtId="0" fontId="22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2" fillId="0" borderId="0" xfId="1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25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26" fillId="0" borderId="6" xfId="0" applyFont="1" applyFill="1" applyBorder="1" applyAlignment="1">
      <alignment wrapText="1"/>
    </xf>
    <xf numFmtId="193" fontId="27" fillId="0" borderId="6" xfId="0" applyNumberFormat="1" applyFont="1" applyFill="1" applyBorder="1" applyAlignment="1">
      <alignment wrapText="1"/>
    </xf>
    <xf numFmtId="193" fontId="26" fillId="0" borderId="6" xfId="0" applyNumberFormat="1" applyFont="1" applyFill="1" applyBorder="1" applyAlignment="1">
      <alignment wrapText="1"/>
    </xf>
    <xf numFmtId="0" fontId="26" fillId="0" borderId="6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193" fontId="25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0" fontId="28" fillId="0" borderId="9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95" fontId="23" fillId="0" borderId="6" xfId="58" applyNumberFormat="1" applyFont="1" applyFill="1" applyBorder="1" applyAlignment="1">
      <alignment horizontal="right"/>
    </xf>
    <xf numFmtId="195" fontId="18" fillId="0" borderId="6" xfId="58" applyNumberFormat="1" applyFont="1" applyFill="1" applyBorder="1" applyAlignment="1">
      <alignment horizontal="right"/>
    </xf>
    <xf numFmtId="195" fontId="23" fillId="0" borderId="9" xfId="0" applyNumberFormat="1" applyFont="1" applyFill="1" applyBorder="1" applyAlignment="1">
      <alignment wrapText="1"/>
    </xf>
    <xf numFmtId="0" fontId="23" fillId="0" borderId="0" xfId="0" applyFont="1" applyFill="1"/>
    <xf numFmtId="195" fontId="23" fillId="0" borderId="0" xfId="0" applyNumberFormat="1" applyFont="1" applyFill="1"/>
    <xf numFmtId="195" fontId="7" fillId="0" borderId="0" xfId="1" applyNumberFormat="1" applyFont="1" applyFill="1" applyBorder="1" applyAlignment="1" applyProtection="1"/>
    <xf numFmtId="195" fontId="2" fillId="0" borderId="0" xfId="1" applyNumberFormat="1" applyFont="1" applyFill="1" applyBorder="1" applyAlignment="1" applyProtection="1"/>
    <xf numFmtId="0" fontId="29" fillId="0" borderId="0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/>
    <xf numFmtId="0" fontId="30" fillId="0" borderId="0" xfId="1" applyNumberFormat="1" applyFont="1" applyFill="1" applyBorder="1" applyAlignment="1" applyProtection="1"/>
    <xf numFmtId="0" fontId="31" fillId="0" borderId="0" xfId="0" applyFont="1" applyFill="1"/>
    <xf numFmtId="194" fontId="23" fillId="0" borderId="6" xfId="60" applyNumberFormat="1" applyFont="1" applyFill="1" applyBorder="1" applyAlignment="1">
      <alignment horizontal="right"/>
    </xf>
    <xf numFmtId="194" fontId="2" fillId="0" borderId="0" xfId="60" applyNumberFormat="1" applyFont="1" applyFill="1" applyBorder="1" applyAlignment="1" applyProtection="1">
      <alignment horizontal="right"/>
    </xf>
    <xf numFmtId="0" fontId="6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194" fontId="0" fillId="0" borderId="6" xfId="60" applyNumberFormat="1" applyFont="1" applyFill="1" applyBorder="1"/>
    <xf numFmtId="0" fontId="18" fillId="0" borderId="0" xfId="0" applyFont="1" applyFill="1"/>
    <xf numFmtId="0" fontId="32" fillId="0" borderId="0" xfId="0" applyFont="1" applyFill="1"/>
    <xf numFmtId="3" fontId="18" fillId="0" borderId="0" xfId="0" applyNumberFormat="1" applyFont="1" applyFill="1"/>
    <xf numFmtId="0" fontId="18" fillId="0" borderId="9" xfId="0" applyFont="1" applyFill="1" applyBorder="1"/>
    <xf numFmtId="3" fontId="18" fillId="0" borderId="9" xfId="0" applyNumberFormat="1" applyFont="1" applyFill="1" applyBorder="1" applyAlignment="1">
      <alignment wrapText="1"/>
    </xf>
    <xf numFmtId="3" fontId="18" fillId="0" borderId="9" xfId="0" applyNumberFormat="1" applyFont="1" applyFill="1" applyBorder="1"/>
    <xf numFmtId="0" fontId="23" fillId="0" borderId="9" xfId="0" applyFont="1" applyFill="1" applyBorder="1" applyAlignment="1">
      <alignment wrapText="1"/>
    </xf>
    <xf numFmtId="195" fontId="18" fillId="0" borderId="0" xfId="0" applyNumberFormat="1" applyFont="1" applyFill="1"/>
    <xf numFmtId="0" fontId="18" fillId="0" borderId="9" xfId="0" applyFont="1" applyFill="1" applyBorder="1" applyAlignment="1">
      <alignment wrapText="1"/>
    </xf>
    <xf numFmtId="3" fontId="23" fillId="0" borderId="9" xfId="0" applyNumberFormat="1" applyFont="1" applyFill="1" applyBorder="1"/>
    <xf numFmtId="195" fontId="18" fillId="0" borderId="9" xfId="0" applyNumberFormat="1" applyFont="1" applyFill="1" applyBorder="1"/>
    <xf numFmtId="0" fontId="18" fillId="0" borderId="0" xfId="0" applyFont="1" applyFill="1" applyAlignment="1">
      <alignment wrapText="1"/>
    </xf>
    <xf numFmtId="164" fontId="18" fillId="0" borderId="0" xfId="60" applyFont="1" applyFill="1" applyAlignment="1">
      <alignment wrapText="1"/>
    </xf>
    <xf numFmtId="194" fontId="18" fillId="0" borderId="0" xfId="60" applyNumberFormat="1" applyFont="1" applyFill="1" applyAlignment="1">
      <alignment wrapText="1"/>
    </xf>
    <xf numFmtId="194" fontId="18" fillId="0" borderId="0" xfId="60" applyNumberFormat="1" applyFont="1" applyFill="1"/>
    <xf numFmtId="0" fontId="23" fillId="0" borderId="0" xfId="0" applyFont="1" applyFill="1" applyBorder="1" applyAlignment="1">
      <alignment wrapText="1"/>
    </xf>
    <xf numFmtId="3" fontId="18" fillId="0" borderId="0" xfId="0" applyNumberFormat="1" applyFont="1" applyFill="1" applyBorder="1"/>
    <xf numFmtId="194" fontId="18" fillId="0" borderId="0" xfId="60" applyNumberFormat="1" applyFont="1" applyFill="1" applyBorder="1"/>
    <xf numFmtId="0" fontId="18" fillId="0" borderId="0" xfId="0" applyFont="1" applyFill="1" applyBorder="1"/>
    <xf numFmtId="3" fontId="33" fillId="0" borderId="0" xfId="0" applyNumberFormat="1" applyFont="1"/>
    <xf numFmtId="3" fontId="18" fillId="0" borderId="0" xfId="1" applyNumberFormat="1" applyFont="1" applyFill="1"/>
    <xf numFmtId="0" fontId="18" fillId="0" borderId="0" xfId="1" applyNumberFormat="1" applyFont="1" applyFill="1" applyBorder="1" applyAlignment="1" applyProtection="1"/>
    <xf numFmtId="0" fontId="0" fillId="0" borderId="0" xfId="0" applyFont="1" applyFill="1" applyAlignment="1">
      <alignment wrapText="1"/>
    </xf>
    <xf numFmtId="195" fontId="0" fillId="0" borderId="0" xfId="0" applyNumberFormat="1" applyFont="1" applyFill="1"/>
    <xf numFmtId="41" fontId="0" fillId="0" borderId="0" xfId="0" applyNumberFormat="1" applyFont="1" applyFill="1"/>
    <xf numFmtId="192" fontId="2" fillId="0" borderId="0" xfId="1" applyNumberFormat="1" applyFont="1" applyFill="1" applyBorder="1" applyAlignment="1" applyProtection="1">
      <alignment horizontal="right"/>
    </xf>
    <xf numFmtId="0" fontId="0" fillId="0" borderId="6" xfId="0" applyFill="1" applyBorder="1"/>
    <xf numFmtId="195" fontId="2" fillId="0" borderId="6" xfId="58" applyNumberFormat="1" applyFont="1" applyFill="1" applyBorder="1" applyAlignment="1">
      <alignment horizontal="right"/>
    </xf>
    <xf numFmtId="195" fontId="0" fillId="0" borderId="6" xfId="58" applyNumberFormat="1" applyFont="1" applyFill="1" applyBorder="1" applyAlignment="1">
      <alignment horizontal="right"/>
    </xf>
    <xf numFmtId="195" fontId="2" fillId="0" borderId="6" xfId="60" applyNumberFormat="1" applyFont="1" applyFill="1" applyBorder="1" applyAlignment="1">
      <alignment horizontal="right"/>
    </xf>
    <xf numFmtId="195" fontId="7" fillId="0" borderId="6" xfId="60" applyNumberFormat="1" applyFont="1" applyFill="1" applyBorder="1" applyAlignment="1">
      <alignment horizontal="right"/>
    </xf>
    <xf numFmtId="195" fontId="23" fillId="0" borderId="6" xfId="60" applyNumberFormat="1" applyFont="1" applyFill="1" applyBorder="1" applyAlignment="1">
      <alignment horizontal="right"/>
    </xf>
    <xf numFmtId="195" fontId="0" fillId="0" borderId="6" xfId="0" applyNumberFormat="1" applyFill="1" applyBorder="1"/>
    <xf numFmtId="195" fontId="0" fillId="0" borderId="6" xfId="60" applyNumberFormat="1" applyFont="1" applyFill="1" applyBorder="1"/>
    <xf numFmtId="195" fontId="0" fillId="0" borderId="1" xfId="0" applyNumberFormat="1" applyFill="1" applyBorder="1"/>
    <xf numFmtId="195" fontId="0" fillId="0" borderId="1" xfId="60" applyNumberFormat="1" applyFont="1" applyFill="1" applyBorder="1"/>
    <xf numFmtId="195" fontId="0" fillId="0" borderId="6" xfId="60" applyNumberFormat="1" applyFont="1" applyFill="1" applyBorder="1" applyAlignment="1">
      <alignment horizontal="right"/>
    </xf>
    <xf numFmtId="0" fontId="18" fillId="0" borderId="11" xfId="0" applyFont="1" applyFill="1" applyBorder="1"/>
    <xf numFmtId="0" fontId="18" fillId="0" borderId="12" xfId="0" applyFont="1" applyFill="1" applyBorder="1"/>
    <xf numFmtId="3" fontId="18" fillId="0" borderId="12" xfId="0" applyNumberFormat="1" applyFont="1" applyFill="1" applyBorder="1" applyAlignment="1">
      <alignment wrapText="1"/>
    </xf>
    <xf numFmtId="3" fontId="18" fillId="0" borderId="12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/>
    <xf numFmtId="3" fontId="23" fillId="0" borderId="16" xfId="0" applyNumberFormat="1" applyFont="1" applyFill="1" applyBorder="1"/>
    <xf numFmtId="3" fontId="18" fillId="0" borderId="6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4" fillId="0" borderId="0" xfId="51" applyFont="1" applyFill="1" applyAlignment="1">
      <alignment horizontal="right"/>
    </xf>
    <xf numFmtId="195" fontId="0" fillId="0" borderId="0" xfId="0" applyNumberFormat="1" applyFill="1"/>
    <xf numFmtId="3" fontId="18" fillId="0" borderId="0" xfId="1" applyNumberFormat="1" applyFont="1" applyFill="1" applyBorder="1"/>
    <xf numFmtId="3" fontId="18" fillId="0" borderId="6" xfId="1" applyNumberFormat="1" applyFont="1" applyFill="1" applyBorder="1"/>
    <xf numFmtId="195" fontId="18" fillId="0" borderId="6" xfId="1" applyNumberFormat="1" applyFont="1" applyFill="1" applyBorder="1" applyAlignment="1">
      <alignment horizontal="right"/>
    </xf>
    <xf numFmtId="194" fontId="18" fillId="0" borderId="6" xfId="60" applyNumberFormat="1" applyFont="1" applyFill="1" applyBorder="1"/>
    <xf numFmtId="195" fontId="18" fillId="0" borderId="0" xfId="1" applyNumberFormat="1" applyFont="1" applyFill="1" applyBorder="1" applyAlignment="1" applyProtection="1"/>
    <xf numFmtId="195" fontId="23" fillId="0" borderId="6" xfId="1" applyNumberFormat="1" applyFont="1" applyFill="1" applyBorder="1" applyAlignment="1">
      <alignment horizontal="right"/>
    </xf>
    <xf numFmtId="0" fontId="23" fillId="0" borderId="0" xfId="1" applyNumberFormat="1" applyFont="1" applyFill="1" applyBorder="1" applyAlignment="1" applyProtection="1"/>
    <xf numFmtId="194" fontId="23" fillId="0" borderId="0" xfId="1" applyNumberFormat="1" applyFont="1" applyFill="1" applyBorder="1" applyAlignment="1" applyProtection="1"/>
    <xf numFmtId="194" fontId="23" fillId="0" borderId="6" xfId="60" applyNumberFormat="1" applyFont="1" applyFill="1" applyBorder="1"/>
    <xf numFmtId="0" fontId="18" fillId="0" borderId="6" xfId="1" applyNumberFormat="1" applyFont="1" applyFill="1" applyBorder="1" applyAlignment="1" applyProtection="1"/>
    <xf numFmtId="195" fontId="18" fillId="0" borderId="6" xfId="1" applyNumberFormat="1" applyFont="1" applyFill="1" applyBorder="1"/>
    <xf numFmtId="194" fontId="23" fillId="0" borderId="0" xfId="60" applyNumberFormat="1" applyFont="1" applyFill="1" applyBorder="1"/>
    <xf numFmtId="3" fontId="23" fillId="0" borderId="0" xfId="1" applyNumberFormat="1" applyFont="1" applyFill="1" applyBorder="1" applyAlignment="1">
      <alignment horizontal="right"/>
    </xf>
    <xf numFmtId="3" fontId="23" fillId="0" borderId="0" xfId="1" applyNumberFormat="1" applyFont="1" applyFill="1" applyBorder="1"/>
    <xf numFmtId="0" fontId="35" fillId="0" borderId="0" xfId="1" applyNumberFormat="1" applyFont="1" applyFill="1" applyBorder="1" applyAlignment="1" applyProtection="1"/>
    <xf numFmtId="41" fontId="18" fillId="0" borderId="0" xfId="0" applyNumberFormat="1" applyFont="1" applyFill="1"/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left" indent="2"/>
    </xf>
    <xf numFmtId="0" fontId="2" fillId="0" borderId="2" xfId="1" applyNumberFormat="1" applyFont="1" applyFill="1" applyBorder="1" applyAlignment="1" applyProtection="1">
      <alignment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top"/>
    </xf>
    <xf numFmtId="0" fontId="26" fillId="0" borderId="6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18" fillId="0" borderId="6" xfId="1" applyNumberFormat="1" applyFont="1" applyFill="1" applyBorder="1" applyAlignment="1" applyProtection="1">
      <alignment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18" fillId="0" borderId="17" xfId="0" applyNumberFormat="1" applyFont="1" applyFill="1" applyBorder="1" applyAlignment="1">
      <alignment horizontal="center" vertical="center" wrapText="1"/>
    </xf>
  </cellXfs>
  <cellStyles count="61">
    <cellStyle name="%NO SIGN" xfId="2" xr:uid="{00000000-0005-0000-0000-000000000000}"/>
    <cellStyle name="Column_Title" xfId="3" xr:uid="{00000000-0005-0000-0000-000001000000}"/>
    <cellStyle name="Comma" xfId="60" builtinId="3"/>
    <cellStyle name="Comma [0] - Credits" xfId="4" xr:uid="{00000000-0005-0000-0000-000002000000}"/>
    <cellStyle name="Comma [0] - Debits" xfId="5" xr:uid="{00000000-0005-0000-0000-000003000000}"/>
    <cellStyle name="Comma [0] 2" xfId="6" xr:uid="{00000000-0005-0000-0000-000004000000}"/>
    <cellStyle name="Comma [0] 2 2" xfId="7" xr:uid="{00000000-0005-0000-0000-000005000000}"/>
    <cellStyle name="Comma 0.0" xfId="8" xr:uid="{00000000-0005-0000-0000-000006000000}"/>
    <cellStyle name="Comma 0.00" xfId="9" xr:uid="{00000000-0005-0000-0000-000007000000}"/>
    <cellStyle name="Comma 0.000" xfId="10" xr:uid="{00000000-0005-0000-0000-000008000000}"/>
    <cellStyle name="Comma 2" xfId="11" xr:uid="{00000000-0005-0000-0000-000009000000}"/>
    <cellStyle name="Comma 3" xfId="12" xr:uid="{00000000-0005-0000-0000-00000A000000}"/>
    <cellStyle name="Comma-Credits" xfId="13" xr:uid="{00000000-0005-0000-0000-00000B000000}"/>
    <cellStyle name="Comma-Debits" xfId="14" xr:uid="{00000000-0005-0000-0000-00000C000000}"/>
    <cellStyle name="Company Name" xfId="15" xr:uid="{00000000-0005-0000-0000-00000D000000}"/>
    <cellStyle name="Credit" xfId="16" xr:uid="{00000000-0005-0000-0000-00000E000000}"/>
    <cellStyle name="Credit subtotal" xfId="17" xr:uid="{00000000-0005-0000-0000-00000F000000}"/>
    <cellStyle name="Credit Total" xfId="18" xr:uid="{00000000-0005-0000-0000-000010000000}"/>
    <cellStyle name="Currency - Credits" xfId="19" xr:uid="{00000000-0005-0000-0000-000011000000}"/>
    <cellStyle name="Currency - Debits" xfId="20" xr:uid="{00000000-0005-0000-0000-000012000000}"/>
    <cellStyle name="Currency [0] - Credits" xfId="21" xr:uid="{00000000-0005-0000-0000-000013000000}"/>
    <cellStyle name="Currency [0] - Debits" xfId="22" xr:uid="{00000000-0005-0000-0000-000014000000}"/>
    <cellStyle name="Currency 0.0" xfId="23" xr:uid="{00000000-0005-0000-0000-000015000000}"/>
    <cellStyle name="Currency 0.00" xfId="24" xr:uid="{00000000-0005-0000-0000-000016000000}"/>
    <cellStyle name="Currency 0.000" xfId="25" xr:uid="{00000000-0005-0000-0000-000017000000}"/>
    <cellStyle name="DASH" xfId="26" xr:uid="{00000000-0005-0000-0000-000018000000}"/>
    <cellStyle name="DASH $" xfId="27" xr:uid="{00000000-0005-0000-0000-000019000000}"/>
    <cellStyle name="Debit" xfId="28" xr:uid="{00000000-0005-0000-0000-00001A000000}"/>
    <cellStyle name="Debit subtotal" xfId="29" xr:uid="{00000000-0005-0000-0000-00001B000000}"/>
    <cellStyle name="Debit Total" xfId="30" xr:uid="{00000000-0005-0000-0000-00001C000000}"/>
    <cellStyle name="Heading" xfId="31" xr:uid="{00000000-0005-0000-0000-00001D000000}"/>
    <cellStyle name="Heading No Underline" xfId="32" xr:uid="{00000000-0005-0000-0000-00001E000000}"/>
    <cellStyle name="Heading With Underline" xfId="33" xr:uid="{00000000-0005-0000-0000-00001F000000}"/>
    <cellStyle name="Normal" xfId="0" builtinId="0"/>
    <cellStyle name="Normal 2" xfId="34" xr:uid="{00000000-0005-0000-0000-000020000000}"/>
    <cellStyle name="Normal 2 2" xfId="35" xr:uid="{00000000-0005-0000-0000-000021000000}"/>
    <cellStyle name="Normal 3" xfId="36" xr:uid="{00000000-0005-0000-0000-000022000000}"/>
    <cellStyle name="Normal 4" xfId="37" xr:uid="{00000000-0005-0000-0000-000023000000}"/>
    <cellStyle name="Normal 5" xfId="38" xr:uid="{00000000-0005-0000-0000-000024000000}"/>
    <cellStyle name="Normal_SHEET" xfId="1" xr:uid="{00000000-0005-0000-0000-000025000000}"/>
    <cellStyle name="Percent %" xfId="39" xr:uid="{00000000-0005-0000-0000-000026000000}"/>
    <cellStyle name="Percent (0)" xfId="40" xr:uid="{00000000-0005-0000-0000-000027000000}"/>
    <cellStyle name="Percent 0%" xfId="41" xr:uid="{00000000-0005-0000-0000-000028000000}"/>
    <cellStyle name="Percent 0.0%" xfId="42" xr:uid="{00000000-0005-0000-0000-000029000000}"/>
    <cellStyle name="Percent 0.00%" xfId="43" xr:uid="{00000000-0005-0000-0000-00002A000000}"/>
    <cellStyle name="Percent 0.000%" xfId="44" xr:uid="{00000000-0005-0000-0000-00002B000000}"/>
    <cellStyle name="Percent 2" xfId="45" xr:uid="{00000000-0005-0000-0000-00002C000000}"/>
    <cellStyle name="Percent 3" xfId="46" xr:uid="{00000000-0005-0000-0000-00002D000000}"/>
    <cellStyle name="Style 1" xfId="47" xr:uid="{00000000-0005-0000-0000-00002E000000}"/>
    <cellStyle name="Thin Line" xfId="48" xr:uid="{00000000-0005-0000-0000-00002F000000}"/>
    <cellStyle name="Tickmark" xfId="49" xr:uid="{00000000-0005-0000-0000-000030000000}"/>
    <cellStyle name="Year Heading" xfId="50" xr:uid="{00000000-0005-0000-0000-000031000000}"/>
    <cellStyle name="КАНДАГАЧ тел3-33-96" xfId="51" xr:uid="{00000000-0005-0000-0000-000032000000}"/>
    <cellStyle name="Обычный 2" xfId="52" xr:uid="{00000000-0005-0000-0000-000034000000}"/>
    <cellStyle name="Обычный 2 2" xfId="53" xr:uid="{00000000-0005-0000-0000-000035000000}"/>
    <cellStyle name="Обычный 3" xfId="54" xr:uid="{00000000-0005-0000-0000-000036000000}"/>
    <cellStyle name="Обычный 3 2" xfId="55" xr:uid="{00000000-0005-0000-0000-000037000000}"/>
    <cellStyle name="Обычный 4" xfId="56" xr:uid="{00000000-0005-0000-0000-000038000000}"/>
    <cellStyle name="Процентный 2" xfId="59" xr:uid="{00000000-0005-0000-0000-000039000000}"/>
    <cellStyle name="Финансовый 2" xfId="57" xr:uid="{00000000-0005-0000-0000-00003B000000}"/>
    <cellStyle name="Финансовый 3" xfId="58" xr:uid="{00000000-0005-0000-0000-00003C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  <sheetName val="Summary 9m 2019"/>
      <sheetName val="9m_CMA"/>
      <sheetName val="Q4_CM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  <sheetName val="Analy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21"/>
      <sheetName val="Cash flow 2003 PBC"/>
      <sheetName val="Kas FA Movement"/>
      <sheetName val="K-800 Imp. tes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  <sheetName val="9m2006"/>
      <sheetName val="12m2006"/>
      <sheetName val="Additions testing"/>
      <sheetName val="Movement schedule"/>
      <sheetName val="FA Movement "/>
      <sheetName val="B"/>
      <sheetName val="Securities"/>
      <sheetName val="Atyrau"/>
      <sheetName val="AS_622"/>
      <sheetName val="GH_611"/>
      <sheetName val="GH_612"/>
      <sheetName val="Test of FA Installation"/>
      <sheetName val="Additions"/>
      <sheetName val="Inventory breakdown"/>
      <sheetName val="AJEs"/>
      <sheetName val="Worksheet in 5610 Fixed Assets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  <sheetName val="P&amp;L"/>
      <sheetName val="Provisions"/>
      <sheetName val="B 1"/>
      <sheetName val="Pilot"/>
    </sheetNames>
    <sheetDataSet>
      <sheetData sheetId="0"/>
      <sheetData sheetId="1">
        <row r="32">
          <cell r="D32">
            <v>285951.21999999997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zoomScale="80" zoomScaleNormal="80" workbookViewId="0">
      <selection activeCell="E39" sqref="E39"/>
    </sheetView>
  </sheetViews>
  <sheetFormatPr defaultColWidth="9.140625" defaultRowHeight="12.75" x14ac:dyDescent="0.2"/>
  <cols>
    <col min="1" max="1" width="66.140625" style="71" customWidth="1"/>
    <col min="2" max="2" width="7.28515625" style="71" customWidth="1"/>
    <col min="3" max="3" width="19.85546875" style="71" customWidth="1"/>
    <col min="4" max="4" width="19.85546875" style="97" customWidth="1"/>
    <col min="5" max="5" width="20.5703125" style="97" customWidth="1"/>
    <col min="6" max="16384" width="9.140625" style="71"/>
  </cols>
  <sheetData>
    <row r="1" spans="1:8" x14ac:dyDescent="0.2">
      <c r="A1" s="71" t="s">
        <v>50</v>
      </c>
    </row>
    <row r="2" spans="1:8" ht="39.75" customHeight="1" x14ac:dyDescent="0.3">
      <c r="A2" s="119" t="s">
        <v>102</v>
      </c>
      <c r="B2" s="119"/>
      <c r="C2" s="119"/>
      <c r="D2" s="119"/>
      <c r="E2" s="94"/>
    </row>
    <row r="3" spans="1:8" ht="20.25" x14ac:dyDescent="0.3">
      <c r="A3" s="119" t="s">
        <v>96</v>
      </c>
      <c r="B3" s="119"/>
      <c r="C3" s="119"/>
      <c r="D3" s="119"/>
      <c r="E3" s="94"/>
    </row>
    <row r="4" spans="1:8" ht="20.25" x14ac:dyDescent="0.3">
      <c r="A4" s="120" t="s">
        <v>110</v>
      </c>
      <c r="B4" s="120"/>
      <c r="C4" s="120"/>
      <c r="D4" s="120"/>
      <c r="E4" s="1"/>
    </row>
    <row r="5" spans="1:8" ht="20.25" x14ac:dyDescent="0.3">
      <c r="A5" s="123"/>
      <c r="B5" s="123"/>
      <c r="C5" s="123"/>
      <c r="D5" s="123"/>
      <c r="E5" s="1"/>
    </row>
    <row r="6" spans="1:8" ht="20.25" x14ac:dyDescent="0.3">
      <c r="A6" s="1"/>
      <c r="B6" s="1"/>
      <c r="C6" s="1"/>
      <c r="D6" s="3" t="s">
        <v>60</v>
      </c>
    </row>
    <row r="7" spans="1:8" ht="12.75" customHeight="1" x14ac:dyDescent="0.2">
      <c r="A7" s="124"/>
      <c r="B7" s="125" t="s">
        <v>85</v>
      </c>
      <c r="C7" s="121" t="s">
        <v>107</v>
      </c>
      <c r="D7" s="121" t="s">
        <v>109</v>
      </c>
    </row>
    <row r="8" spans="1:8" ht="26.25" customHeight="1" x14ac:dyDescent="0.2">
      <c r="A8" s="124"/>
      <c r="B8" s="126"/>
      <c r="C8" s="122"/>
      <c r="D8" s="122"/>
    </row>
    <row r="9" spans="1:8" x14ac:dyDescent="0.2">
      <c r="A9" s="8" t="s">
        <v>0</v>
      </c>
      <c r="B9" s="8"/>
      <c r="C9" s="98"/>
      <c r="D9" s="98"/>
    </row>
    <row r="10" spans="1:8" x14ac:dyDescent="0.2">
      <c r="A10" s="9" t="s">
        <v>1</v>
      </c>
      <c r="B10" s="113">
        <v>8</v>
      </c>
      <c r="C10" s="99">
        <v>806610</v>
      </c>
      <c r="D10" s="99">
        <v>480971</v>
      </c>
      <c r="H10" s="101"/>
    </row>
    <row r="11" spans="1:8" x14ac:dyDescent="0.2">
      <c r="A11" s="9" t="s">
        <v>73</v>
      </c>
      <c r="B11" s="113"/>
      <c r="C11" s="99">
        <v>47110</v>
      </c>
      <c r="D11" s="99">
        <v>52679</v>
      </c>
      <c r="H11" s="101"/>
    </row>
    <row r="12" spans="1:8" x14ac:dyDescent="0.2">
      <c r="A12" s="114" t="s">
        <v>61</v>
      </c>
      <c r="B12" s="113">
        <v>9</v>
      </c>
      <c r="C12" s="99">
        <v>1377130</v>
      </c>
      <c r="D12" s="99">
        <v>1429940</v>
      </c>
      <c r="H12" s="101"/>
    </row>
    <row r="13" spans="1:8" x14ac:dyDescent="0.2">
      <c r="A13" s="9" t="s">
        <v>4</v>
      </c>
      <c r="B13" s="113"/>
      <c r="C13" s="99">
        <v>30677</v>
      </c>
      <c r="D13" s="99">
        <v>35050</v>
      </c>
      <c r="H13" s="101"/>
    </row>
    <row r="14" spans="1:8" x14ac:dyDescent="0.2">
      <c r="A14" s="9" t="s">
        <v>5</v>
      </c>
      <c r="B14" s="113">
        <v>10</v>
      </c>
      <c r="C14" s="99">
        <v>4235928</v>
      </c>
      <c r="D14" s="99">
        <v>5244702</v>
      </c>
      <c r="H14" s="101"/>
    </row>
    <row r="15" spans="1:8" x14ac:dyDescent="0.2">
      <c r="A15" s="114" t="s">
        <v>3</v>
      </c>
      <c r="B15" s="113">
        <v>9</v>
      </c>
      <c r="C15" s="99">
        <v>642</v>
      </c>
      <c r="D15" s="99">
        <v>1350</v>
      </c>
      <c r="H15" s="101"/>
    </row>
    <row r="16" spans="1:8" x14ac:dyDescent="0.2">
      <c r="A16" s="9" t="s">
        <v>6</v>
      </c>
      <c r="B16" s="113"/>
      <c r="C16" s="99">
        <v>88866</v>
      </c>
      <c r="D16" s="99">
        <v>97374</v>
      </c>
      <c r="H16" s="101"/>
    </row>
    <row r="17" spans="1:8" x14ac:dyDescent="0.2">
      <c r="A17" s="9" t="s">
        <v>7</v>
      </c>
      <c r="B17" s="113"/>
      <c r="C17" s="99">
        <v>70764</v>
      </c>
      <c r="D17" s="99">
        <v>64293</v>
      </c>
      <c r="H17" s="101"/>
    </row>
    <row r="18" spans="1:8" x14ac:dyDescent="0.2">
      <c r="A18" s="10"/>
      <c r="B18" s="113"/>
      <c r="C18" s="99"/>
      <c r="D18" s="99"/>
      <c r="H18" s="101"/>
    </row>
    <row r="19" spans="1:8" s="103" customFormat="1" x14ac:dyDescent="0.2">
      <c r="A19" s="8" t="s">
        <v>8</v>
      </c>
      <c r="B19" s="48"/>
      <c r="C19" s="102">
        <f>SUM(C10:C18)</f>
        <v>6657727</v>
      </c>
      <c r="D19" s="102">
        <f>SUM(D10:D18)</f>
        <v>7406359</v>
      </c>
      <c r="F19" s="104"/>
      <c r="H19" s="101"/>
    </row>
    <row r="20" spans="1:8" x14ac:dyDescent="0.2">
      <c r="A20" s="10"/>
      <c r="B20" s="113"/>
      <c r="C20" s="99"/>
      <c r="D20" s="100"/>
      <c r="H20" s="101"/>
    </row>
    <row r="21" spans="1:8" x14ac:dyDescent="0.2">
      <c r="A21" s="8" t="s">
        <v>9</v>
      </c>
      <c r="B21" s="48"/>
      <c r="C21" s="99"/>
      <c r="D21" s="100"/>
      <c r="H21" s="101"/>
    </row>
    <row r="22" spans="1:8" x14ac:dyDescent="0.2">
      <c r="A22" s="10"/>
      <c r="B22" s="113"/>
      <c r="C22" s="99"/>
      <c r="D22" s="100"/>
      <c r="H22" s="101"/>
    </row>
    <row r="23" spans="1:8" x14ac:dyDescent="0.2">
      <c r="A23" s="8" t="s">
        <v>10</v>
      </c>
      <c r="B23" s="48"/>
      <c r="C23" s="99"/>
      <c r="D23" s="100"/>
      <c r="H23" s="101"/>
    </row>
    <row r="24" spans="1:8" x14ac:dyDescent="0.2">
      <c r="A24" s="9" t="s">
        <v>84</v>
      </c>
      <c r="B24" s="113"/>
      <c r="C24" s="99">
        <v>154</v>
      </c>
      <c r="D24" s="99">
        <v>50927</v>
      </c>
      <c r="H24" s="101"/>
    </row>
    <row r="25" spans="1:8" x14ac:dyDescent="0.2">
      <c r="A25" s="9" t="s">
        <v>12</v>
      </c>
      <c r="B25" s="113">
        <v>11</v>
      </c>
      <c r="C25" s="99">
        <v>5667313</v>
      </c>
      <c r="D25" s="99">
        <v>6266255</v>
      </c>
      <c r="H25" s="101"/>
    </row>
    <row r="26" spans="1:8" x14ac:dyDescent="0.2">
      <c r="A26" s="114" t="s">
        <v>11</v>
      </c>
      <c r="B26" s="113"/>
      <c r="C26" s="99">
        <v>1165</v>
      </c>
      <c r="D26" s="99">
        <v>1604</v>
      </c>
      <c r="H26" s="101"/>
    </row>
    <row r="27" spans="1:8" x14ac:dyDescent="0.2">
      <c r="A27" s="9" t="s">
        <v>13</v>
      </c>
      <c r="B27" s="9"/>
      <c r="C27" s="99">
        <v>99468</v>
      </c>
      <c r="D27" s="99">
        <v>49831</v>
      </c>
      <c r="H27" s="101"/>
    </row>
    <row r="28" spans="1:8" x14ac:dyDescent="0.2">
      <c r="A28" s="9" t="s">
        <v>111</v>
      </c>
      <c r="B28" s="9"/>
      <c r="C28" s="99">
        <v>0</v>
      </c>
      <c r="D28" s="99">
        <v>11249</v>
      </c>
      <c r="H28" s="101"/>
    </row>
    <row r="29" spans="1:8" x14ac:dyDescent="0.2">
      <c r="A29" s="9" t="s">
        <v>74</v>
      </c>
      <c r="B29" s="9"/>
      <c r="C29" s="99">
        <v>2508</v>
      </c>
      <c r="D29" s="99">
        <v>2103</v>
      </c>
      <c r="H29" s="101"/>
    </row>
    <row r="30" spans="1:8" x14ac:dyDescent="0.2">
      <c r="A30" s="9" t="s">
        <v>14</v>
      </c>
      <c r="B30" s="9"/>
      <c r="C30" s="99">
        <v>74184</v>
      </c>
      <c r="D30" s="99">
        <v>47848</v>
      </c>
      <c r="H30" s="101"/>
    </row>
    <row r="31" spans="1:8" x14ac:dyDescent="0.2">
      <c r="A31" s="9" t="s">
        <v>83</v>
      </c>
      <c r="B31" s="9"/>
      <c r="C31" s="99">
        <v>62439</v>
      </c>
      <c r="D31" s="99">
        <v>60980</v>
      </c>
      <c r="H31" s="101"/>
    </row>
    <row r="32" spans="1:8" x14ac:dyDescent="0.2">
      <c r="A32" s="10"/>
      <c r="B32" s="10"/>
      <c r="C32" s="99"/>
      <c r="D32" s="100"/>
      <c r="H32" s="101"/>
    </row>
    <row r="33" spans="1:8" s="103" customFormat="1" x14ac:dyDescent="0.2">
      <c r="A33" s="8" t="s">
        <v>15</v>
      </c>
      <c r="B33" s="8"/>
      <c r="C33" s="102">
        <f>SUM(C24:C32)</f>
        <v>5907231</v>
      </c>
      <c r="D33" s="102">
        <f>SUM(D24:D32)</f>
        <v>6490797</v>
      </c>
      <c r="H33" s="101"/>
    </row>
    <row r="34" spans="1:8" x14ac:dyDescent="0.2">
      <c r="A34" s="106"/>
      <c r="B34" s="106"/>
      <c r="C34" s="99"/>
      <c r="D34" s="100"/>
      <c r="H34" s="101"/>
    </row>
    <row r="35" spans="1:8" s="103" customFormat="1" x14ac:dyDescent="0.2">
      <c r="A35" s="8" t="s">
        <v>16</v>
      </c>
      <c r="B35" s="8"/>
      <c r="C35" s="102"/>
      <c r="D35" s="105"/>
      <c r="H35" s="101"/>
    </row>
    <row r="36" spans="1:8" x14ac:dyDescent="0.2">
      <c r="A36" s="9" t="s">
        <v>17</v>
      </c>
      <c r="B36" s="9"/>
      <c r="C36" s="99">
        <v>8099</v>
      </c>
      <c r="D36" s="99">
        <v>8099</v>
      </c>
      <c r="H36" s="101"/>
    </row>
    <row r="37" spans="1:8" x14ac:dyDescent="0.2">
      <c r="A37" s="9" t="s">
        <v>18</v>
      </c>
      <c r="B37" s="9"/>
      <c r="C37" s="99">
        <v>1308</v>
      </c>
      <c r="D37" s="99">
        <v>1308</v>
      </c>
      <c r="H37" s="101"/>
    </row>
    <row r="38" spans="1:8" x14ac:dyDescent="0.2">
      <c r="A38" s="114" t="s">
        <v>95</v>
      </c>
      <c r="B38" s="9"/>
      <c r="C38" s="99">
        <v>8533</v>
      </c>
      <c r="D38" s="99">
        <v>18302</v>
      </c>
      <c r="H38" s="101"/>
    </row>
    <row r="39" spans="1:8" x14ac:dyDescent="0.2">
      <c r="A39" s="9" t="s">
        <v>75</v>
      </c>
      <c r="B39" s="9"/>
      <c r="C39" s="99">
        <v>1468</v>
      </c>
      <c r="D39" s="99">
        <v>1438</v>
      </c>
      <c r="H39" s="101"/>
    </row>
    <row r="40" spans="1:8" x14ac:dyDescent="0.2">
      <c r="A40" s="9" t="s">
        <v>19</v>
      </c>
      <c r="B40" s="9"/>
      <c r="C40" s="99">
        <v>731088</v>
      </c>
      <c r="D40" s="99">
        <v>886415</v>
      </c>
      <c r="H40" s="101"/>
    </row>
    <row r="41" spans="1:8" x14ac:dyDescent="0.2">
      <c r="A41" s="10"/>
      <c r="B41" s="10"/>
      <c r="C41" s="99"/>
      <c r="D41" s="99"/>
      <c r="H41" s="101"/>
    </row>
    <row r="42" spans="1:8" s="103" customFormat="1" x14ac:dyDescent="0.2">
      <c r="A42" s="8" t="s">
        <v>20</v>
      </c>
      <c r="B42" s="8"/>
      <c r="C42" s="102">
        <f>SUM(C36:C41)</f>
        <v>750496</v>
      </c>
      <c r="D42" s="102">
        <f>SUM(D36:D41)</f>
        <v>915562</v>
      </c>
      <c r="H42" s="101"/>
    </row>
    <row r="43" spans="1:8" x14ac:dyDescent="0.2">
      <c r="A43" s="10"/>
      <c r="B43" s="10"/>
      <c r="C43" s="107"/>
      <c r="D43" s="107"/>
      <c r="H43" s="101"/>
    </row>
    <row r="44" spans="1:8" s="103" customFormat="1" x14ac:dyDescent="0.2">
      <c r="A44" s="8" t="s">
        <v>21</v>
      </c>
      <c r="B44" s="8"/>
      <c r="C44" s="102">
        <f>SUM(C33,C42)</f>
        <v>6657727</v>
      </c>
      <c r="D44" s="102">
        <f>SUM(D33,D42)</f>
        <v>7406359</v>
      </c>
      <c r="H44" s="101"/>
    </row>
    <row r="45" spans="1:8" s="103" customFormat="1" ht="12.75" hidden="1" customHeight="1" x14ac:dyDescent="0.2">
      <c r="A45" s="4"/>
      <c r="B45" s="4"/>
      <c r="C45" s="4"/>
      <c r="D45" s="108">
        <f>D19-D33-D42</f>
        <v>0</v>
      </c>
      <c r="E45" s="108">
        <f>C19-C33-C42</f>
        <v>0</v>
      </c>
    </row>
    <row r="46" spans="1:8" s="103" customFormat="1" x14ac:dyDescent="0.2">
      <c r="A46" s="4"/>
      <c r="B46" s="4"/>
      <c r="C46" s="108"/>
      <c r="D46" s="108"/>
      <c r="E46" s="108"/>
    </row>
    <row r="47" spans="1:8" s="103" customFormat="1" x14ac:dyDescent="0.2">
      <c r="A47" s="4"/>
      <c r="B47" s="4"/>
      <c r="C47" s="4"/>
      <c r="D47" s="109"/>
      <c r="E47" s="110"/>
    </row>
    <row r="49" spans="1:6" ht="15" x14ac:dyDescent="0.25">
      <c r="A49" s="6" t="s">
        <v>98</v>
      </c>
      <c r="B49" s="6"/>
      <c r="C49" s="6"/>
      <c r="D49" s="6" t="s">
        <v>97</v>
      </c>
    </row>
    <row r="51" spans="1:6" ht="15" x14ac:dyDescent="0.25">
      <c r="D51" s="6"/>
    </row>
    <row r="52" spans="1:6" ht="15" x14ac:dyDescent="0.25">
      <c r="A52" s="6" t="s">
        <v>55</v>
      </c>
      <c r="B52" s="6"/>
      <c r="C52" s="6"/>
      <c r="D52" s="6" t="s">
        <v>56</v>
      </c>
    </row>
    <row r="58" spans="1:6" x14ac:dyDescent="0.2">
      <c r="A58" s="111"/>
      <c r="B58" s="111"/>
      <c r="C58" s="111"/>
    </row>
    <row r="59" spans="1:6" s="97" customFormat="1" x14ac:dyDescent="0.2">
      <c r="A59" s="111"/>
      <c r="B59" s="111"/>
      <c r="C59" s="111"/>
      <c r="F59" s="71"/>
    </row>
  </sheetData>
  <mergeCells count="8">
    <mergeCell ref="A2:D2"/>
    <mergeCell ref="A4:D4"/>
    <mergeCell ref="A3:D3"/>
    <mergeCell ref="C7:C8"/>
    <mergeCell ref="A5:D5"/>
    <mergeCell ref="A7:A8"/>
    <mergeCell ref="D7:D8"/>
    <mergeCell ref="B7:B8"/>
  </mergeCells>
  <pageMargins left="1.2598425196850394" right="0.74803149606299213" top="0.98425196850393704" bottom="0.98425196850393704" header="0.51181102362204722" footer="0.5118110236220472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0"/>
  <sheetViews>
    <sheetView showGridLines="0" zoomScale="80" zoomScaleNormal="80" workbookViewId="0">
      <selection activeCell="D19" sqref="D19"/>
    </sheetView>
  </sheetViews>
  <sheetFormatPr defaultColWidth="9.140625" defaultRowHeight="12.75" x14ac:dyDescent="0.2"/>
  <cols>
    <col min="1" max="1" width="2.85546875" style="2" customWidth="1"/>
    <col min="2" max="2" width="65.7109375" style="2" customWidth="1"/>
    <col min="3" max="3" width="7.28515625" style="2" customWidth="1"/>
    <col min="4" max="4" width="17.85546875" style="2" bestFit="1" customWidth="1"/>
    <col min="5" max="5" width="18" style="11" customWidth="1"/>
    <col min="6" max="16384" width="9.140625" style="2"/>
  </cols>
  <sheetData>
    <row r="2" spans="2:7" ht="48.75" customHeight="1" x14ac:dyDescent="0.3">
      <c r="B2" s="119" t="s">
        <v>86</v>
      </c>
      <c r="C2" s="119"/>
      <c r="D2" s="119"/>
      <c r="E2" s="120"/>
    </row>
    <row r="3" spans="2:7" ht="20.25" x14ac:dyDescent="0.3">
      <c r="B3" s="119" t="s">
        <v>96</v>
      </c>
      <c r="C3" s="119"/>
      <c r="D3" s="119"/>
      <c r="E3" s="120"/>
    </row>
    <row r="4" spans="2:7" ht="20.25" x14ac:dyDescent="0.3">
      <c r="B4" s="120" t="s">
        <v>114</v>
      </c>
      <c r="C4" s="120"/>
      <c r="D4" s="120"/>
      <c r="E4" s="120"/>
    </row>
    <row r="5" spans="2:7" ht="20.25" x14ac:dyDescent="0.3">
      <c r="B5" s="123"/>
      <c r="C5" s="123"/>
      <c r="D5" s="123"/>
      <c r="E5" s="123"/>
    </row>
    <row r="6" spans="2:7" ht="18" x14ac:dyDescent="0.25">
      <c r="B6" s="12"/>
      <c r="C6" s="12"/>
      <c r="D6" s="12"/>
    </row>
    <row r="7" spans="2:7" x14ac:dyDescent="0.2">
      <c r="E7" s="3" t="str">
        <f>'Ф1 конс'!D6</f>
        <v>в млн.тенге</v>
      </c>
    </row>
    <row r="8" spans="2:7" ht="61.5" customHeight="1" x14ac:dyDescent="0.2">
      <c r="B8" s="115"/>
      <c r="C8" s="116" t="s">
        <v>85</v>
      </c>
      <c r="D8" s="116" t="s">
        <v>112</v>
      </c>
      <c r="E8" s="116" t="s">
        <v>113</v>
      </c>
    </row>
    <row r="9" spans="2:7" x14ac:dyDescent="0.2">
      <c r="B9" s="13" t="s">
        <v>70</v>
      </c>
      <c r="C9" s="46">
        <v>5</v>
      </c>
      <c r="D9" s="79">
        <v>602335.44999999995</v>
      </c>
      <c r="E9" s="79">
        <v>772910</v>
      </c>
    </row>
    <row r="10" spans="2:7" x14ac:dyDescent="0.2">
      <c r="B10" s="13" t="s">
        <v>69</v>
      </c>
      <c r="C10" s="46">
        <v>5</v>
      </c>
      <c r="D10" s="79">
        <v>-362814.43599999999</v>
      </c>
      <c r="E10" s="79">
        <v>-470536</v>
      </c>
    </row>
    <row r="11" spans="2:7" x14ac:dyDescent="0.2">
      <c r="B11" s="13"/>
      <c r="C11" s="46"/>
      <c r="D11" s="79"/>
      <c r="E11" s="79"/>
    </row>
    <row r="12" spans="2:7" s="5" customFormat="1" x14ac:dyDescent="0.2">
      <c r="B12" s="14" t="s">
        <v>22</v>
      </c>
      <c r="C12" s="47"/>
      <c r="D12" s="80">
        <f>SUM(D9:D10)</f>
        <v>239521.01399999997</v>
      </c>
      <c r="E12" s="80">
        <f>SUM(E9:E10)</f>
        <v>302374</v>
      </c>
      <c r="G12" s="37"/>
    </row>
    <row r="13" spans="2:7" s="5" customFormat="1" x14ac:dyDescent="0.2">
      <c r="B13" s="14"/>
      <c r="C13" s="47"/>
      <c r="D13" s="80"/>
      <c r="E13" s="80"/>
    </row>
    <row r="14" spans="2:7" x14ac:dyDescent="0.2">
      <c r="B14" s="117" t="s">
        <v>93</v>
      </c>
      <c r="C14" s="46"/>
      <c r="D14" s="79">
        <v>3419.43</v>
      </c>
      <c r="E14" s="79">
        <v>181</v>
      </c>
    </row>
    <row r="15" spans="2:7" x14ac:dyDescent="0.2">
      <c r="B15" s="13" t="s">
        <v>103</v>
      </c>
      <c r="C15" s="46">
        <v>6</v>
      </c>
      <c r="D15" s="79">
        <v>23895.652999999998</v>
      </c>
      <c r="E15" s="79">
        <v>18427</v>
      </c>
    </row>
    <row r="16" spans="2:7" x14ac:dyDescent="0.2">
      <c r="B16" s="13" t="s">
        <v>57</v>
      </c>
      <c r="C16" s="46"/>
      <c r="D16" s="79">
        <v>344245.97399999999</v>
      </c>
      <c r="E16" s="79">
        <v>398500</v>
      </c>
    </row>
    <row r="17" spans="2:7" x14ac:dyDescent="0.2">
      <c r="B17" s="13" t="s">
        <v>58</v>
      </c>
      <c r="C17" s="46"/>
      <c r="D17" s="79">
        <v>-51308.029000000002</v>
      </c>
      <c r="E17" s="79">
        <v>-65484</v>
      </c>
    </row>
    <row r="18" spans="2:7" x14ac:dyDescent="0.2">
      <c r="B18" s="117" t="s">
        <v>62</v>
      </c>
      <c r="C18" s="46"/>
      <c r="D18" s="79">
        <v>3120.4679999999998</v>
      </c>
      <c r="E18" s="79">
        <v>1600</v>
      </c>
    </row>
    <row r="19" spans="2:7" x14ac:dyDescent="0.2">
      <c r="B19" s="13" t="s">
        <v>23</v>
      </c>
      <c r="C19" s="46"/>
      <c r="D19" s="79">
        <v>469.88900000000001</v>
      </c>
      <c r="E19" s="79">
        <v>797</v>
      </c>
    </row>
    <row r="20" spans="2:7" x14ac:dyDescent="0.2">
      <c r="B20" s="13"/>
      <c r="C20" s="46"/>
      <c r="D20" s="79"/>
      <c r="E20" s="79"/>
    </row>
    <row r="21" spans="2:7" s="5" customFormat="1" x14ac:dyDescent="0.2">
      <c r="B21" s="14" t="s">
        <v>24</v>
      </c>
      <c r="C21" s="47"/>
      <c r="D21" s="80">
        <f>SUM(D14:D20)</f>
        <v>323843.38500000001</v>
      </c>
      <c r="E21" s="80">
        <f>SUM(E14:E20)</f>
        <v>354021</v>
      </c>
      <c r="G21" s="37"/>
    </row>
    <row r="22" spans="2:7" s="5" customFormat="1" x14ac:dyDescent="0.2">
      <c r="B22" s="14"/>
      <c r="C22" s="47"/>
      <c r="D22" s="80"/>
      <c r="E22" s="80"/>
    </row>
    <row r="23" spans="2:7" s="5" customFormat="1" x14ac:dyDescent="0.2">
      <c r="B23" s="14" t="s">
        <v>25</v>
      </c>
      <c r="C23" s="47"/>
      <c r="D23" s="80">
        <f>SUM(D12,D21)</f>
        <v>563364.39899999998</v>
      </c>
      <c r="E23" s="80">
        <f>SUM(E12,E21)</f>
        <v>656395</v>
      </c>
    </row>
    <row r="24" spans="2:7" x14ac:dyDescent="0.2">
      <c r="B24" s="13" t="s">
        <v>26</v>
      </c>
      <c r="C24" s="46">
        <v>7</v>
      </c>
      <c r="D24" s="79">
        <v>-106750.614</v>
      </c>
      <c r="E24" s="79">
        <v>-127562</v>
      </c>
    </row>
    <row r="25" spans="2:7" x14ac:dyDescent="0.2">
      <c r="B25" s="14"/>
      <c r="C25" s="47"/>
      <c r="D25" s="79"/>
      <c r="E25" s="79"/>
    </row>
    <row r="26" spans="2:7" x14ac:dyDescent="0.2">
      <c r="B26" s="8" t="s">
        <v>71</v>
      </c>
      <c r="C26" s="48"/>
      <c r="D26" s="81">
        <f>SUM(D23:D24)</f>
        <v>456613.78499999997</v>
      </c>
      <c r="E26" s="81">
        <f>SUM(E23:E24)</f>
        <v>528833</v>
      </c>
      <c r="G26" s="38"/>
    </row>
    <row r="27" spans="2:7" x14ac:dyDescent="0.2">
      <c r="B27" s="8"/>
      <c r="C27" s="48"/>
      <c r="D27" s="81"/>
      <c r="E27" s="81"/>
    </row>
    <row r="28" spans="2:7" x14ac:dyDescent="0.2">
      <c r="B28" s="13" t="s">
        <v>72</v>
      </c>
      <c r="C28" s="46">
        <v>4</v>
      </c>
      <c r="D28" s="79">
        <v>-56746.853000000003</v>
      </c>
      <c r="E28" s="79">
        <v>-84865</v>
      </c>
    </row>
    <row r="29" spans="2:7" x14ac:dyDescent="0.2">
      <c r="B29" s="13"/>
      <c r="C29" s="46"/>
      <c r="D29" s="79"/>
      <c r="E29" s="79"/>
    </row>
    <row r="30" spans="2:7" s="5" customFormat="1" x14ac:dyDescent="0.2">
      <c r="B30" s="14" t="s">
        <v>59</v>
      </c>
      <c r="C30" s="47"/>
      <c r="D30" s="80">
        <f>SUM(D26:D28)</f>
        <v>399866.93199999997</v>
      </c>
      <c r="E30" s="80">
        <f>SUM(E26:E28)</f>
        <v>443968</v>
      </c>
      <c r="G30" s="37"/>
    </row>
    <row r="31" spans="2:7" s="5" customFormat="1" x14ac:dyDescent="0.2">
      <c r="B31" s="14"/>
      <c r="C31" s="47"/>
      <c r="D31" s="80"/>
      <c r="E31" s="80"/>
    </row>
    <row r="32" spans="2:7" x14ac:dyDescent="0.2">
      <c r="B32" s="13" t="s">
        <v>27</v>
      </c>
      <c r="C32" s="46"/>
      <c r="D32" s="79">
        <v>-52988.222999999998</v>
      </c>
      <c r="E32" s="79">
        <v>-65000</v>
      </c>
    </row>
    <row r="33" spans="2:7" x14ac:dyDescent="0.2">
      <c r="B33" s="13"/>
      <c r="C33" s="46"/>
      <c r="D33" s="79"/>
      <c r="E33" s="79"/>
    </row>
    <row r="34" spans="2:7" s="5" customFormat="1" x14ac:dyDescent="0.2">
      <c r="B34" s="14" t="s">
        <v>28</v>
      </c>
      <c r="C34" s="47"/>
      <c r="D34" s="81">
        <f>SUM(D30:D32)</f>
        <v>346878.70899999997</v>
      </c>
      <c r="E34" s="81">
        <f>SUM(E30:E32)</f>
        <v>378968</v>
      </c>
      <c r="G34" s="37"/>
    </row>
    <row r="35" spans="2:7" x14ac:dyDescent="0.2">
      <c r="E35" s="45"/>
    </row>
    <row r="36" spans="2:7" x14ac:dyDescent="0.2">
      <c r="E36" s="75"/>
    </row>
    <row r="38" spans="2:7" ht="15" x14ac:dyDescent="0.25">
      <c r="B38" s="6" t="str">
        <f>'Ф1 конс'!A49</f>
        <v>Председатель Правления</v>
      </c>
      <c r="C38" s="6"/>
      <c r="D38" s="6"/>
      <c r="E38" s="6" t="str">
        <f>'Ф1 конс'!D49</f>
        <v>Миронов П.В.</v>
      </c>
    </row>
    <row r="41" spans="2:7" ht="15" x14ac:dyDescent="0.25">
      <c r="E41" s="6"/>
    </row>
    <row r="42" spans="2:7" ht="15" x14ac:dyDescent="0.25">
      <c r="B42" s="6" t="str">
        <f>'Ф1 конс'!A52</f>
        <v>Главный бухгалтер</v>
      </c>
      <c r="C42" s="6"/>
      <c r="D42" s="6"/>
      <c r="E42" s="6" t="str">
        <f>'Ф1 конс'!D52</f>
        <v>Уалибекова Н.А.</v>
      </c>
    </row>
    <row r="43" spans="2:7" x14ac:dyDescent="0.2">
      <c r="E43" s="2"/>
    </row>
    <row r="44" spans="2:7" x14ac:dyDescent="0.2">
      <c r="E44" s="15"/>
    </row>
    <row r="45" spans="2:7" x14ac:dyDescent="0.2">
      <c r="E45" s="15"/>
    </row>
    <row r="46" spans="2:7" x14ac:dyDescent="0.2">
      <c r="E46" s="15"/>
    </row>
    <row r="47" spans="2:7" x14ac:dyDescent="0.2">
      <c r="E47" s="15"/>
    </row>
    <row r="48" spans="2:7" x14ac:dyDescent="0.2">
      <c r="B48" s="7"/>
      <c r="C48" s="7"/>
      <c r="D48" s="7"/>
      <c r="E48" s="15"/>
    </row>
    <row r="49" spans="2:5" x14ac:dyDescent="0.2">
      <c r="B49" s="7"/>
      <c r="C49" s="7"/>
      <c r="D49" s="7"/>
      <c r="E49" s="15"/>
    </row>
    <row r="50" spans="2:5" x14ac:dyDescent="0.2">
      <c r="E50" s="15"/>
    </row>
  </sheetData>
  <mergeCells count="4">
    <mergeCell ref="B5:E5"/>
    <mergeCell ref="B2:E2"/>
    <mergeCell ref="B4:E4"/>
    <mergeCell ref="B3:E3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71"/>
  <sheetViews>
    <sheetView showGridLines="0" topLeftCell="A15" zoomScale="80" zoomScaleNormal="80" workbookViewId="0">
      <selection activeCell="L40" sqref="L40"/>
    </sheetView>
  </sheetViews>
  <sheetFormatPr defaultRowHeight="12.75" x14ac:dyDescent="0.2"/>
  <cols>
    <col min="1" max="1" width="1.85546875" style="16" customWidth="1"/>
    <col min="2" max="2" width="2" style="16" customWidth="1"/>
    <col min="3" max="3" width="65.85546875" style="17" customWidth="1"/>
    <col min="4" max="4" width="20.140625" style="41" customWidth="1"/>
    <col min="5" max="5" width="20.140625" style="16" customWidth="1"/>
    <col min="6" max="238" width="9.140625" style="16"/>
    <col min="239" max="239" width="1.85546875" style="16" customWidth="1"/>
    <col min="240" max="240" width="2" style="16" customWidth="1"/>
    <col min="241" max="241" width="65.85546875" style="16" customWidth="1"/>
    <col min="242" max="243" width="14.42578125" style="16" customWidth="1"/>
    <col min="244" max="494" width="9.140625" style="16"/>
    <col min="495" max="495" width="1.85546875" style="16" customWidth="1"/>
    <col min="496" max="496" width="2" style="16" customWidth="1"/>
    <col min="497" max="497" width="65.85546875" style="16" customWidth="1"/>
    <col min="498" max="499" width="14.42578125" style="16" customWidth="1"/>
    <col min="500" max="750" width="9.140625" style="16"/>
    <col min="751" max="751" width="1.85546875" style="16" customWidth="1"/>
    <col min="752" max="752" width="2" style="16" customWidth="1"/>
    <col min="753" max="753" width="65.85546875" style="16" customWidth="1"/>
    <col min="754" max="755" width="14.42578125" style="16" customWidth="1"/>
    <col min="756" max="1006" width="9.140625" style="16"/>
    <col min="1007" max="1007" width="1.85546875" style="16" customWidth="1"/>
    <col min="1008" max="1008" width="2" style="16" customWidth="1"/>
    <col min="1009" max="1009" width="65.85546875" style="16" customWidth="1"/>
    <col min="1010" max="1011" width="14.42578125" style="16" customWidth="1"/>
    <col min="1012" max="1262" width="9.140625" style="16"/>
    <col min="1263" max="1263" width="1.85546875" style="16" customWidth="1"/>
    <col min="1264" max="1264" width="2" style="16" customWidth="1"/>
    <col min="1265" max="1265" width="65.85546875" style="16" customWidth="1"/>
    <col min="1266" max="1267" width="14.42578125" style="16" customWidth="1"/>
    <col min="1268" max="1518" width="9.140625" style="16"/>
    <col min="1519" max="1519" width="1.85546875" style="16" customWidth="1"/>
    <col min="1520" max="1520" width="2" style="16" customWidth="1"/>
    <col min="1521" max="1521" width="65.85546875" style="16" customWidth="1"/>
    <col min="1522" max="1523" width="14.42578125" style="16" customWidth="1"/>
    <col min="1524" max="1774" width="9.140625" style="16"/>
    <col min="1775" max="1775" width="1.85546875" style="16" customWidth="1"/>
    <col min="1776" max="1776" width="2" style="16" customWidth="1"/>
    <col min="1777" max="1777" width="65.85546875" style="16" customWidth="1"/>
    <col min="1778" max="1779" width="14.42578125" style="16" customWidth="1"/>
    <col min="1780" max="2030" width="9.140625" style="16"/>
    <col min="2031" max="2031" width="1.85546875" style="16" customWidth="1"/>
    <col min="2032" max="2032" width="2" style="16" customWidth="1"/>
    <col min="2033" max="2033" width="65.85546875" style="16" customWidth="1"/>
    <col min="2034" max="2035" width="14.42578125" style="16" customWidth="1"/>
    <col min="2036" max="2286" width="9.140625" style="16"/>
    <col min="2287" max="2287" width="1.85546875" style="16" customWidth="1"/>
    <col min="2288" max="2288" width="2" style="16" customWidth="1"/>
    <col min="2289" max="2289" width="65.85546875" style="16" customWidth="1"/>
    <col min="2290" max="2291" width="14.42578125" style="16" customWidth="1"/>
    <col min="2292" max="2542" width="9.140625" style="16"/>
    <col min="2543" max="2543" width="1.85546875" style="16" customWidth="1"/>
    <col min="2544" max="2544" width="2" style="16" customWidth="1"/>
    <col min="2545" max="2545" width="65.85546875" style="16" customWidth="1"/>
    <col min="2546" max="2547" width="14.42578125" style="16" customWidth="1"/>
    <col min="2548" max="2798" width="9.140625" style="16"/>
    <col min="2799" max="2799" width="1.85546875" style="16" customWidth="1"/>
    <col min="2800" max="2800" width="2" style="16" customWidth="1"/>
    <col min="2801" max="2801" width="65.85546875" style="16" customWidth="1"/>
    <col min="2802" max="2803" width="14.42578125" style="16" customWidth="1"/>
    <col min="2804" max="3054" width="9.140625" style="16"/>
    <col min="3055" max="3055" width="1.85546875" style="16" customWidth="1"/>
    <col min="3056" max="3056" width="2" style="16" customWidth="1"/>
    <col min="3057" max="3057" width="65.85546875" style="16" customWidth="1"/>
    <col min="3058" max="3059" width="14.42578125" style="16" customWidth="1"/>
    <col min="3060" max="3310" width="9.140625" style="16"/>
    <col min="3311" max="3311" width="1.85546875" style="16" customWidth="1"/>
    <col min="3312" max="3312" width="2" style="16" customWidth="1"/>
    <col min="3313" max="3313" width="65.85546875" style="16" customWidth="1"/>
    <col min="3314" max="3315" width="14.42578125" style="16" customWidth="1"/>
    <col min="3316" max="3566" width="9.140625" style="16"/>
    <col min="3567" max="3567" width="1.85546875" style="16" customWidth="1"/>
    <col min="3568" max="3568" width="2" style="16" customWidth="1"/>
    <col min="3569" max="3569" width="65.85546875" style="16" customWidth="1"/>
    <col min="3570" max="3571" width="14.42578125" style="16" customWidth="1"/>
    <col min="3572" max="3822" width="9.140625" style="16"/>
    <col min="3823" max="3823" width="1.85546875" style="16" customWidth="1"/>
    <col min="3824" max="3824" width="2" style="16" customWidth="1"/>
    <col min="3825" max="3825" width="65.85546875" style="16" customWidth="1"/>
    <col min="3826" max="3827" width="14.42578125" style="16" customWidth="1"/>
    <col min="3828" max="4078" width="9.140625" style="16"/>
    <col min="4079" max="4079" width="1.85546875" style="16" customWidth="1"/>
    <col min="4080" max="4080" width="2" style="16" customWidth="1"/>
    <col min="4081" max="4081" width="65.85546875" style="16" customWidth="1"/>
    <col min="4082" max="4083" width="14.42578125" style="16" customWidth="1"/>
    <col min="4084" max="4334" width="9.140625" style="16"/>
    <col min="4335" max="4335" width="1.85546875" style="16" customWidth="1"/>
    <col min="4336" max="4336" width="2" style="16" customWidth="1"/>
    <col min="4337" max="4337" width="65.85546875" style="16" customWidth="1"/>
    <col min="4338" max="4339" width="14.42578125" style="16" customWidth="1"/>
    <col min="4340" max="4590" width="9.140625" style="16"/>
    <col min="4591" max="4591" width="1.85546875" style="16" customWidth="1"/>
    <col min="4592" max="4592" width="2" style="16" customWidth="1"/>
    <col min="4593" max="4593" width="65.85546875" style="16" customWidth="1"/>
    <col min="4594" max="4595" width="14.42578125" style="16" customWidth="1"/>
    <col min="4596" max="4846" width="9.140625" style="16"/>
    <col min="4847" max="4847" width="1.85546875" style="16" customWidth="1"/>
    <col min="4848" max="4848" width="2" style="16" customWidth="1"/>
    <col min="4849" max="4849" width="65.85546875" style="16" customWidth="1"/>
    <col min="4850" max="4851" width="14.42578125" style="16" customWidth="1"/>
    <col min="4852" max="5102" width="9.140625" style="16"/>
    <col min="5103" max="5103" width="1.85546875" style="16" customWidth="1"/>
    <col min="5104" max="5104" width="2" style="16" customWidth="1"/>
    <col min="5105" max="5105" width="65.85546875" style="16" customWidth="1"/>
    <col min="5106" max="5107" width="14.42578125" style="16" customWidth="1"/>
    <col min="5108" max="5358" width="9.140625" style="16"/>
    <col min="5359" max="5359" width="1.85546875" style="16" customWidth="1"/>
    <col min="5360" max="5360" width="2" style="16" customWidth="1"/>
    <col min="5361" max="5361" width="65.85546875" style="16" customWidth="1"/>
    <col min="5362" max="5363" width="14.42578125" style="16" customWidth="1"/>
    <col min="5364" max="5614" width="9.140625" style="16"/>
    <col min="5615" max="5615" width="1.85546875" style="16" customWidth="1"/>
    <col min="5616" max="5616" width="2" style="16" customWidth="1"/>
    <col min="5617" max="5617" width="65.85546875" style="16" customWidth="1"/>
    <col min="5618" max="5619" width="14.42578125" style="16" customWidth="1"/>
    <col min="5620" max="5870" width="9.140625" style="16"/>
    <col min="5871" max="5871" width="1.85546875" style="16" customWidth="1"/>
    <col min="5872" max="5872" width="2" style="16" customWidth="1"/>
    <col min="5873" max="5873" width="65.85546875" style="16" customWidth="1"/>
    <col min="5874" max="5875" width="14.42578125" style="16" customWidth="1"/>
    <col min="5876" max="6126" width="9.140625" style="16"/>
    <col min="6127" max="6127" width="1.85546875" style="16" customWidth="1"/>
    <col min="6128" max="6128" width="2" style="16" customWidth="1"/>
    <col min="6129" max="6129" width="65.85546875" style="16" customWidth="1"/>
    <col min="6130" max="6131" width="14.42578125" style="16" customWidth="1"/>
    <col min="6132" max="6382" width="9.140625" style="16"/>
    <col min="6383" max="6383" width="1.85546875" style="16" customWidth="1"/>
    <col min="6384" max="6384" width="2" style="16" customWidth="1"/>
    <col min="6385" max="6385" width="65.85546875" style="16" customWidth="1"/>
    <col min="6386" max="6387" width="14.42578125" style="16" customWidth="1"/>
    <col min="6388" max="6638" width="9.140625" style="16"/>
    <col min="6639" max="6639" width="1.85546875" style="16" customWidth="1"/>
    <col min="6640" max="6640" width="2" style="16" customWidth="1"/>
    <col min="6641" max="6641" width="65.85546875" style="16" customWidth="1"/>
    <col min="6642" max="6643" width="14.42578125" style="16" customWidth="1"/>
    <col min="6644" max="6894" width="9.140625" style="16"/>
    <col min="6895" max="6895" width="1.85546875" style="16" customWidth="1"/>
    <col min="6896" max="6896" width="2" style="16" customWidth="1"/>
    <col min="6897" max="6897" width="65.85546875" style="16" customWidth="1"/>
    <col min="6898" max="6899" width="14.42578125" style="16" customWidth="1"/>
    <col min="6900" max="7150" width="9.140625" style="16"/>
    <col min="7151" max="7151" width="1.85546875" style="16" customWidth="1"/>
    <col min="7152" max="7152" width="2" style="16" customWidth="1"/>
    <col min="7153" max="7153" width="65.85546875" style="16" customWidth="1"/>
    <col min="7154" max="7155" width="14.42578125" style="16" customWidth="1"/>
    <col min="7156" max="7406" width="9.140625" style="16"/>
    <col min="7407" max="7407" width="1.85546875" style="16" customWidth="1"/>
    <col min="7408" max="7408" width="2" style="16" customWidth="1"/>
    <col min="7409" max="7409" width="65.85546875" style="16" customWidth="1"/>
    <col min="7410" max="7411" width="14.42578125" style="16" customWidth="1"/>
    <col min="7412" max="7662" width="9.140625" style="16"/>
    <col min="7663" max="7663" width="1.85546875" style="16" customWidth="1"/>
    <col min="7664" max="7664" width="2" style="16" customWidth="1"/>
    <col min="7665" max="7665" width="65.85546875" style="16" customWidth="1"/>
    <col min="7666" max="7667" width="14.42578125" style="16" customWidth="1"/>
    <col min="7668" max="7918" width="9.140625" style="16"/>
    <col min="7919" max="7919" width="1.85546875" style="16" customWidth="1"/>
    <col min="7920" max="7920" width="2" style="16" customWidth="1"/>
    <col min="7921" max="7921" width="65.85546875" style="16" customWidth="1"/>
    <col min="7922" max="7923" width="14.42578125" style="16" customWidth="1"/>
    <col min="7924" max="8174" width="9.140625" style="16"/>
    <col min="8175" max="8175" width="1.85546875" style="16" customWidth="1"/>
    <col min="8176" max="8176" width="2" style="16" customWidth="1"/>
    <col min="8177" max="8177" width="65.85546875" style="16" customWidth="1"/>
    <col min="8178" max="8179" width="14.42578125" style="16" customWidth="1"/>
    <col min="8180" max="8430" width="9.140625" style="16"/>
    <col min="8431" max="8431" width="1.85546875" style="16" customWidth="1"/>
    <col min="8432" max="8432" width="2" style="16" customWidth="1"/>
    <col min="8433" max="8433" width="65.85546875" style="16" customWidth="1"/>
    <col min="8434" max="8435" width="14.42578125" style="16" customWidth="1"/>
    <col min="8436" max="8686" width="9.140625" style="16"/>
    <col min="8687" max="8687" width="1.85546875" style="16" customWidth="1"/>
    <col min="8688" max="8688" width="2" style="16" customWidth="1"/>
    <col min="8689" max="8689" width="65.85546875" style="16" customWidth="1"/>
    <col min="8690" max="8691" width="14.42578125" style="16" customWidth="1"/>
    <col min="8692" max="8942" width="9.140625" style="16"/>
    <col min="8943" max="8943" width="1.85546875" style="16" customWidth="1"/>
    <col min="8944" max="8944" width="2" style="16" customWidth="1"/>
    <col min="8945" max="8945" width="65.85546875" style="16" customWidth="1"/>
    <col min="8946" max="8947" width="14.42578125" style="16" customWidth="1"/>
    <col min="8948" max="9198" width="9.140625" style="16"/>
    <col min="9199" max="9199" width="1.85546875" style="16" customWidth="1"/>
    <col min="9200" max="9200" width="2" style="16" customWidth="1"/>
    <col min="9201" max="9201" width="65.85546875" style="16" customWidth="1"/>
    <col min="9202" max="9203" width="14.42578125" style="16" customWidth="1"/>
    <col min="9204" max="9454" width="9.140625" style="16"/>
    <col min="9455" max="9455" width="1.85546875" style="16" customWidth="1"/>
    <col min="9456" max="9456" width="2" style="16" customWidth="1"/>
    <col min="9457" max="9457" width="65.85546875" style="16" customWidth="1"/>
    <col min="9458" max="9459" width="14.42578125" style="16" customWidth="1"/>
    <col min="9460" max="9710" width="9.140625" style="16"/>
    <col min="9711" max="9711" width="1.85546875" style="16" customWidth="1"/>
    <col min="9712" max="9712" width="2" style="16" customWidth="1"/>
    <col min="9713" max="9713" width="65.85546875" style="16" customWidth="1"/>
    <col min="9714" max="9715" width="14.42578125" style="16" customWidth="1"/>
    <col min="9716" max="9966" width="9.140625" style="16"/>
    <col min="9967" max="9967" width="1.85546875" style="16" customWidth="1"/>
    <col min="9968" max="9968" width="2" style="16" customWidth="1"/>
    <col min="9969" max="9969" width="65.85546875" style="16" customWidth="1"/>
    <col min="9970" max="9971" width="14.42578125" style="16" customWidth="1"/>
    <col min="9972" max="10222" width="9.140625" style="16"/>
    <col min="10223" max="10223" width="1.85546875" style="16" customWidth="1"/>
    <col min="10224" max="10224" width="2" style="16" customWidth="1"/>
    <col min="10225" max="10225" width="65.85546875" style="16" customWidth="1"/>
    <col min="10226" max="10227" width="14.42578125" style="16" customWidth="1"/>
    <col min="10228" max="10478" width="9.140625" style="16"/>
    <col min="10479" max="10479" width="1.85546875" style="16" customWidth="1"/>
    <col min="10480" max="10480" width="2" style="16" customWidth="1"/>
    <col min="10481" max="10481" width="65.85546875" style="16" customWidth="1"/>
    <col min="10482" max="10483" width="14.42578125" style="16" customWidth="1"/>
    <col min="10484" max="10734" width="9.140625" style="16"/>
    <col min="10735" max="10735" width="1.85546875" style="16" customWidth="1"/>
    <col min="10736" max="10736" width="2" style="16" customWidth="1"/>
    <col min="10737" max="10737" width="65.85546875" style="16" customWidth="1"/>
    <col min="10738" max="10739" width="14.42578125" style="16" customWidth="1"/>
    <col min="10740" max="10990" width="9.140625" style="16"/>
    <col min="10991" max="10991" width="1.85546875" style="16" customWidth="1"/>
    <col min="10992" max="10992" width="2" style="16" customWidth="1"/>
    <col min="10993" max="10993" width="65.85546875" style="16" customWidth="1"/>
    <col min="10994" max="10995" width="14.42578125" style="16" customWidth="1"/>
    <col min="10996" max="11246" width="9.140625" style="16"/>
    <col min="11247" max="11247" width="1.85546875" style="16" customWidth="1"/>
    <col min="11248" max="11248" width="2" style="16" customWidth="1"/>
    <col min="11249" max="11249" width="65.85546875" style="16" customWidth="1"/>
    <col min="11250" max="11251" width="14.42578125" style="16" customWidth="1"/>
    <col min="11252" max="11502" width="9.140625" style="16"/>
    <col min="11503" max="11503" width="1.85546875" style="16" customWidth="1"/>
    <col min="11504" max="11504" width="2" style="16" customWidth="1"/>
    <col min="11505" max="11505" width="65.85546875" style="16" customWidth="1"/>
    <col min="11506" max="11507" width="14.42578125" style="16" customWidth="1"/>
    <col min="11508" max="11758" width="9.140625" style="16"/>
    <col min="11759" max="11759" width="1.85546875" style="16" customWidth="1"/>
    <col min="11760" max="11760" width="2" style="16" customWidth="1"/>
    <col min="11761" max="11761" width="65.85546875" style="16" customWidth="1"/>
    <col min="11762" max="11763" width="14.42578125" style="16" customWidth="1"/>
    <col min="11764" max="12014" width="9.140625" style="16"/>
    <col min="12015" max="12015" width="1.85546875" style="16" customWidth="1"/>
    <col min="12016" max="12016" width="2" style="16" customWidth="1"/>
    <col min="12017" max="12017" width="65.85546875" style="16" customWidth="1"/>
    <col min="12018" max="12019" width="14.42578125" style="16" customWidth="1"/>
    <col min="12020" max="12270" width="9.140625" style="16"/>
    <col min="12271" max="12271" width="1.85546875" style="16" customWidth="1"/>
    <col min="12272" max="12272" width="2" style="16" customWidth="1"/>
    <col min="12273" max="12273" width="65.85546875" style="16" customWidth="1"/>
    <col min="12274" max="12275" width="14.42578125" style="16" customWidth="1"/>
    <col min="12276" max="12526" width="9.140625" style="16"/>
    <col min="12527" max="12527" width="1.85546875" style="16" customWidth="1"/>
    <col min="12528" max="12528" width="2" style="16" customWidth="1"/>
    <col min="12529" max="12529" width="65.85546875" style="16" customWidth="1"/>
    <col min="12530" max="12531" width="14.42578125" style="16" customWidth="1"/>
    <col min="12532" max="12782" width="9.140625" style="16"/>
    <col min="12783" max="12783" width="1.85546875" style="16" customWidth="1"/>
    <col min="12784" max="12784" width="2" style="16" customWidth="1"/>
    <col min="12785" max="12785" width="65.85546875" style="16" customWidth="1"/>
    <col min="12786" max="12787" width="14.42578125" style="16" customWidth="1"/>
    <col min="12788" max="13038" width="9.140625" style="16"/>
    <col min="13039" max="13039" width="1.85546875" style="16" customWidth="1"/>
    <col min="13040" max="13040" width="2" style="16" customWidth="1"/>
    <col min="13041" max="13041" width="65.85546875" style="16" customWidth="1"/>
    <col min="13042" max="13043" width="14.42578125" style="16" customWidth="1"/>
    <col min="13044" max="13294" width="9.140625" style="16"/>
    <col min="13295" max="13295" width="1.85546875" style="16" customWidth="1"/>
    <col min="13296" max="13296" width="2" style="16" customWidth="1"/>
    <col min="13297" max="13297" width="65.85546875" style="16" customWidth="1"/>
    <col min="13298" max="13299" width="14.42578125" style="16" customWidth="1"/>
    <col min="13300" max="13550" width="9.140625" style="16"/>
    <col min="13551" max="13551" width="1.85546875" style="16" customWidth="1"/>
    <col min="13552" max="13552" width="2" style="16" customWidth="1"/>
    <col min="13553" max="13553" width="65.85546875" style="16" customWidth="1"/>
    <col min="13554" max="13555" width="14.42578125" style="16" customWidth="1"/>
    <col min="13556" max="13806" width="9.140625" style="16"/>
    <col min="13807" max="13807" width="1.85546875" style="16" customWidth="1"/>
    <col min="13808" max="13808" width="2" style="16" customWidth="1"/>
    <col min="13809" max="13809" width="65.85546875" style="16" customWidth="1"/>
    <col min="13810" max="13811" width="14.42578125" style="16" customWidth="1"/>
    <col min="13812" max="14062" width="9.140625" style="16"/>
    <col min="14063" max="14063" width="1.85546875" style="16" customWidth="1"/>
    <col min="14064" max="14064" width="2" style="16" customWidth="1"/>
    <col min="14065" max="14065" width="65.85546875" style="16" customWidth="1"/>
    <col min="14066" max="14067" width="14.42578125" style="16" customWidth="1"/>
    <col min="14068" max="14318" width="9.140625" style="16"/>
    <col min="14319" max="14319" width="1.85546875" style="16" customWidth="1"/>
    <col min="14320" max="14320" width="2" style="16" customWidth="1"/>
    <col min="14321" max="14321" width="65.85546875" style="16" customWidth="1"/>
    <col min="14322" max="14323" width="14.42578125" style="16" customWidth="1"/>
    <col min="14324" max="14574" width="9.140625" style="16"/>
    <col min="14575" max="14575" width="1.85546875" style="16" customWidth="1"/>
    <col min="14576" max="14576" width="2" style="16" customWidth="1"/>
    <col min="14577" max="14577" width="65.85546875" style="16" customWidth="1"/>
    <col min="14578" max="14579" width="14.42578125" style="16" customWidth="1"/>
    <col min="14580" max="14830" width="9.140625" style="16"/>
    <col min="14831" max="14831" width="1.85546875" style="16" customWidth="1"/>
    <col min="14832" max="14832" width="2" style="16" customWidth="1"/>
    <col min="14833" max="14833" width="65.85546875" style="16" customWidth="1"/>
    <col min="14834" max="14835" width="14.42578125" style="16" customWidth="1"/>
    <col min="14836" max="15086" width="9.140625" style="16"/>
    <col min="15087" max="15087" width="1.85546875" style="16" customWidth="1"/>
    <col min="15088" max="15088" width="2" style="16" customWidth="1"/>
    <col min="15089" max="15089" width="65.85546875" style="16" customWidth="1"/>
    <col min="15090" max="15091" width="14.42578125" style="16" customWidth="1"/>
    <col min="15092" max="15342" width="9.140625" style="16"/>
    <col min="15343" max="15343" width="1.85546875" style="16" customWidth="1"/>
    <col min="15344" max="15344" width="2" style="16" customWidth="1"/>
    <col min="15345" max="15345" width="65.85546875" style="16" customWidth="1"/>
    <col min="15346" max="15347" width="14.42578125" style="16" customWidth="1"/>
    <col min="15348" max="15598" width="9.140625" style="16"/>
    <col min="15599" max="15599" width="1.85546875" style="16" customWidth="1"/>
    <col min="15600" max="15600" width="2" style="16" customWidth="1"/>
    <col min="15601" max="15601" width="65.85546875" style="16" customWidth="1"/>
    <col min="15602" max="15603" width="14.42578125" style="16" customWidth="1"/>
    <col min="15604" max="15854" width="9.140625" style="16"/>
    <col min="15855" max="15855" width="1.85546875" style="16" customWidth="1"/>
    <col min="15856" max="15856" width="2" style="16" customWidth="1"/>
    <col min="15857" max="15857" width="65.85546875" style="16" customWidth="1"/>
    <col min="15858" max="15859" width="14.42578125" style="16" customWidth="1"/>
    <col min="15860" max="16110" width="9.140625" style="16"/>
    <col min="16111" max="16111" width="1.85546875" style="16" customWidth="1"/>
    <col min="16112" max="16112" width="2" style="16" customWidth="1"/>
    <col min="16113" max="16113" width="65.85546875" style="16" customWidth="1"/>
    <col min="16114" max="16115" width="14.42578125" style="16" customWidth="1"/>
    <col min="16116" max="16384" width="9.140625" style="16"/>
  </cols>
  <sheetData>
    <row r="2" spans="3:6" ht="20.25" customHeight="1" x14ac:dyDescent="0.2">
      <c r="C2" s="119" t="s">
        <v>87</v>
      </c>
      <c r="D2" s="119"/>
    </row>
    <row r="3" spans="3:6" ht="17.25" customHeight="1" x14ac:dyDescent="0.2">
      <c r="C3" s="127"/>
      <c r="D3" s="127"/>
    </row>
    <row r="4" spans="3:6" ht="21" customHeight="1" x14ac:dyDescent="0.3">
      <c r="C4" s="119" t="s">
        <v>96</v>
      </c>
      <c r="D4" s="120"/>
      <c r="E4" s="120"/>
    </row>
    <row r="5" spans="3:6" ht="20.25" x14ac:dyDescent="0.3">
      <c r="C5" s="120" t="s">
        <v>114</v>
      </c>
      <c r="D5" s="120"/>
      <c r="E5" s="120"/>
      <c r="F5" s="120"/>
    </row>
    <row r="6" spans="3:6" x14ac:dyDescent="0.2">
      <c r="D6" s="39"/>
    </row>
    <row r="7" spans="3:6" x14ac:dyDescent="0.2">
      <c r="E7" s="39" t="str">
        <f>'Ф1 конс'!D6</f>
        <v>в млн.тенге</v>
      </c>
    </row>
    <row r="8" spans="3:6" ht="60.75" customHeight="1" x14ac:dyDescent="0.2">
      <c r="C8" s="29"/>
      <c r="D8" s="116" t="s">
        <v>112</v>
      </c>
      <c r="E8" s="116" t="s">
        <v>113</v>
      </c>
    </row>
    <row r="9" spans="3:6" ht="25.5" x14ac:dyDescent="0.2">
      <c r="C9" s="19" t="s">
        <v>35</v>
      </c>
      <c r="D9" s="40"/>
      <c r="E9" s="76"/>
    </row>
    <row r="10" spans="3:6" x14ac:dyDescent="0.2">
      <c r="C10" s="20" t="s">
        <v>36</v>
      </c>
      <c r="D10" s="49"/>
      <c r="E10" s="76"/>
    </row>
    <row r="11" spans="3:6" x14ac:dyDescent="0.2">
      <c r="C11" s="21" t="s">
        <v>63</v>
      </c>
      <c r="D11" s="77">
        <v>481204</v>
      </c>
      <c r="E11" s="77">
        <v>724658</v>
      </c>
    </row>
    <row r="12" spans="3:6" x14ac:dyDescent="0.2">
      <c r="C12" s="21" t="s">
        <v>64</v>
      </c>
      <c r="D12" s="78">
        <v>-348250</v>
      </c>
      <c r="E12" s="77">
        <v>-454302.95299999998</v>
      </c>
    </row>
    <row r="13" spans="3:6" x14ac:dyDescent="0.2">
      <c r="C13" s="118" t="s">
        <v>65</v>
      </c>
      <c r="D13" s="77">
        <v>-7604</v>
      </c>
      <c r="E13" s="77">
        <v>-9608.3870000000006</v>
      </c>
    </row>
    <row r="14" spans="3:6" x14ac:dyDescent="0.2">
      <c r="C14" s="21" t="s">
        <v>57</v>
      </c>
      <c r="D14" s="77">
        <v>344390</v>
      </c>
      <c r="E14" s="77">
        <v>408124.08</v>
      </c>
    </row>
    <row r="15" spans="3:6" x14ac:dyDescent="0.2">
      <c r="C15" s="21" t="s">
        <v>58</v>
      </c>
      <c r="D15" s="77">
        <v>-51507</v>
      </c>
      <c r="E15" s="77">
        <v>-65741.589000000007</v>
      </c>
    </row>
    <row r="16" spans="3:6" x14ac:dyDescent="0.2">
      <c r="C16" s="21" t="s">
        <v>37</v>
      </c>
      <c r="D16" s="77">
        <v>21355</v>
      </c>
      <c r="E16" s="77">
        <v>25178.485000000001</v>
      </c>
    </row>
    <row r="17" spans="3:5" x14ac:dyDescent="0.2">
      <c r="C17" s="21" t="s">
        <v>66</v>
      </c>
      <c r="D17" s="77">
        <v>-91409</v>
      </c>
      <c r="E17" s="77">
        <v>-116228.276</v>
      </c>
    </row>
    <row r="18" spans="3:5" ht="25.5" x14ac:dyDescent="0.2">
      <c r="C18" s="22" t="s">
        <v>67</v>
      </c>
      <c r="D18" s="80">
        <f>SUM(D10:D17)</f>
        <v>348179</v>
      </c>
      <c r="E18" s="32">
        <f>SUM(E11:E17)</f>
        <v>512079.35999999993</v>
      </c>
    </row>
    <row r="19" spans="3:5" s="18" customFormat="1" ht="18.75" customHeight="1" x14ac:dyDescent="0.2">
      <c r="C19" s="23"/>
      <c r="D19" s="83"/>
      <c r="E19" s="82"/>
    </row>
    <row r="20" spans="3:5" ht="15" x14ac:dyDescent="0.25">
      <c r="C20" s="30" t="s">
        <v>38</v>
      </c>
      <c r="D20" s="83"/>
      <c r="E20" s="82"/>
    </row>
    <row r="21" spans="3:5" x14ac:dyDescent="0.2">
      <c r="C21" s="22" t="s">
        <v>39</v>
      </c>
      <c r="D21" s="83"/>
      <c r="E21" s="82"/>
    </row>
    <row r="22" spans="3:5" x14ac:dyDescent="0.2">
      <c r="C22" s="24" t="s">
        <v>2</v>
      </c>
      <c r="D22" s="77">
        <v>-4014</v>
      </c>
      <c r="E22" s="77">
        <v>-5568.9589999999998</v>
      </c>
    </row>
    <row r="23" spans="3:5" ht="25.5" x14ac:dyDescent="0.2">
      <c r="C23" s="24" t="s">
        <v>40</v>
      </c>
      <c r="D23" s="77">
        <v>3303</v>
      </c>
      <c r="E23" s="77">
        <v>-888.89700000000005</v>
      </c>
    </row>
    <row r="24" spans="3:5" x14ac:dyDescent="0.2">
      <c r="C24" s="24" t="s">
        <v>4</v>
      </c>
      <c r="D24" s="77">
        <v>-2975</v>
      </c>
      <c r="E24" s="77">
        <v>-5977.0820000000003</v>
      </c>
    </row>
    <row r="25" spans="3:5" x14ac:dyDescent="0.2">
      <c r="C25" s="21" t="s">
        <v>41</v>
      </c>
      <c r="D25" s="77">
        <v>-667746</v>
      </c>
      <c r="E25" s="77">
        <v>-1077326.308</v>
      </c>
    </row>
    <row r="26" spans="3:5" x14ac:dyDescent="0.2">
      <c r="C26" s="21" t="s">
        <v>7</v>
      </c>
      <c r="D26" s="77">
        <v>-105</v>
      </c>
      <c r="E26" s="77">
        <v>9023.86</v>
      </c>
    </row>
    <row r="27" spans="3:5" x14ac:dyDescent="0.2">
      <c r="C27" s="22" t="s">
        <v>68</v>
      </c>
      <c r="D27" s="77"/>
      <c r="E27" s="77"/>
    </row>
    <row r="28" spans="3:5" x14ac:dyDescent="0.2">
      <c r="C28" s="24" t="s">
        <v>42</v>
      </c>
      <c r="D28" s="77">
        <v>-11057</v>
      </c>
      <c r="E28" s="77">
        <v>50678.582999999999</v>
      </c>
    </row>
    <row r="29" spans="3:5" x14ac:dyDescent="0.2">
      <c r="C29" s="24" t="s">
        <v>43</v>
      </c>
      <c r="D29" s="77">
        <v>832214</v>
      </c>
      <c r="E29" s="77">
        <v>574355.08600000001</v>
      </c>
    </row>
    <row r="30" spans="3:5" ht="27.75" customHeight="1" x14ac:dyDescent="0.2">
      <c r="C30" s="24" t="s">
        <v>44</v>
      </c>
      <c r="D30" s="77">
        <v>881</v>
      </c>
      <c r="E30" s="77">
        <v>438.1</v>
      </c>
    </row>
    <row r="31" spans="3:5" x14ac:dyDescent="0.2">
      <c r="C31" s="24" t="s">
        <v>14</v>
      </c>
      <c r="D31" s="78">
        <v>-12605</v>
      </c>
      <c r="E31" s="78">
        <v>-22179.632000000001</v>
      </c>
    </row>
    <row r="32" spans="3:5" ht="25.5" x14ac:dyDescent="0.2">
      <c r="C32" s="22" t="s">
        <v>82</v>
      </c>
      <c r="D32" s="80">
        <f>SUM(D18:D31)</f>
        <v>486075</v>
      </c>
      <c r="E32" s="32">
        <f>SUM(E18:E31)</f>
        <v>34634.111000000034</v>
      </c>
    </row>
    <row r="33" spans="3:5" x14ac:dyDescent="0.2">
      <c r="C33" s="29"/>
      <c r="D33" s="83"/>
      <c r="E33" s="82"/>
    </row>
    <row r="34" spans="3:5" x14ac:dyDescent="0.2">
      <c r="C34" s="24" t="s">
        <v>45</v>
      </c>
      <c r="D34" s="77">
        <v>-53550</v>
      </c>
      <c r="E34" s="77">
        <v>-51486.332000000002</v>
      </c>
    </row>
    <row r="35" spans="3:5" x14ac:dyDescent="0.2">
      <c r="C35" s="29"/>
      <c r="D35" s="83"/>
      <c r="E35" s="82"/>
    </row>
    <row r="36" spans="3:5" ht="25.5" x14ac:dyDescent="0.2">
      <c r="C36" s="25" t="s">
        <v>104</v>
      </c>
      <c r="D36" s="80">
        <f>SUM(D32:D34)</f>
        <v>432525</v>
      </c>
      <c r="E36" s="32">
        <f>SUM(E32:E34)</f>
        <v>-16852.220999999969</v>
      </c>
    </row>
    <row r="37" spans="3:5" x14ac:dyDescent="0.2">
      <c r="C37" s="31"/>
      <c r="D37" s="85"/>
      <c r="E37" s="84"/>
    </row>
    <row r="38" spans="3:5" ht="25.5" x14ac:dyDescent="0.2">
      <c r="C38" s="19" t="s">
        <v>46</v>
      </c>
      <c r="D38" s="83"/>
      <c r="E38" s="82"/>
    </row>
    <row r="39" spans="3:5" x14ac:dyDescent="0.2">
      <c r="C39" s="24" t="s">
        <v>76</v>
      </c>
      <c r="D39" s="77">
        <v>-17464</v>
      </c>
      <c r="E39" s="77">
        <v>-30575.960999999999</v>
      </c>
    </row>
    <row r="40" spans="3:5" x14ac:dyDescent="0.2">
      <c r="C40" s="24" t="s">
        <v>77</v>
      </c>
      <c r="D40" s="78">
        <v>36</v>
      </c>
      <c r="E40" s="78">
        <v>273.40100000000001</v>
      </c>
    </row>
    <row r="41" spans="3:5" ht="30" customHeight="1" x14ac:dyDescent="0.2">
      <c r="C41" s="24" t="s">
        <v>78</v>
      </c>
      <c r="D41" s="77">
        <v>1751639</v>
      </c>
      <c r="E41" s="77">
        <v>513137.39799999999</v>
      </c>
    </row>
    <row r="42" spans="3:5" ht="31.5" customHeight="1" x14ac:dyDescent="0.2">
      <c r="C42" s="24" t="s">
        <v>79</v>
      </c>
      <c r="D42" s="77">
        <v>-1976849</v>
      </c>
      <c r="E42" s="77">
        <v>-527585.80099999998</v>
      </c>
    </row>
    <row r="43" spans="3:5" x14ac:dyDescent="0.2">
      <c r="C43" s="24"/>
      <c r="D43" s="77"/>
      <c r="E43" s="77"/>
    </row>
    <row r="44" spans="3:5" ht="28.5" customHeight="1" x14ac:dyDescent="0.2">
      <c r="C44" s="25" t="s">
        <v>105</v>
      </c>
      <c r="D44" s="80">
        <f>SUM(D39:D43)</f>
        <v>-242638</v>
      </c>
      <c r="E44" s="32">
        <f>SUM(E39:E43)</f>
        <v>-44750.962999999989</v>
      </c>
    </row>
    <row r="45" spans="3:5" x14ac:dyDescent="0.2">
      <c r="C45" s="29"/>
      <c r="D45" s="83"/>
      <c r="E45" s="82"/>
    </row>
    <row r="46" spans="3:5" ht="26.25" customHeight="1" x14ac:dyDescent="0.2">
      <c r="C46" s="19" t="s">
        <v>47</v>
      </c>
      <c r="D46" s="83"/>
      <c r="E46" s="82"/>
    </row>
    <row r="47" spans="3:5" x14ac:dyDescent="0.2">
      <c r="C47" s="24" t="s">
        <v>80</v>
      </c>
      <c r="D47" s="77">
        <v>-243261</v>
      </c>
      <c r="E47" s="77">
        <v>-223290.28099999999</v>
      </c>
    </row>
    <row r="48" spans="3:5" x14ac:dyDescent="0.2">
      <c r="C48" s="24" t="s">
        <v>94</v>
      </c>
      <c r="D48" s="86">
        <v>-41261</v>
      </c>
      <c r="E48" s="77">
        <v>-51193.995000000003</v>
      </c>
    </row>
    <row r="49" spans="3:7" x14ac:dyDescent="0.2">
      <c r="C49" s="24" t="s">
        <v>91</v>
      </c>
      <c r="D49" s="86">
        <v>-5300</v>
      </c>
      <c r="E49" s="77"/>
    </row>
    <row r="50" spans="3:7" ht="27" customHeight="1" x14ac:dyDescent="0.2">
      <c r="C50" s="25" t="s">
        <v>106</v>
      </c>
      <c r="D50" s="81">
        <f>SUM(D47:D49)</f>
        <v>-289822</v>
      </c>
      <c r="E50" s="32">
        <f>SUM(E47:E49)</f>
        <v>-274484.27600000001</v>
      </c>
    </row>
    <row r="51" spans="3:7" x14ac:dyDescent="0.2">
      <c r="C51" s="29"/>
      <c r="D51" s="83"/>
      <c r="E51" s="82"/>
    </row>
    <row r="52" spans="3:7" ht="25.5" x14ac:dyDescent="0.2">
      <c r="C52" s="21" t="s">
        <v>81</v>
      </c>
      <c r="D52" s="77">
        <v>9605</v>
      </c>
      <c r="E52" s="77">
        <v>10449.141</v>
      </c>
    </row>
    <row r="53" spans="3:7" x14ac:dyDescent="0.2">
      <c r="C53" s="29"/>
      <c r="D53" s="83"/>
      <c r="E53" s="82"/>
    </row>
    <row r="54" spans="3:7" ht="25.5" x14ac:dyDescent="0.2">
      <c r="C54" s="26" t="s">
        <v>89</v>
      </c>
      <c r="D54" s="80">
        <f>SUM(D36,D44,D50,D52)</f>
        <v>-90330</v>
      </c>
      <c r="E54" s="32">
        <f>SUM(E36,E44,E50,E52)</f>
        <v>-325638.31899999996</v>
      </c>
    </row>
    <row r="55" spans="3:7" x14ac:dyDescent="0.2">
      <c r="C55" s="29"/>
      <c r="D55" s="80"/>
      <c r="E55" s="32"/>
    </row>
    <row r="56" spans="3:7" x14ac:dyDescent="0.2">
      <c r="C56" s="26" t="s">
        <v>48</v>
      </c>
      <c r="D56" s="80">
        <v>610004.88899999997</v>
      </c>
      <c r="E56" s="32">
        <v>806609.549</v>
      </c>
      <c r="G56" s="96"/>
    </row>
    <row r="57" spans="3:7" x14ac:dyDescent="0.2">
      <c r="C57" s="26" t="s">
        <v>49</v>
      </c>
      <c r="D57" s="80">
        <f>D56+D54</f>
        <v>519674.88899999997</v>
      </c>
      <c r="E57" s="80">
        <f>E56+E54</f>
        <v>480971.23000000004</v>
      </c>
      <c r="G57" s="96"/>
    </row>
    <row r="58" spans="3:7" s="43" customFormat="1" x14ac:dyDescent="0.2">
      <c r="C58" s="72"/>
      <c r="D58" s="73"/>
      <c r="E58" s="73"/>
    </row>
    <row r="59" spans="3:7" s="43" customFormat="1" x14ac:dyDescent="0.2">
      <c r="C59" s="72"/>
      <c r="D59" s="73"/>
      <c r="E59" s="74"/>
    </row>
    <row r="60" spans="3:7" s="43" customFormat="1" ht="15" x14ac:dyDescent="0.25">
      <c r="C60" s="6" t="str">
        <f>'Ф1 конс'!A49</f>
        <v>Председатель Правления</v>
      </c>
      <c r="E60" s="42" t="str">
        <f>'Ф1 конс'!D49</f>
        <v>Миронов П.В.</v>
      </c>
    </row>
    <row r="61" spans="3:7" x14ac:dyDescent="0.2">
      <c r="E61" s="41"/>
    </row>
    <row r="62" spans="3:7" x14ac:dyDescent="0.2">
      <c r="E62" s="41"/>
    </row>
    <row r="63" spans="3:7" ht="15" x14ac:dyDescent="0.25">
      <c r="C63" s="6" t="str">
        <f>'Ф1 конс'!A52</f>
        <v>Главный бухгалтер</v>
      </c>
      <c r="E63" s="42" t="str">
        <f>'Ф1 конс'!D52</f>
        <v>Уалибекова Н.А.</v>
      </c>
    </row>
    <row r="65" spans="3:5" x14ac:dyDescent="0.2">
      <c r="C65" s="2"/>
      <c r="D65" s="27"/>
      <c r="E65" s="15"/>
    </row>
    <row r="66" spans="3:5" x14ac:dyDescent="0.2">
      <c r="C66" s="2"/>
      <c r="D66" s="27"/>
      <c r="E66" s="15"/>
    </row>
    <row r="67" spans="3:5" x14ac:dyDescent="0.2">
      <c r="C67" s="2"/>
      <c r="D67" s="27"/>
      <c r="E67" s="15"/>
    </row>
    <row r="68" spans="3:5" x14ac:dyDescent="0.2">
      <c r="C68" s="2"/>
      <c r="D68" s="27"/>
      <c r="E68" s="15"/>
    </row>
    <row r="69" spans="3:5" x14ac:dyDescent="0.2">
      <c r="C69" s="2"/>
      <c r="D69" s="27"/>
      <c r="E69" s="15"/>
    </row>
    <row r="70" spans="3:5" x14ac:dyDescent="0.2">
      <c r="C70" s="7"/>
      <c r="D70" s="27"/>
      <c r="E70" s="15"/>
    </row>
    <row r="71" spans="3:5" x14ac:dyDescent="0.2">
      <c r="C71" s="7"/>
      <c r="D71" s="27"/>
      <c r="E71" s="15"/>
    </row>
  </sheetData>
  <mergeCells count="3">
    <mergeCell ref="C2:D3"/>
    <mergeCell ref="C4:E4"/>
    <mergeCell ref="C5:F5"/>
  </mergeCells>
  <conditionalFormatting sqref="D59">
    <cfRule type="cellIs" dxfId="1" priority="3" operator="notEqual">
      <formula>0</formula>
    </cfRule>
  </conditionalFormatting>
  <conditionalFormatting sqref="E59">
    <cfRule type="cellIs" dxfId="0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70"/>
  <sheetViews>
    <sheetView showGridLines="0" zoomScale="90" zoomScaleNormal="90" workbookViewId="0">
      <selection activeCell="I18" sqref="I18"/>
    </sheetView>
  </sheetViews>
  <sheetFormatPr defaultColWidth="9.140625" defaultRowHeight="12.75" x14ac:dyDescent="0.2"/>
  <cols>
    <col min="1" max="1" width="9.140625" style="50"/>
    <col min="2" max="2" width="38.28515625" style="50" customWidth="1"/>
    <col min="3" max="3" width="15" style="50" customWidth="1"/>
    <col min="4" max="4" width="20.28515625" style="52" customWidth="1"/>
    <col min="5" max="6" width="17" style="52" customWidth="1"/>
    <col min="7" max="7" width="21.85546875" style="52" customWidth="1"/>
    <col min="8" max="8" width="26.28515625" style="52" customWidth="1"/>
    <col min="9" max="9" width="16.7109375" style="52" customWidth="1"/>
    <col min="10" max="10" width="19.140625" style="52" customWidth="1"/>
    <col min="11" max="11" width="17" style="52" customWidth="1"/>
    <col min="12" max="13" width="9.140625" style="50"/>
    <col min="14" max="14" width="12.28515625" style="50" bestFit="1" customWidth="1"/>
    <col min="15" max="16" width="9.42578125" style="50" bestFit="1" customWidth="1"/>
    <col min="17" max="17" width="11.7109375" style="50" bestFit="1" customWidth="1"/>
    <col min="18" max="18" width="11.140625" style="50" bestFit="1" customWidth="1"/>
    <col min="19" max="19" width="9.28515625" style="50" bestFit="1" customWidth="1"/>
    <col min="20" max="20" width="12.28515625" style="50" bestFit="1" customWidth="1"/>
    <col min="21" max="21" width="13.28515625" style="50" bestFit="1" customWidth="1"/>
    <col min="22" max="16384" width="9.140625" style="50"/>
  </cols>
  <sheetData>
    <row r="2" spans="2:21" ht="18" customHeight="1" x14ac:dyDescent="0.3">
      <c r="B2" s="120" t="s">
        <v>88</v>
      </c>
      <c r="C2" s="120"/>
      <c r="D2" s="120"/>
      <c r="E2" s="120"/>
      <c r="F2" s="120"/>
      <c r="G2" s="120"/>
      <c r="H2" s="120"/>
      <c r="I2" s="120"/>
      <c r="J2" s="120"/>
      <c r="K2" s="120"/>
    </row>
    <row r="3" spans="2:21" ht="18" customHeight="1" x14ac:dyDescent="0.3">
      <c r="B3" s="120" t="s">
        <v>96</v>
      </c>
      <c r="C3" s="128"/>
      <c r="D3" s="128"/>
      <c r="E3" s="128"/>
      <c r="F3" s="128"/>
      <c r="G3" s="128"/>
      <c r="H3" s="128"/>
      <c r="I3" s="128"/>
      <c r="J3" s="128"/>
      <c r="K3" s="128"/>
    </row>
    <row r="4" spans="2:21" ht="18" customHeight="1" x14ac:dyDescent="0.3">
      <c r="B4" s="120" t="s">
        <v>114</v>
      </c>
      <c r="C4" s="120"/>
      <c r="D4" s="120"/>
      <c r="E4" s="120"/>
      <c r="F4" s="120"/>
      <c r="G4" s="120"/>
      <c r="H4" s="120"/>
      <c r="I4" s="120"/>
      <c r="J4" s="120"/>
      <c r="K4" s="120"/>
    </row>
    <row r="5" spans="2:21" ht="18" customHeight="1" x14ac:dyDescent="0.3"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2:21" ht="18" customHeight="1" x14ac:dyDescent="0.25">
      <c r="B6" s="51"/>
      <c r="C6" s="51"/>
      <c r="K6" s="95" t="str">
        <f>'Ф1 конс'!D6</f>
        <v>в млн.тенге</v>
      </c>
    </row>
    <row r="7" spans="2:21" ht="76.5" customHeight="1" x14ac:dyDescent="0.2">
      <c r="B7" s="87"/>
      <c r="C7" s="129" t="s">
        <v>29</v>
      </c>
      <c r="D7" s="131"/>
      <c r="E7" s="130"/>
      <c r="F7" s="129" t="s">
        <v>99</v>
      </c>
      <c r="G7" s="130" t="s">
        <v>17</v>
      </c>
      <c r="H7" s="132" t="s">
        <v>100</v>
      </c>
      <c r="I7" s="134" t="s">
        <v>101</v>
      </c>
      <c r="J7" s="134" t="s">
        <v>30</v>
      </c>
      <c r="K7" s="134" t="s">
        <v>31</v>
      </c>
    </row>
    <row r="8" spans="2:21" ht="25.5" x14ac:dyDescent="0.2">
      <c r="B8" s="53"/>
      <c r="C8" s="88" t="s">
        <v>32</v>
      </c>
      <c r="D8" s="89" t="s">
        <v>33</v>
      </c>
      <c r="E8" s="90" t="s">
        <v>18</v>
      </c>
      <c r="F8" s="53" t="s">
        <v>32</v>
      </c>
      <c r="G8" s="54" t="s">
        <v>33</v>
      </c>
      <c r="H8" s="133"/>
      <c r="I8" s="135"/>
      <c r="J8" s="135"/>
      <c r="K8" s="135"/>
    </row>
    <row r="9" spans="2:21" s="35" customFormat="1" x14ac:dyDescent="0.2">
      <c r="B9" s="56" t="s">
        <v>92</v>
      </c>
      <c r="C9" s="32">
        <v>17791.058000000001</v>
      </c>
      <c r="D9" s="32">
        <v>409.15</v>
      </c>
      <c r="E9" s="32">
        <v>1308</v>
      </c>
      <c r="F9" s="32">
        <v>-9548</v>
      </c>
      <c r="G9" s="32">
        <v>-553</v>
      </c>
      <c r="H9" s="32">
        <v>-10723</v>
      </c>
      <c r="I9" s="32">
        <v>1507</v>
      </c>
      <c r="J9" s="32">
        <v>541540</v>
      </c>
      <c r="K9" s="32">
        <f t="shared" ref="K9:K14" si="0">SUM(C9:J9)</f>
        <v>541731.20799999998</v>
      </c>
      <c r="N9" s="36"/>
      <c r="O9" s="36"/>
      <c r="P9" s="36"/>
      <c r="Q9" s="36"/>
      <c r="R9" s="36"/>
      <c r="S9" s="36"/>
      <c r="T9" s="36"/>
      <c r="U9" s="36"/>
    </row>
    <row r="10" spans="2:21" x14ac:dyDescent="0.2">
      <c r="B10" s="28" t="s">
        <v>34</v>
      </c>
      <c r="C10" s="33"/>
      <c r="D10" s="33"/>
      <c r="E10" s="33"/>
      <c r="F10" s="33"/>
      <c r="G10" s="33"/>
      <c r="H10" s="33"/>
      <c r="I10" s="33"/>
      <c r="J10" s="33">
        <f>'Ф2 конс'!D34</f>
        <v>346878.70899999997</v>
      </c>
      <c r="K10" s="32">
        <f t="shared" si="0"/>
        <v>346878.70899999997</v>
      </c>
      <c r="N10" s="57"/>
      <c r="O10" s="57"/>
      <c r="P10" s="57"/>
      <c r="Q10" s="57"/>
      <c r="R10" s="57"/>
      <c r="S10" s="57"/>
      <c r="T10" s="57"/>
      <c r="U10" s="57"/>
    </row>
    <row r="11" spans="2:21" x14ac:dyDescent="0.2">
      <c r="B11" s="58" t="s">
        <v>54</v>
      </c>
      <c r="C11" s="33"/>
      <c r="D11" s="33"/>
      <c r="E11" s="33"/>
      <c r="F11" s="33"/>
      <c r="G11" s="33"/>
      <c r="H11" s="33">
        <v>18304</v>
      </c>
      <c r="I11" s="33"/>
      <c r="J11" s="33">
        <v>0</v>
      </c>
      <c r="K11" s="32">
        <f t="shared" si="0"/>
        <v>18304</v>
      </c>
      <c r="N11" s="57"/>
      <c r="O11" s="57"/>
      <c r="P11" s="57"/>
      <c r="Q11" s="57"/>
      <c r="R11" s="57"/>
      <c r="S11" s="57"/>
      <c r="T11" s="57"/>
      <c r="U11" s="57"/>
    </row>
    <row r="12" spans="2:21" x14ac:dyDescent="0.2">
      <c r="B12" s="28" t="s">
        <v>52</v>
      </c>
      <c r="C12" s="32">
        <f>SUM(C10:C11)</f>
        <v>0</v>
      </c>
      <c r="D12" s="32">
        <f t="shared" ref="D12:J12" si="1">SUM(D10:D11)</f>
        <v>0</v>
      </c>
      <c r="E12" s="32">
        <f t="shared" si="1"/>
        <v>0</v>
      </c>
      <c r="F12" s="32">
        <f>SUM(F10:F11)</f>
        <v>0</v>
      </c>
      <c r="G12" s="32">
        <f>SUM(G10:G11)</f>
        <v>0</v>
      </c>
      <c r="H12" s="32">
        <f t="shared" ref="H12" si="2">SUM(H10:H11)</f>
        <v>18304</v>
      </c>
      <c r="I12" s="32">
        <f t="shared" si="1"/>
        <v>0</v>
      </c>
      <c r="J12" s="32">
        <f t="shared" si="1"/>
        <v>346878.70899999997</v>
      </c>
      <c r="K12" s="32">
        <f t="shared" si="0"/>
        <v>365182.70899999997</v>
      </c>
      <c r="N12" s="57"/>
      <c r="O12" s="57"/>
      <c r="P12" s="57"/>
      <c r="Q12" s="57"/>
      <c r="R12" s="57"/>
      <c r="S12" s="57"/>
      <c r="T12" s="57"/>
      <c r="U12" s="57"/>
    </row>
    <row r="13" spans="2:21" ht="25.5" x14ac:dyDescent="0.2">
      <c r="B13" s="58" t="s">
        <v>51</v>
      </c>
      <c r="C13" s="33"/>
      <c r="D13" s="33"/>
      <c r="E13" s="33"/>
      <c r="F13" s="33"/>
      <c r="G13" s="33"/>
      <c r="H13" s="33"/>
      <c r="I13" s="33">
        <v>-29</v>
      </c>
      <c r="J13" s="33">
        <f>-I13</f>
        <v>29</v>
      </c>
      <c r="K13" s="32">
        <f t="shared" si="0"/>
        <v>0</v>
      </c>
      <c r="N13" s="57"/>
      <c r="O13" s="57"/>
      <c r="P13" s="57"/>
      <c r="Q13" s="57"/>
      <c r="R13" s="57"/>
      <c r="S13" s="57"/>
      <c r="T13" s="57"/>
      <c r="U13" s="57"/>
    </row>
    <row r="14" spans="2:21" x14ac:dyDescent="0.2">
      <c r="B14" s="58" t="s">
        <v>53</v>
      </c>
      <c r="C14" s="33"/>
      <c r="D14" s="33"/>
      <c r="E14" s="33"/>
      <c r="F14" s="33"/>
      <c r="G14" s="33"/>
      <c r="H14" s="33"/>
      <c r="I14" s="33"/>
      <c r="J14" s="33">
        <v>-243324</v>
      </c>
      <c r="K14" s="32">
        <f t="shared" si="0"/>
        <v>-243324</v>
      </c>
      <c r="N14" s="57"/>
      <c r="O14" s="57"/>
      <c r="P14" s="57"/>
      <c r="Q14" s="57"/>
      <c r="R14" s="57"/>
      <c r="S14" s="57"/>
      <c r="T14" s="57"/>
      <c r="U14" s="57"/>
    </row>
    <row r="15" spans="2:21" x14ac:dyDescent="0.2">
      <c r="B15" s="56" t="s">
        <v>115</v>
      </c>
      <c r="C15" s="32">
        <f t="shared" ref="C15:K15" si="3">SUM(C9,C12:C14)</f>
        <v>17791.058000000001</v>
      </c>
      <c r="D15" s="32">
        <f t="shared" si="3"/>
        <v>409.15</v>
      </c>
      <c r="E15" s="32">
        <f t="shared" si="3"/>
        <v>1308</v>
      </c>
      <c r="F15" s="32">
        <f t="shared" si="3"/>
        <v>-9548</v>
      </c>
      <c r="G15" s="32">
        <f t="shared" si="3"/>
        <v>-553</v>
      </c>
      <c r="H15" s="32">
        <f t="shared" si="3"/>
        <v>7581</v>
      </c>
      <c r="I15" s="32">
        <f t="shared" si="3"/>
        <v>1478</v>
      </c>
      <c r="J15" s="32">
        <f t="shared" si="3"/>
        <v>645123.70900000003</v>
      </c>
      <c r="K15" s="32">
        <f t="shared" si="3"/>
        <v>663589.9169999999</v>
      </c>
      <c r="M15" s="52"/>
    </row>
    <row r="16" spans="2:21" x14ac:dyDescent="0.2">
      <c r="B16" s="53"/>
      <c r="C16" s="32"/>
      <c r="D16" s="32"/>
      <c r="E16" s="32"/>
      <c r="F16" s="32"/>
      <c r="G16" s="32"/>
      <c r="H16" s="32"/>
      <c r="I16" s="32"/>
      <c r="J16" s="32"/>
      <c r="K16" s="32"/>
    </row>
    <row r="17" spans="2:13" x14ac:dyDescent="0.2">
      <c r="B17" s="56" t="s">
        <v>108</v>
      </c>
      <c r="C17" s="34">
        <v>17791</v>
      </c>
      <c r="D17" s="34">
        <v>409</v>
      </c>
      <c r="E17" s="32">
        <f>'Ф1 конс'!C37</f>
        <v>1308</v>
      </c>
      <c r="F17" s="32">
        <v>-9548</v>
      </c>
      <c r="G17" s="32">
        <v>-553</v>
      </c>
      <c r="H17" s="34">
        <f>'Ф1 конс'!C38</f>
        <v>8533</v>
      </c>
      <c r="I17" s="34">
        <f>'Ф1 конс'!C39</f>
        <v>1468</v>
      </c>
      <c r="J17" s="34">
        <f>'Ф1 конс'!C40</f>
        <v>731088</v>
      </c>
      <c r="K17" s="32">
        <f>SUM(C17:J17)</f>
        <v>750496</v>
      </c>
      <c r="M17" s="57"/>
    </row>
    <row r="18" spans="2:13" x14ac:dyDescent="0.2">
      <c r="B18" s="56"/>
      <c r="C18" s="59"/>
      <c r="D18" s="59"/>
      <c r="E18" s="59"/>
      <c r="F18" s="92"/>
      <c r="G18" s="92"/>
      <c r="H18" s="59"/>
      <c r="I18" s="59"/>
      <c r="J18" s="59"/>
      <c r="K18" s="32">
        <f>SUM(C18:J18)</f>
        <v>0</v>
      </c>
    </row>
    <row r="19" spans="2:13" x14ac:dyDescent="0.2">
      <c r="B19" s="28" t="s">
        <v>34</v>
      </c>
      <c r="C19" s="58"/>
      <c r="D19" s="55"/>
      <c r="E19" s="91"/>
      <c r="F19" s="93"/>
      <c r="G19" s="93"/>
      <c r="H19" s="32"/>
      <c r="I19" s="60"/>
      <c r="J19" s="60">
        <f>'Ф2 конс'!E34</f>
        <v>378968</v>
      </c>
      <c r="K19" s="32">
        <f>SUM(C19:J19)</f>
        <v>378968</v>
      </c>
    </row>
    <row r="20" spans="2:13" x14ac:dyDescent="0.2">
      <c r="B20" s="58" t="s">
        <v>90</v>
      </c>
      <c r="C20" s="58"/>
      <c r="D20" s="55"/>
      <c r="E20" s="91"/>
      <c r="F20" s="93"/>
      <c r="G20" s="93"/>
      <c r="H20" s="33">
        <v>9768</v>
      </c>
      <c r="I20" s="60"/>
      <c r="J20" s="60">
        <v>0</v>
      </c>
      <c r="K20" s="32">
        <f>SUM(C20:J20)</f>
        <v>9768</v>
      </c>
    </row>
    <row r="21" spans="2:13" x14ac:dyDescent="0.2">
      <c r="B21" s="28" t="s">
        <v>52</v>
      </c>
      <c r="C21" s="32">
        <f>SUM(C19:C20)</f>
        <v>0</v>
      </c>
      <c r="D21" s="32">
        <f t="shared" ref="D21:G21" si="4">SUM(D19:D20)</f>
        <v>0</v>
      </c>
      <c r="E21" s="32">
        <f t="shared" si="4"/>
        <v>0</v>
      </c>
      <c r="F21" s="32">
        <f t="shared" si="4"/>
        <v>0</v>
      </c>
      <c r="G21" s="32">
        <f t="shared" si="4"/>
        <v>0</v>
      </c>
      <c r="H21" s="32">
        <f t="shared" ref="H21:K21" si="5">SUM(H19:H20)</f>
        <v>9768</v>
      </c>
      <c r="I21" s="32">
        <f t="shared" si="5"/>
        <v>0</v>
      </c>
      <c r="J21" s="32">
        <f t="shared" si="5"/>
        <v>378968</v>
      </c>
      <c r="K21" s="32">
        <f t="shared" si="5"/>
        <v>388736</v>
      </c>
    </row>
    <row r="22" spans="2:13" ht="25.5" x14ac:dyDescent="0.2">
      <c r="B22" s="58" t="s">
        <v>51</v>
      </c>
      <c r="C22" s="33"/>
      <c r="D22" s="33"/>
      <c r="E22" s="33"/>
      <c r="F22" s="33"/>
      <c r="G22" s="33"/>
      <c r="H22" s="33"/>
      <c r="I22" s="33">
        <v>-29</v>
      </c>
      <c r="J22" s="33">
        <f>-I22</f>
        <v>29</v>
      </c>
      <c r="K22" s="32">
        <f>ROUND(SUM(C22:J22),0)</f>
        <v>0</v>
      </c>
    </row>
    <row r="23" spans="2:13" x14ac:dyDescent="0.2">
      <c r="B23" s="58" t="s">
        <v>53</v>
      </c>
      <c r="C23" s="33"/>
      <c r="D23" s="33"/>
      <c r="E23" s="33"/>
      <c r="F23" s="33"/>
      <c r="G23" s="33"/>
      <c r="H23" s="33"/>
      <c r="I23" s="33"/>
      <c r="J23" s="33">
        <v>-223670</v>
      </c>
      <c r="K23" s="32">
        <f>SUM(C23:J23)</f>
        <v>-223670</v>
      </c>
    </row>
    <row r="24" spans="2:13" x14ac:dyDescent="0.2">
      <c r="B24" s="56" t="s">
        <v>116</v>
      </c>
      <c r="C24" s="32">
        <f t="shared" ref="C24:K24" si="6">C17+SUM(C21:C23)</f>
        <v>17791</v>
      </c>
      <c r="D24" s="32">
        <f t="shared" si="6"/>
        <v>409</v>
      </c>
      <c r="E24" s="32">
        <f t="shared" si="6"/>
        <v>1308</v>
      </c>
      <c r="F24" s="32">
        <f t="shared" si="6"/>
        <v>-9548</v>
      </c>
      <c r="G24" s="32">
        <f t="shared" si="6"/>
        <v>-553</v>
      </c>
      <c r="H24" s="44">
        <f t="shared" si="6"/>
        <v>18301</v>
      </c>
      <c r="I24" s="44">
        <f t="shared" si="6"/>
        <v>1439</v>
      </c>
      <c r="J24" s="32">
        <f t="shared" si="6"/>
        <v>886415</v>
      </c>
      <c r="K24" s="32">
        <f t="shared" si="6"/>
        <v>915562</v>
      </c>
      <c r="M24" s="112"/>
    </row>
    <row r="25" spans="2:13" hidden="1" x14ac:dyDescent="0.2">
      <c r="B25" s="61"/>
      <c r="C25" s="62">
        <f>C24-'Ф1 конс'!D36+D24</f>
        <v>10101</v>
      </c>
      <c r="D25" s="63"/>
      <c r="E25" s="63">
        <f>E24-'Ф1 конс'!D37</f>
        <v>0</v>
      </c>
      <c r="F25" s="63"/>
      <c r="G25" s="63"/>
      <c r="H25" s="63">
        <f>H24-'Ф1 конс'!D38</f>
        <v>-1</v>
      </c>
      <c r="I25" s="63">
        <f>I24-'Ф1 конс'!D39</f>
        <v>1</v>
      </c>
      <c r="J25" s="63">
        <f>J24-'Ф1 конс'!D40</f>
        <v>0</v>
      </c>
      <c r="K25" s="64">
        <f>K24-'Ф1 конс'!D42</f>
        <v>0</v>
      </c>
    </row>
    <row r="26" spans="2:13" s="68" customFormat="1" x14ac:dyDescent="0.2">
      <c r="B26" s="65"/>
      <c r="C26" s="66"/>
      <c r="D26" s="67"/>
      <c r="E26" s="67"/>
      <c r="F26" s="67"/>
      <c r="G26" s="67"/>
      <c r="H26" s="67"/>
      <c r="I26" s="67"/>
      <c r="J26" s="67"/>
      <c r="K26" s="67"/>
      <c r="L26" s="66"/>
    </row>
    <row r="27" spans="2:13" ht="15" x14ac:dyDescent="0.25">
      <c r="K27" s="69"/>
    </row>
    <row r="28" spans="2:13" ht="15" x14ac:dyDescent="0.25">
      <c r="B28" s="6" t="str">
        <f>'Ф1 конс'!A49</f>
        <v>Председатель Правления</v>
      </c>
      <c r="C28" s="70"/>
      <c r="I28" s="6" t="str">
        <f>'Ф1 конс'!D49</f>
        <v>Миронов П.В.</v>
      </c>
    </row>
    <row r="30" spans="2:13" ht="15" x14ac:dyDescent="0.25">
      <c r="B30" s="71"/>
      <c r="C30" s="70"/>
      <c r="I30" s="6"/>
    </row>
    <row r="31" spans="2:13" s="52" customFormat="1" ht="15" x14ac:dyDescent="0.25">
      <c r="B31" s="6" t="str">
        <f>'Ф1 конс'!A52</f>
        <v>Главный бухгалтер</v>
      </c>
      <c r="C31" s="70"/>
      <c r="I31" s="6" t="str">
        <f>'Ф1 конс'!D52</f>
        <v>Уалибекова Н.А.</v>
      </c>
    </row>
    <row r="32" spans="2:13" s="52" customFormat="1" x14ac:dyDescent="0.2">
      <c r="B32" s="71"/>
      <c r="C32" s="70"/>
      <c r="D32" s="71"/>
    </row>
    <row r="33" spans="2:4" s="52" customFormat="1" x14ac:dyDescent="0.2">
      <c r="B33" s="71"/>
      <c r="C33" s="70"/>
      <c r="D33" s="71"/>
    </row>
    <row r="34" spans="2:4" s="52" customFormat="1" x14ac:dyDescent="0.2">
      <c r="B34" s="71"/>
      <c r="C34" s="70"/>
      <c r="D34" s="71"/>
    </row>
    <row r="55" spans="4:11" x14ac:dyDescent="0.2">
      <c r="D55" s="50"/>
      <c r="E55" s="50"/>
      <c r="F55" s="50"/>
      <c r="G55" s="50"/>
      <c r="H55" s="50"/>
      <c r="I55" s="50"/>
      <c r="J55" s="50"/>
      <c r="K55" s="50"/>
    </row>
    <row r="56" spans="4:11" x14ac:dyDescent="0.2">
      <c r="D56" s="50"/>
      <c r="E56" s="50"/>
      <c r="F56" s="50"/>
      <c r="G56" s="50"/>
      <c r="H56" s="50"/>
      <c r="I56" s="50"/>
      <c r="J56" s="50"/>
      <c r="K56" s="50"/>
    </row>
    <row r="57" spans="4:11" x14ac:dyDescent="0.2">
      <c r="D57" s="50"/>
      <c r="E57" s="50"/>
      <c r="F57" s="50"/>
      <c r="G57" s="50"/>
      <c r="H57" s="50"/>
      <c r="I57" s="50"/>
      <c r="J57" s="50"/>
      <c r="K57" s="50"/>
    </row>
    <row r="58" spans="4:11" x14ac:dyDescent="0.2">
      <c r="D58" s="50"/>
      <c r="E58" s="50"/>
      <c r="F58" s="50"/>
      <c r="G58" s="50"/>
      <c r="H58" s="50"/>
      <c r="I58" s="50"/>
      <c r="J58" s="50"/>
      <c r="K58" s="50"/>
    </row>
    <row r="59" spans="4:11" x14ac:dyDescent="0.2">
      <c r="D59" s="50"/>
      <c r="E59" s="50"/>
      <c r="F59" s="50"/>
      <c r="G59" s="50"/>
      <c r="H59" s="50"/>
      <c r="I59" s="50"/>
      <c r="J59" s="50"/>
      <c r="K59" s="50"/>
    </row>
    <row r="60" spans="4:11" x14ac:dyDescent="0.2">
      <c r="D60" s="50"/>
      <c r="E60" s="50"/>
      <c r="F60" s="50"/>
      <c r="G60" s="50"/>
      <c r="H60" s="50"/>
      <c r="I60" s="50"/>
      <c r="J60" s="50"/>
      <c r="K60" s="50"/>
    </row>
    <row r="61" spans="4:11" x14ac:dyDescent="0.2">
      <c r="D61" s="50"/>
      <c r="E61" s="50"/>
      <c r="F61" s="50"/>
      <c r="G61" s="50"/>
      <c r="H61" s="50"/>
      <c r="I61" s="50"/>
      <c r="J61" s="50"/>
      <c r="K61" s="50"/>
    </row>
    <row r="62" spans="4:11" x14ac:dyDescent="0.2">
      <c r="D62" s="50"/>
      <c r="E62" s="50"/>
      <c r="F62" s="50"/>
      <c r="G62" s="50"/>
      <c r="H62" s="50"/>
      <c r="I62" s="50"/>
      <c r="J62" s="50"/>
      <c r="K62" s="50"/>
    </row>
    <row r="63" spans="4:11" x14ac:dyDescent="0.2">
      <c r="D63" s="50"/>
      <c r="E63" s="50"/>
      <c r="F63" s="50"/>
      <c r="G63" s="50"/>
      <c r="H63" s="50"/>
      <c r="I63" s="50"/>
      <c r="J63" s="50"/>
      <c r="K63" s="50"/>
    </row>
    <row r="64" spans="4:11" x14ac:dyDescent="0.2">
      <c r="D64" s="50"/>
      <c r="E64" s="50"/>
      <c r="F64" s="50"/>
      <c r="G64" s="50"/>
      <c r="H64" s="50"/>
      <c r="I64" s="50"/>
      <c r="J64" s="50"/>
      <c r="K64" s="50"/>
    </row>
    <row r="65" spans="4:11" x14ac:dyDescent="0.2">
      <c r="D65" s="50"/>
      <c r="E65" s="50"/>
      <c r="F65" s="50"/>
      <c r="G65" s="50"/>
      <c r="H65" s="50"/>
      <c r="I65" s="50"/>
      <c r="J65" s="50"/>
      <c r="K65" s="50"/>
    </row>
    <row r="66" spans="4:11" x14ac:dyDescent="0.2">
      <c r="D66" s="50"/>
      <c r="E66" s="50"/>
      <c r="F66" s="50"/>
      <c r="G66" s="50"/>
      <c r="H66" s="50"/>
      <c r="I66" s="50"/>
      <c r="J66" s="50"/>
      <c r="K66" s="50"/>
    </row>
    <row r="67" spans="4:11" x14ac:dyDescent="0.2">
      <c r="D67" s="50"/>
      <c r="E67" s="50"/>
      <c r="F67" s="50"/>
      <c r="G67" s="50"/>
      <c r="H67" s="50"/>
      <c r="I67" s="50"/>
      <c r="J67" s="50"/>
      <c r="K67" s="50"/>
    </row>
    <row r="68" spans="4:11" x14ac:dyDescent="0.2">
      <c r="D68" s="50"/>
      <c r="E68" s="50"/>
      <c r="F68" s="50"/>
      <c r="G68" s="50"/>
      <c r="H68" s="50"/>
      <c r="I68" s="50"/>
      <c r="J68" s="50"/>
      <c r="K68" s="50"/>
    </row>
    <row r="69" spans="4:11" x14ac:dyDescent="0.2">
      <c r="D69" s="50"/>
      <c r="E69" s="50"/>
      <c r="F69" s="50"/>
      <c r="G69" s="50"/>
      <c r="H69" s="50"/>
      <c r="I69" s="50"/>
      <c r="J69" s="50"/>
      <c r="K69" s="50"/>
    </row>
    <row r="70" spans="4:11" x14ac:dyDescent="0.2">
      <c r="D70" s="50"/>
      <c r="E70" s="50"/>
      <c r="F70" s="50"/>
      <c r="G70" s="50"/>
      <c r="H70" s="50"/>
      <c r="I70" s="50"/>
      <c r="J70" s="50"/>
      <c r="K70" s="50"/>
    </row>
  </sheetData>
  <mergeCells count="10">
    <mergeCell ref="B2:K2"/>
    <mergeCell ref="B4:K4"/>
    <mergeCell ref="B5:K5"/>
    <mergeCell ref="B3:K3"/>
    <mergeCell ref="F7:G7"/>
    <mergeCell ref="C7:E7"/>
    <mergeCell ref="H7:H8"/>
    <mergeCell ref="I7:I8"/>
    <mergeCell ref="J7:J8"/>
    <mergeCell ref="K7:K8"/>
  </mergeCells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 конс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Шакирова Айнур Ерболатовна</cp:lastModifiedBy>
  <cp:lastPrinted>2020-05-27T04:39:58Z</cp:lastPrinted>
  <dcterms:created xsi:type="dcterms:W3CDTF">2009-10-26T09:06:41Z</dcterms:created>
  <dcterms:modified xsi:type="dcterms:W3CDTF">2024-11-25T10:14:30Z</dcterms:modified>
</cp:coreProperties>
</file>