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480" windowHeight="9315" tabRatio="916" activeTab="1"/>
  </bookViews>
  <sheets>
    <sheet name="ф.1 " sheetId="1" r:id="rId1"/>
    <sheet name="ф.2" sheetId="2" r:id="rId2"/>
  </sheets>
  <externalReferences>
    <externalReference r:id="rId5"/>
    <externalReference r:id="rId6"/>
  </externalReferences>
  <definedNames>
    <definedName name="o">#REF!</definedName>
    <definedName name="_xlnm.Print_Area" localSheetId="0">'ф.1 '!$A$1:$D$123</definedName>
  </definedNames>
  <calcPr fullCalcOnLoad="1"/>
</workbook>
</file>

<file path=xl/sharedStrings.xml><?xml version="1.0" encoding="utf-8"?>
<sst xmlns="http://schemas.openxmlformats.org/spreadsheetml/2006/main" count="444" uniqueCount="327">
  <si>
    <t>Примечание</t>
  </si>
  <si>
    <t>Прочие активы</t>
  </si>
  <si>
    <t>Запасы</t>
  </si>
  <si>
    <t>в том числе:</t>
  </si>
  <si>
    <t>Итого активы:</t>
  </si>
  <si>
    <t>Изъятый капитал</t>
  </si>
  <si>
    <t>Резервный капитал</t>
  </si>
  <si>
    <t>Обязательства</t>
  </si>
  <si>
    <t>Прочие обязательства</t>
  </si>
  <si>
    <t>Прочие расходы</t>
  </si>
  <si>
    <t>Дебиторская задолженность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</si>
  <si>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</si>
  <si>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</si>
  <si>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Аффинированные драгоценные металлы</t>
  </si>
  <si>
    <t>Прибыль (убыток) от прекращенной деятельности</t>
  </si>
  <si>
    <t>Инвестиционное имущество</t>
  </si>
  <si>
    <t>Кредиторская задолженность</t>
  </si>
  <si>
    <t>Денежные средства и эквиваленты денежных средств</t>
  </si>
  <si>
    <t>Отложенное налоговое требование</t>
  </si>
  <si>
    <t>Собственный капитал</t>
  </si>
  <si>
    <t xml:space="preserve">Нераспределенная прибыль (непокрытый убыток): </t>
  </si>
  <si>
    <t>Наименование статей</t>
  </si>
  <si>
    <t>Резервы</t>
  </si>
  <si>
    <t>                            (в тысячах  тенге) </t>
  </si>
  <si>
    <t>Вклады размещенные (за вычетом резервов на обесценение)</t>
  </si>
  <si>
    <t>Инвестиции в капитал других юридических лиц и субординированный долг</t>
  </si>
  <si>
    <t>Текущее налоговое требование</t>
  </si>
  <si>
    <t>Выпущенные долговые ценные бумаги</t>
  </si>
  <si>
    <t>Субординированный долг</t>
  </si>
  <si>
    <t>Текущее налоговое обязательство</t>
  </si>
  <si>
    <t>Операционные расходы</t>
  </si>
  <si>
    <t>Расходы от реализации или безвозмездной передачи активов</t>
  </si>
  <si>
    <t>Корпоративный подоходный налог</t>
  </si>
  <si>
    <t>Акционерное общество "Инвестиционный Дом "Астана-Инвест"</t>
  </si>
  <si>
    <t>Место для печати</t>
  </si>
  <si>
    <t>За аналогичный период с начала предыдущего года (с нарастающим итогом)</t>
  </si>
  <si>
    <t>За период с начала текущего года  (с нарастающим                                          итогом)</t>
  </si>
  <si>
    <t>За аналогичный    период предыдущего года</t>
  </si>
  <si>
    <t>За отчетный    период</t>
  </si>
  <si>
    <t>                Консолидированный отчет о финансовом положении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</si>
  <si>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</si>
  <si>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</si>
  <si>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</si>
  <si>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</si>
  <si>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</si>
  <si>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</si>
  <si>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</si>
  <si>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</si>
  <si>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</si>
  <si>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</si>
  <si>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1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</si>
  <si>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</si>
  <si>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</si>
  <si>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</si>
  <si>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</si>
  <si>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</si>
  <si>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</si>
  <si>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</si>
  <si>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</si>
  <si>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</si>
  <si>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</si>
  <si>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</si>
  <si>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</si>
  <si>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</si>
  <si>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</si>
  <si>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</si>
  <si>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</si>
  <si>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</si>
  <si>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</si>
  <si>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8</t>
  </si>
  <si>
    <t>9</t>
  </si>
  <si>
    <t>10</t>
  </si>
  <si>
    <t>Долгосрочные активы (выбывающие группы), предназначенные для продажи</t>
  </si>
  <si>
    <t>11</t>
  </si>
  <si>
    <t>12</t>
  </si>
  <si>
    <t>13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</si>
  <si>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</si>
  <si>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</si>
  <si>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</si>
  <si>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</si>
  <si>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</si>
  <si>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</si>
  <si>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</si>
  <si>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</si>
  <si>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</si>
  <si>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</si>
  <si>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</si>
  <si>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</si>
  <si>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</si>
  <si>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</si>
  <si>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</si>
  <si>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</si>
  <si>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</si>
  <si>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</si>
  <si>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</si>
  <si>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</si>
  <si>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</si>
  <si>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</si>
  <si>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</si>
  <si>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</si>
  <si>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</si>
  <si>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</si>
  <si>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</si>
  <si>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</si>
  <si>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</si>
  <si>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</si>
  <si>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</si>
  <si>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</si>
  <si>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</si>
  <si>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</si>
  <si>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</si>
  <si>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17</t>
  </si>
  <si>
    <t>18</t>
  </si>
  <si>
    <t>Авансы выданные и предоплата</t>
  </si>
  <si>
    <t>19</t>
  </si>
  <si>
    <t>20</t>
  </si>
  <si>
    <t>21</t>
  </si>
  <si>
    <t>Операция «РЕПО»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</si>
  <si>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</si>
  <si>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</si>
  <si>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</si>
  <si>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</si>
  <si>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</si>
  <si>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</si>
  <si>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</si>
  <si>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</si>
  <si>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</si>
  <si>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</si>
  <si>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</si>
  <si>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</si>
  <si>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</si>
  <si>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</si>
  <si>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</si>
  <si>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</si>
  <si>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</si>
  <si>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</si>
  <si>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</si>
  <si>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</si>
  <si>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</si>
  <si>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</si>
  <si>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</si>
  <si>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</si>
  <si>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</si>
  <si>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</si>
  <si>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</si>
  <si>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</si>
  <si>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</si>
  <si>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</si>
  <si>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</si>
  <si>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</si>
  <si>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</si>
  <si>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</si>
  <si>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</si>
  <si>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</si>
  <si>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</si>
  <si>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</si>
  <si>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</si>
  <si>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</si>
  <si>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</si>
  <si>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</si>
  <si>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</si>
  <si>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</si>
  <si>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</si>
  <si>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</si>
  <si>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</si>
  <si>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</si>
  <si>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</si>
  <si>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</si>
  <si>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</si>
  <si>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35</t>
  </si>
  <si>
    <t>Итого обязательства:</t>
  </si>
  <si>
    <t>36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</si>
  <si>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</si>
  <si>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</si>
  <si>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</si>
  <si>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</si>
  <si>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</si>
  <si>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</si>
  <si>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</si>
  <si>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</si>
  <si>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</si>
  <si>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</si>
  <si>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</si>
  <si>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</si>
  <si>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</si>
  <si>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</si>
  <si>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</si>
  <si>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</si>
  <si>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</si>
  <si>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</si>
  <si>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</si>
  <si>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</si>
  <si>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</si>
  <si>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</si>
  <si>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</si>
  <si>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</si>
  <si>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</si>
  <si>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</si>
  <si>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</si>
  <si>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</si>
  <si>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</si>
  <si>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</si>
  <si>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</si>
  <si>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</si>
  <si>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</si>
  <si>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</si>
  <si>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</si>
  <si>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</si>
  <si>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</si>
  <si>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</si>
  <si>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</si>
  <si>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</si>
  <si>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</si>
  <si>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</si>
  <si>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</si>
  <si>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</si>
  <si>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</si>
  <si>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</si>
  <si>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</si>
  <si>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</si>
  <si>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</si>
  <si>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</si>
  <si>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</si>
  <si>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</si>
  <si>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</si>
  <si>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</si>
  <si>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</si>
  <si>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</si>
  <si>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</si>
  <si>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</si>
  <si>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</si>
  <si>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</si>
  <si>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</si>
  <si>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</si>
  <si>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</si>
  <si>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</si>
  <si>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</si>
  <si>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</si>
  <si>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</si>
  <si>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</si>
  <si>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</si>
  <si>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</si>
  <si>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</si>
  <si>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</si>
  <si>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</si>
  <si>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</si>
  <si>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</si>
  <si>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</si>
  <si>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</si>
  <si>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</si>
  <si>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</si>
  <si>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</si>
  <si>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</si>
  <si>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</si>
  <si>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</si>
  <si>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</si>
  <si>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</si>
  <si>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</si>
  <si>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</si>
  <si>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</si>
  <si>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</si>
  <si>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</si>
  <si>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</si>
  <si>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</si>
  <si>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</si>
  <si>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</si>
  <si>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</si>
  <si>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</si>
  <si>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</si>
  <si>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</si>
  <si>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</si>
  <si>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</si>
  <si>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</si>
  <si>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</si>
  <si>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</si>
  <si>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</si>
  <si>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</si>
  <si>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</si>
  <si>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</si>
  <si>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</si>
  <si>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</si>
  <si>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</si>
  <si>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</si>
  <si>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</si>
  <si>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</si>
  <si>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</si>
  <si>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</si>
  <si>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</si>
  <si>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</si>
  <si>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</si>
  <si>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</si>
  <si>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</si>
  <si>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</si>
  <si>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</si>
  <si>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</si>
  <si>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</si>
  <si>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</si>
  <si>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</si>
  <si>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</si>
  <si>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</si>
  <si>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</si>
  <si>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</si>
  <si>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</si>
  <si>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</si>
  <si>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</si>
  <si>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</si>
  <si>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</si>
  <si>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</si>
  <si>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</si>
  <si>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</si>
  <si>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</si>
  <si>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</si>
  <si>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</si>
  <si>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</si>
  <si>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</si>
  <si>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</si>
  <si>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</si>
  <si>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</si>
  <si>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</si>
  <si>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</si>
  <si>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</si>
  <si>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>Телефон 3307094 (3108)</t>
  </si>
  <si>
    <t>Консолидированный отчет о прибылях и убытках</t>
  </si>
  <si>
    <t>      по состоянию на "01" января 2017 года</t>
  </si>
  <si>
    <t>Председатель Правления______________    Маенлаева И.Я.    дата 17.01.17</t>
  </si>
  <si>
    <t>Главный бухгалтер__________________________    Сабитова Ж.М.    Дата 17.01.17</t>
  </si>
  <si>
    <t>Исполнитель ______________________________       Сабитова Ж.М. дата 17.01.17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</si>
</sst>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тг.&quot;;\-#,##0&quot;тг.&quot;"/>
    <numFmt numFmtId="165" formatCode="#,##0&quot;тг.&quot;;[Red]\-#,##0&quot;тг.&quot;"/>
    <numFmt numFmtId="166" formatCode="#,##0.00&quot;тг.&quot;;\-#,##0.00&quot;тг.&quot;"/>
    <numFmt numFmtId="167" formatCode="#,##0.00&quot;тг.&quot;;[Red]\-#,##0.00&quot;тг.&quot;"/>
    <numFmt numFmtId="168" formatCode="_-* #,##0&quot;тг.&quot;_-;\-* #,##0&quot;тг.&quot;_-;_-* &quot;-&quot;&quot;тг.&quot;_-;_-@_-"/>
    <numFmt numFmtId="169" formatCode="_-* #,##0_т_г_._-;\-* #,##0_т_г_._-;_-* &quot;-&quot;_т_г_._-;_-@_-"/>
    <numFmt numFmtId="170" formatCode="_-* #,##0.00&quot;тг.&quot;_-;\-* #,##0.00&quot;тг.&quot;_-;_-* &quot;-&quot;??&quot;тг.&quot;_-;_-@_-"/>
    <numFmt numFmtId="171" formatCode="_-* #,##0.00_т_г_._-;\-* #,##0.00_т_г_._-;_-* &quot;-&quot;??_т_г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.0"/>
    <numFmt numFmtId="177" formatCode="00000"/>
    <numFmt numFmtId="178" formatCode="0.0000000"/>
    <numFmt numFmtId="179" formatCode="_(* #,##0.0_);_(* \(#,##0.0\);_(* &quot;-&quot;??_);_(@_)"/>
    <numFmt numFmtId="180" formatCode="0.000%"/>
    <numFmt numFmtId="181" formatCode="#,##0.000"/>
    <numFmt numFmtId="182" formatCode="#,##0.0000"/>
    <numFmt numFmtId="183" formatCode="#,##0.00000"/>
    <numFmt numFmtId="184" formatCode="_-* #,##0.0_р_._-;\-* #,##0.0_р_._-;_-* &quot;-&quot;?_р_._-;_-@_-"/>
    <numFmt numFmtId="185" formatCode="#,##0.0000000"/>
    <numFmt numFmtId="186" formatCode="#,##0.00000000"/>
    <numFmt numFmtId="187" formatCode="#,##0_ ;\-#,##0\ "/>
    <numFmt numFmtId="188" formatCode="#,##0.00_ ;\-#,##0.00\ "/>
    <numFmt numFmtId="189" formatCode="_([$€]* #,##0.00_);_([$€]* \(#,##0.00\);_([$€]* &quot;-&quot;??_);_(@_)"/>
    <numFmt numFmtId="190" formatCode="_(* #,##0.00000_);_(* \(#,##0.00000\);_(* &quot;-&quot;??_);_(@_)"/>
    <numFmt numFmtId="191" formatCode="#,##0.00;[Red]#,##0.00"/>
    <numFmt numFmtId="192" formatCode="#,##0.000;[Red]#,##0.000"/>
    <numFmt numFmtId="193" formatCode="#,##0.000_ ;\-#,##0.000\ "/>
    <numFmt numFmtId="194" formatCode="#,##0.0000000_ ;\-#,##0.0000000\ "/>
    <numFmt numFmtId="195" formatCode="#,##0.000000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#,##0.00&quot;р.&quot;"/>
    <numFmt numFmtId="203" formatCode="_(* #,##0_);_(* \(#,##0\);_(* &quot;-&quot;??_);_(@_)"/>
    <numFmt numFmtId="204" formatCode="#,##0.0000_ ;\-#,##0.0000\ "/>
    <numFmt numFmtId="205" formatCode="dd\.mm\.yyyy"/>
    <numFmt numFmtId="206" formatCode="#,##0.0_ ;\-#,##0.0\ "/>
    <numFmt numFmtId="207" formatCode="mmm/yyyy"/>
    <numFmt numFmtId="208" formatCode="000000"/>
    <numFmt numFmtId="209" formatCode="dd/mm/yy;@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62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Arial"/>
      <family val="2"/>
    </font>
    <font>
      <b/>
      <sz val="12"/>
      <color rgb="FF0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34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34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4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34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4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34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34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34" fillId="14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34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189" fontId="3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" fillId="0" borderId="0">
      <alignment/>
      <protection/>
    </xf>
    <xf numFmtId="0" fontId="6" fillId="22" borderId="0">
      <alignment horizontal="right" vertical="top"/>
      <protection/>
    </xf>
    <xf numFmtId="0" fontId="6" fillId="22" borderId="0">
      <alignment horizontal="center" vertical="center"/>
      <protection/>
    </xf>
    <xf numFmtId="0" fontId="6" fillId="22" borderId="0">
      <alignment horizontal="center" vertical="top"/>
      <protection/>
    </xf>
    <xf numFmtId="0" fontId="7" fillId="22" borderId="0">
      <alignment horizontal="center" vertical="top"/>
      <protection/>
    </xf>
    <xf numFmtId="0" fontId="7" fillId="0" borderId="0">
      <alignment horizontal="center" vertical="center"/>
      <protection/>
    </xf>
    <xf numFmtId="0" fontId="7" fillId="22" borderId="0">
      <alignment horizontal="left" vertical="top"/>
      <protection/>
    </xf>
    <xf numFmtId="0" fontId="8" fillId="22" borderId="0">
      <alignment horizontal="left" vertical="top"/>
      <protection/>
    </xf>
    <xf numFmtId="0" fontId="9" fillId="0" borderId="0">
      <alignment horizontal="center" vertical="center"/>
      <protection/>
    </xf>
    <xf numFmtId="0" fontId="8" fillId="0" borderId="0">
      <alignment horizontal="left" vertical="top"/>
      <protection/>
    </xf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35" fillId="31" borderId="1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13" fillId="9" borderId="2" applyNumberFormat="0" applyAlignment="0" applyProtection="0"/>
    <xf numFmtId="0" fontId="36" fillId="32" borderId="3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14" fillId="32" borderId="4" applyNumberFormat="0" applyAlignment="0" applyProtection="0"/>
    <xf numFmtId="0" fontId="37" fillId="32" borderId="1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5" fillId="32" borderId="2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33" borderId="10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0" fillId="34" borderId="11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40" fillId="37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38" borderId="12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0" fontId="3" fillId="39" borderId="13" applyNumberFormat="0" applyFont="0" applyAlignment="0" applyProtection="0"/>
    <xf numFmtId="9" fontId="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4" fillId="40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6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3" fontId="6" fillId="0" borderId="16" xfId="0" applyNumberFormat="1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vertical="top" wrapText="1"/>
    </xf>
    <xf numFmtId="0" fontId="4" fillId="41" borderId="16" xfId="0" applyFont="1" applyFill="1" applyBorder="1" applyAlignment="1">
      <alignment vertical="top" wrapText="1"/>
    </xf>
    <xf numFmtId="0" fontId="5" fillId="41" borderId="16" xfId="0" applyFont="1" applyFill="1" applyBorder="1" applyAlignment="1">
      <alignment vertical="top" wrapText="1"/>
    </xf>
    <xf numFmtId="3" fontId="6" fillId="42" borderId="0" xfId="0" applyNumberFormat="1" applyFont="1" applyFill="1" applyAlignment="1">
      <alignment horizontal="center"/>
    </xf>
    <xf numFmtId="3" fontId="6" fillId="42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wrapText="1"/>
    </xf>
    <xf numFmtId="3" fontId="6" fillId="0" borderId="16" xfId="0" applyNumberFormat="1" applyFont="1" applyFill="1" applyBorder="1" applyAlignment="1">
      <alignment horizontal="center"/>
    </xf>
    <xf numFmtId="3" fontId="6" fillId="0" borderId="16" xfId="0" applyNumberFormat="1" applyFont="1" applyFill="1" applyBorder="1" applyAlignment="1">
      <alignment horizontal="center" vertical="center" wrapText="1"/>
    </xf>
    <xf numFmtId="0" fontId="45" fillId="0" borderId="16" xfId="184" applyFont="1" applyBorder="1" applyAlignment="1" quotePrefix="1">
      <alignment horizontal="center" vertical="top" wrapText="1"/>
      <protection/>
    </xf>
    <xf numFmtId="3" fontId="10" fillId="0" borderId="16" xfId="0" applyNumberFormat="1" applyFont="1" applyFill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0" fontId="46" fillId="0" borderId="16" xfId="184" applyFont="1" applyFill="1" applyBorder="1" applyAlignment="1" quotePrefix="1">
      <alignment horizontal="center" vertical="top" wrapText="1"/>
      <protection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29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3" fontId="30" fillId="0" borderId="0" xfId="0" applyNumberFormat="1" applyFont="1" applyFill="1" applyAlignment="1">
      <alignment horizontal="center"/>
    </xf>
    <xf numFmtId="0" fontId="6" fillId="0" borderId="16" xfId="0" applyFont="1" applyFill="1" applyBorder="1" applyAlignment="1">
      <alignment horizontal="center" vertical="top" wrapText="1"/>
    </xf>
    <xf numFmtId="0" fontId="45" fillId="0" borderId="17" xfId="186" applyFont="1" applyFill="1" applyBorder="1" applyAlignment="1" quotePrefix="1">
      <alignment horizontal="center" vertical="top" wrapText="1"/>
      <protection/>
    </xf>
    <xf numFmtId="3" fontId="10" fillId="0" borderId="0" xfId="0" applyNumberFormat="1" applyFont="1" applyFill="1" applyBorder="1" applyAlignment="1">
      <alignment horizontal="center" vertical="top" wrapText="1"/>
    </xf>
    <xf numFmtId="0" fontId="45" fillId="0" borderId="18" xfId="186" applyFont="1" applyFill="1" applyBorder="1" applyAlignment="1" quotePrefix="1">
      <alignment horizontal="center" vertical="top" wrapText="1"/>
      <protection/>
    </xf>
    <xf numFmtId="0" fontId="45" fillId="0" borderId="19" xfId="186" applyFont="1" applyFill="1" applyBorder="1" applyAlignment="1" quotePrefix="1">
      <alignment horizontal="center" vertical="top" wrapText="1"/>
      <protection/>
    </xf>
    <xf numFmtId="0" fontId="45" fillId="0" borderId="20" xfId="186" applyFont="1" applyFill="1" applyBorder="1" applyAlignment="1" quotePrefix="1">
      <alignment horizontal="center" vertical="top" wrapText="1"/>
      <protection/>
    </xf>
    <xf numFmtId="0" fontId="45" fillId="0" borderId="21" xfId="186" applyFont="1" applyFill="1" applyBorder="1" applyAlignment="1" quotePrefix="1">
      <alignment horizontal="center" vertical="top" wrapText="1"/>
      <protection/>
    </xf>
    <xf numFmtId="0" fontId="29" fillId="0" borderId="0" xfId="0" applyFont="1" applyFill="1" applyAlignment="1">
      <alignment horizontal="center"/>
    </xf>
    <xf numFmtId="3" fontId="29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center"/>
    </xf>
    <xf numFmtId="3" fontId="29" fillId="0" borderId="0" xfId="0" applyNumberFormat="1" applyFont="1" applyFill="1" applyAlignment="1">
      <alignment horizontal="center" vertical="top"/>
    </xf>
    <xf numFmtId="3" fontId="30" fillId="0" borderId="0" xfId="0" applyNumberFormat="1" applyFont="1" applyFill="1" applyAlignment="1">
      <alignment horizontal="center" vertical="top"/>
    </xf>
    <xf numFmtId="3" fontId="6" fillId="0" borderId="16" xfId="0" applyNumberFormat="1" applyFont="1" applyFill="1" applyBorder="1" applyAlignment="1">
      <alignment horizontal="center" vertical="top"/>
    </xf>
    <xf numFmtId="3" fontId="29" fillId="0" borderId="16" xfId="0" applyNumberFormat="1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top"/>
    </xf>
    <xf numFmtId="3" fontId="6" fillId="0" borderId="22" xfId="0" applyNumberFormat="1" applyFont="1" applyFill="1" applyBorder="1" applyAlignment="1">
      <alignment horizontal="center"/>
    </xf>
    <xf numFmtId="3" fontId="6" fillId="42" borderId="16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6" fillId="0" borderId="23" xfId="0" applyFont="1" applyFill="1" applyBorder="1" applyAlignment="1">
      <alignment horizontal="right"/>
    </xf>
  </cellXfs>
  <cellStyles count="593">
    <cellStyle name="Normal" xfId="0"/>
    <cellStyle name="20% - Акцент1" xfId="15"/>
    <cellStyle name="20% - Акцент1 2" xfId="16"/>
    <cellStyle name="20% - Акцент1 3" xfId="17"/>
    <cellStyle name="20% - Акцент1 4" xfId="18"/>
    <cellStyle name="20% - Акцент1 5" xfId="19"/>
    <cellStyle name="20% - Акцент1 6" xfId="20"/>
    <cellStyle name="20% - Акцент1 7" xfId="21"/>
    <cellStyle name="20% - Акцент1 8" xfId="22"/>
    <cellStyle name="20% - Акцент1 9" xfId="23"/>
    <cellStyle name="20% - Акцент2" xfId="24"/>
    <cellStyle name="20% - Акцент2 2" xfId="25"/>
    <cellStyle name="20% - Акцент2 3" xfId="26"/>
    <cellStyle name="20% - Акцент2 4" xfId="27"/>
    <cellStyle name="20% - Акцент2 5" xfId="28"/>
    <cellStyle name="20% - Акцент2 6" xfId="29"/>
    <cellStyle name="20% - Акцент2 7" xfId="30"/>
    <cellStyle name="20% - Акцент2 8" xfId="31"/>
    <cellStyle name="20% - Акцент2 9" xfId="32"/>
    <cellStyle name="20% - Акцент3" xfId="33"/>
    <cellStyle name="20% - Акцент3 2" xfId="34"/>
    <cellStyle name="20% - Акцент3 3" xfId="35"/>
    <cellStyle name="20% - Акцент3 4" xfId="36"/>
    <cellStyle name="20% - Акцент3 5" xfId="37"/>
    <cellStyle name="20% - Акцент3 6" xfId="38"/>
    <cellStyle name="20% - Акцент3 7" xfId="39"/>
    <cellStyle name="20% - Акцент3 8" xfId="40"/>
    <cellStyle name="20% - Акцент3 9" xfId="41"/>
    <cellStyle name="20% - Акцент4" xfId="42"/>
    <cellStyle name="20% - Акцент4 2" xfId="43"/>
    <cellStyle name="20% - Акцент4 3" xfId="44"/>
    <cellStyle name="20% - Акцент4 4" xfId="45"/>
    <cellStyle name="20% - Акцент4 5" xfId="46"/>
    <cellStyle name="20% - Акцент4 6" xfId="47"/>
    <cellStyle name="20% - Акцент4 7" xfId="48"/>
    <cellStyle name="20% - Акцент4 8" xfId="49"/>
    <cellStyle name="20% - Акцент4 9" xfId="50"/>
    <cellStyle name="20% - Акцент5" xfId="51"/>
    <cellStyle name="20% - Акцент5 2" xfId="52"/>
    <cellStyle name="20% - Акцент5 3" xfId="53"/>
    <cellStyle name="20% - Акцент5 4" xfId="54"/>
    <cellStyle name="20% - Акцент5 5" xfId="55"/>
    <cellStyle name="20% - Акцент5 6" xfId="56"/>
    <cellStyle name="20% - Акцент5 7" xfId="57"/>
    <cellStyle name="20% - Акцент5 8" xfId="58"/>
    <cellStyle name="20% - Акцент5 9" xfId="59"/>
    <cellStyle name="20% - Акцент6" xfId="60"/>
    <cellStyle name="20% - Акцент6 2" xfId="61"/>
    <cellStyle name="20% - Акцент6 3" xfId="62"/>
    <cellStyle name="20% - Акцент6 4" xfId="63"/>
    <cellStyle name="20% - Акцент6 5" xfId="64"/>
    <cellStyle name="20% - Акцент6 6" xfId="65"/>
    <cellStyle name="20% - Акцент6 7" xfId="66"/>
    <cellStyle name="20% - Акцент6 8" xfId="67"/>
    <cellStyle name="20% - Акцент6 9" xfId="68"/>
    <cellStyle name="40% - Акцент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/>
    <cellStyle name="40% - Акцент2 2" xfId="79"/>
    <cellStyle name="40% - Акцент2 3" xfId="80"/>
    <cellStyle name="40% - Акцент2 4" xfId="81"/>
    <cellStyle name="40% - Акцент2 5" xfId="82"/>
    <cellStyle name="40% - Акцент2 6" xfId="83"/>
    <cellStyle name="40% - Акцент2 7" xfId="84"/>
    <cellStyle name="40% - Акцент2 8" xfId="85"/>
    <cellStyle name="40% - Акцент2 9" xfId="86"/>
    <cellStyle name="40% - Акцент3" xfId="87"/>
    <cellStyle name="40% - Акцент3 2" xfId="88"/>
    <cellStyle name="40% - Акцент3 3" xfId="89"/>
    <cellStyle name="40% - Акцент3 4" xfId="90"/>
    <cellStyle name="40% - Акцент3 5" xfId="91"/>
    <cellStyle name="40% - Акцент3 6" xfId="92"/>
    <cellStyle name="40% - Акцент3 7" xfId="93"/>
    <cellStyle name="40% - Акцент3 8" xfId="94"/>
    <cellStyle name="40% - Акцент3 9" xfId="95"/>
    <cellStyle name="40% - Акцент4" xfId="96"/>
    <cellStyle name="40% - Акцент4 2" xfId="97"/>
    <cellStyle name="40% - Акцент4 3" xfId="98"/>
    <cellStyle name="40% - Акцент4 4" xfId="99"/>
    <cellStyle name="40% - Акцент4 5" xfId="100"/>
    <cellStyle name="40% - Акцент4 6" xfId="101"/>
    <cellStyle name="40% - Акцент4 7" xfId="102"/>
    <cellStyle name="40% - Акцент4 8" xfId="103"/>
    <cellStyle name="40% - Акцент4 9" xfId="104"/>
    <cellStyle name="40% - Акцент5" xfId="105"/>
    <cellStyle name="40% - Акцент5 2" xfId="106"/>
    <cellStyle name="40% - Акцент5 3" xfId="107"/>
    <cellStyle name="40% - Акцент5 4" xfId="108"/>
    <cellStyle name="40% - Акцент5 5" xfId="109"/>
    <cellStyle name="40% - Акцент5 6" xfId="110"/>
    <cellStyle name="40% - Акцент5 7" xfId="111"/>
    <cellStyle name="40% - Акцент5 8" xfId="112"/>
    <cellStyle name="40% - Акцент5 9" xfId="113"/>
    <cellStyle name="40% - Акцент6" xfId="114"/>
    <cellStyle name="40% - Акцент6 2" xfId="115"/>
    <cellStyle name="40% - Акцент6 3" xfId="116"/>
    <cellStyle name="40% - Акцент6 4" xfId="117"/>
    <cellStyle name="40% - Акцент6 5" xfId="118"/>
    <cellStyle name="40% - Акцент6 6" xfId="119"/>
    <cellStyle name="40% - Акцент6 7" xfId="120"/>
    <cellStyle name="40% - Акцент6 8" xfId="121"/>
    <cellStyle name="40% - Акцент6 9" xfId="122"/>
    <cellStyle name="60% - Акцент1" xfId="123"/>
    <cellStyle name="60% - Акцент1 2" xfId="124"/>
    <cellStyle name="60% - Акцент1 3" xfId="125"/>
    <cellStyle name="60% - Акцент1 4" xfId="126"/>
    <cellStyle name="60% - Акцент1 5" xfId="127"/>
    <cellStyle name="60% - Акцент1 6" xfId="128"/>
    <cellStyle name="60% - Акцент1 7" xfId="129"/>
    <cellStyle name="60% - Акцент1 8" xfId="130"/>
    <cellStyle name="60% - Акцент1 9" xfId="131"/>
    <cellStyle name="60% - Акцент2" xfId="132"/>
    <cellStyle name="60% - Акцент2 2" xfId="133"/>
    <cellStyle name="60% - Акцент2 3" xfId="134"/>
    <cellStyle name="60% - Акцент2 4" xfId="135"/>
    <cellStyle name="60% - Акцент2 5" xfId="136"/>
    <cellStyle name="60% - Акцент2 6" xfId="137"/>
    <cellStyle name="60% - Акцент2 7" xfId="138"/>
    <cellStyle name="60% - Акцент2 8" xfId="139"/>
    <cellStyle name="60% - Акцент2 9" xfId="140"/>
    <cellStyle name="60% - Акцент3" xfId="141"/>
    <cellStyle name="60% - Акцент3 2" xfId="142"/>
    <cellStyle name="60% - Акцент3 3" xfId="143"/>
    <cellStyle name="60% - Акцент3 4" xfId="144"/>
    <cellStyle name="60% - Акцент3 5" xfId="145"/>
    <cellStyle name="60% - Акцент3 6" xfId="146"/>
    <cellStyle name="60% - Акцент3 7" xfId="147"/>
    <cellStyle name="60% - Акцент3 8" xfId="148"/>
    <cellStyle name="60% - Акцент3 9" xfId="149"/>
    <cellStyle name="60% - Акцент4" xfId="150"/>
    <cellStyle name="60% - Акцент4 2" xfId="151"/>
    <cellStyle name="60% - Акцент4 3" xfId="152"/>
    <cellStyle name="60% - Акцент4 4" xfId="153"/>
    <cellStyle name="60% - Акцент4 5" xfId="154"/>
    <cellStyle name="60% - Акцент4 6" xfId="155"/>
    <cellStyle name="60% - Акцент4 7" xfId="156"/>
    <cellStyle name="60% - Акцент4 8" xfId="157"/>
    <cellStyle name="60% - Акцент4 9" xfId="158"/>
    <cellStyle name="60% - Акцент5" xfId="159"/>
    <cellStyle name="60% - Акцент5 2" xfId="160"/>
    <cellStyle name="60% - Акцент5 3" xfId="161"/>
    <cellStyle name="60% - Акцент5 4" xfId="162"/>
    <cellStyle name="60% - Акцент5 5" xfId="163"/>
    <cellStyle name="60% - Акцент5 6" xfId="164"/>
    <cellStyle name="60% - Акцент5 7" xfId="165"/>
    <cellStyle name="60% - Акцент5 8" xfId="166"/>
    <cellStyle name="60% - Акцент5 9" xfId="167"/>
    <cellStyle name="60% - Акцент6" xfId="168"/>
    <cellStyle name="60% - Акцент6 2" xfId="169"/>
    <cellStyle name="60% - Акцент6 3" xfId="170"/>
    <cellStyle name="60% - Акцент6 4" xfId="171"/>
    <cellStyle name="60% - Акцент6 5" xfId="172"/>
    <cellStyle name="60% - Акцент6 6" xfId="173"/>
    <cellStyle name="60% - Акцент6 7" xfId="174"/>
    <cellStyle name="60% - Акцент6 8" xfId="175"/>
    <cellStyle name="60% - Акцент6 9" xfId="176"/>
    <cellStyle name="Euro" xfId="177"/>
    <cellStyle name="Euro 2" xfId="178"/>
    <cellStyle name="Normal_Form 7,7a, pril1-1" xfId="179"/>
    <cellStyle name="S0" xfId="180"/>
    <cellStyle name="S1" xfId="181"/>
    <cellStyle name="S2" xfId="182"/>
    <cellStyle name="S3" xfId="183"/>
    <cellStyle name="S4" xfId="184"/>
    <cellStyle name="S5" xfId="185"/>
    <cellStyle name="S6" xfId="186"/>
    <cellStyle name="S7" xfId="187"/>
    <cellStyle name="S8" xfId="188"/>
    <cellStyle name="Акцент1" xfId="189"/>
    <cellStyle name="Акцент1 2" xfId="190"/>
    <cellStyle name="Акцент1 3" xfId="191"/>
    <cellStyle name="Акцент1 4" xfId="192"/>
    <cellStyle name="Акцент1 5" xfId="193"/>
    <cellStyle name="Акцент1 6" xfId="194"/>
    <cellStyle name="Акцент1 7" xfId="195"/>
    <cellStyle name="Акцент1 8" xfId="196"/>
    <cellStyle name="Акцент1 9" xfId="197"/>
    <cellStyle name="Акцент2" xfId="198"/>
    <cellStyle name="Акцент2 2" xfId="199"/>
    <cellStyle name="Акцент2 3" xfId="200"/>
    <cellStyle name="Акцент2 4" xfId="201"/>
    <cellStyle name="Акцент2 5" xfId="202"/>
    <cellStyle name="Акцент2 6" xfId="203"/>
    <cellStyle name="Акцент2 7" xfId="204"/>
    <cellStyle name="Акцент2 8" xfId="205"/>
    <cellStyle name="Акцент2 9" xfId="206"/>
    <cellStyle name="Акцент3" xfId="207"/>
    <cellStyle name="Акцент3 2" xfId="208"/>
    <cellStyle name="Акцент3 3" xfId="209"/>
    <cellStyle name="Акцент3 4" xfId="210"/>
    <cellStyle name="Акцент3 5" xfId="211"/>
    <cellStyle name="Акцент3 6" xfId="212"/>
    <cellStyle name="Акцент3 7" xfId="213"/>
    <cellStyle name="Акцент3 8" xfId="214"/>
    <cellStyle name="Акцент3 9" xfId="215"/>
    <cellStyle name="Акцент4" xfId="216"/>
    <cellStyle name="Акцент4 2" xfId="217"/>
    <cellStyle name="Акцент4 3" xfId="218"/>
    <cellStyle name="Акцент4 4" xfId="219"/>
    <cellStyle name="Акцент4 5" xfId="220"/>
    <cellStyle name="Акцент4 6" xfId="221"/>
    <cellStyle name="Акцент4 7" xfId="222"/>
    <cellStyle name="Акцент4 8" xfId="223"/>
    <cellStyle name="Акцент4 9" xfId="224"/>
    <cellStyle name="Акцент5" xfId="225"/>
    <cellStyle name="Акцент5 2" xfId="226"/>
    <cellStyle name="Акцент5 3" xfId="227"/>
    <cellStyle name="Акцент5 4" xfId="228"/>
    <cellStyle name="Акцент5 5" xfId="229"/>
    <cellStyle name="Акцент5 6" xfId="230"/>
    <cellStyle name="Акцент5 7" xfId="231"/>
    <cellStyle name="Акцент5 8" xfId="232"/>
    <cellStyle name="Акцент5 9" xfId="233"/>
    <cellStyle name="Акцент6" xfId="234"/>
    <cellStyle name="Акцент6 2" xfId="235"/>
    <cellStyle name="Акцент6 3" xfId="236"/>
    <cellStyle name="Акцент6 4" xfId="237"/>
    <cellStyle name="Акцент6 5" xfId="238"/>
    <cellStyle name="Акцент6 6" xfId="239"/>
    <cellStyle name="Акцент6 7" xfId="240"/>
    <cellStyle name="Акцент6 8" xfId="241"/>
    <cellStyle name="Акцент6 9" xfId="242"/>
    <cellStyle name="Ввод " xfId="243"/>
    <cellStyle name="Ввод  2" xfId="244"/>
    <cellStyle name="Ввод  3" xfId="245"/>
    <cellStyle name="Ввод  4" xfId="246"/>
    <cellStyle name="Ввод  5" xfId="247"/>
    <cellStyle name="Ввод  6" xfId="248"/>
    <cellStyle name="Ввод  7" xfId="249"/>
    <cellStyle name="Ввод  8" xfId="250"/>
    <cellStyle name="Ввод  9" xfId="251"/>
    <cellStyle name="Вывод" xfId="252"/>
    <cellStyle name="Вывод 2" xfId="253"/>
    <cellStyle name="Вывод 3" xfId="254"/>
    <cellStyle name="Вывод 4" xfId="255"/>
    <cellStyle name="Вывод 5" xfId="256"/>
    <cellStyle name="Вывод 6" xfId="257"/>
    <cellStyle name="Вывод 7" xfId="258"/>
    <cellStyle name="Вывод 8" xfId="259"/>
    <cellStyle name="Вывод 9" xfId="260"/>
    <cellStyle name="Вычисление" xfId="261"/>
    <cellStyle name="Вычисление 2" xfId="262"/>
    <cellStyle name="Вычисление 3" xfId="263"/>
    <cellStyle name="Вычисление 4" xfId="264"/>
    <cellStyle name="Вычисление 5" xfId="265"/>
    <cellStyle name="Вычисление 6" xfId="266"/>
    <cellStyle name="Вычисление 7" xfId="267"/>
    <cellStyle name="Вычисление 8" xfId="268"/>
    <cellStyle name="Вычисление 9" xfId="269"/>
    <cellStyle name="Hyperlink" xfId="270"/>
    <cellStyle name="Currency" xfId="271"/>
    <cellStyle name="Currency [0]" xfId="272"/>
    <cellStyle name="Заголовок 1" xfId="273"/>
    <cellStyle name="Заголовок 1 2" xfId="274"/>
    <cellStyle name="Заголовок 1 3" xfId="275"/>
    <cellStyle name="Заголовок 1 4" xfId="276"/>
    <cellStyle name="Заголовок 1 5" xfId="277"/>
    <cellStyle name="Заголовок 1 6" xfId="278"/>
    <cellStyle name="Заголовок 1 7" xfId="279"/>
    <cellStyle name="Заголовок 1 8" xfId="280"/>
    <cellStyle name="Заголовок 1 9" xfId="281"/>
    <cellStyle name="Заголовок 2" xfId="282"/>
    <cellStyle name="Заголовок 2 2" xfId="283"/>
    <cellStyle name="Заголовок 2 3" xfId="284"/>
    <cellStyle name="Заголовок 2 4" xfId="285"/>
    <cellStyle name="Заголовок 2 5" xfId="286"/>
    <cellStyle name="Заголовок 2 6" xfId="287"/>
    <cellStyle name="Заголовок 2 7" xfId="288"/>
    <cellStyle name="Заголовок 2 8" xfId="289"/>
    <cellStyle name="Заголовок 2 9" xfId="290"/>
    <cellStyle name="Заголовок 3" xfId="291"/>
    <cellStyle name="Заголовок 3 2" xfId="292"/>
    <cellStyle name="Заголовок 3 3" xfId="293"/>
    <cellStyle name="Заголовок 3 4" xfId="294"/>
    <cellStyle name="Заголовок 3 5" xfId="295"/>
    <cellStyle name="Заголовок 3 6" xfId="296"/>
    <cellStyle name="Заголовок 3 7" xfId="297"/>
    <cellStyle name="Заголовок 3 8" xfId="298"/>
    <cellStyle name="Заголовок 3 9" xfId="299"/>
    <cellStyle name="Заголовок 4" xfId="300"/>
    <cellStyle name="Заголовок 4 2" xfId="301"/>
    <cellStyle name="Заголовок 4 3" xfId="302"/>
    <cellStyle name="Заголовок 4 4" xfId="303"/>
    <cellStyle name="Заголовок 4 5" xfId="304"/>
    <cellStyle name="Заголовок 4 6" xfId="305"/>
    <cellStyle name="Заголовок 4 7" xfId="306"/>
    <cellStyle name="Заголовок 4 8" xfId="307"/>
    <cellStyle name="Заголовок 4 9" xfId="308"/>
    <cellStyle name="Итог" xfId="309"/>
    <cellStyle name="Итог 2" xfId="310"/>
    <cellStyle name="Итог 3" xfId="311"/>
    <cellStyle name="Итог 4" xfId="312"/>
    <cellStyle name="Итог 5" xfId="313"/>
    <cellStyle name="Итог 6" xfId="314"/>
    <cellStyle name="Итог 7" xfId="315"/>
    <cellStyle name="Итог 8" xfId="316"/>
    <cellStyle name="Итог 9" xfId="317"/>
    <cellStyle name="Контрольная ячейка" xfId="318"/>
    <cellStyle name="Контрольная ячейка 2" xfId="319"/>
    <cellStyle name="Контрольная ячейка 3" xfId="320"/>
    <cellStyle name="Контрольная ячейка 4" xfId="321"/>
    <cellStyle name="Контрольная ячейка 5" xfId="322"/>
    <cellStyle name="Контрольная ячейка 6" xfId="323"/>
    <cellStyle name="Контрольная ячейка 7" xfId="324"/>
    <cellStyle name="Контрольная ячейка 8" xfId="325"/>
    <cellStyle name="Контрольная ячейка 9" xfId="326"/>
    <cellStyle name="Название" xfId="327"/>
    <cellStyle name="Название 2" xfId="328"/>
    <cellStyle name="Название 3" xfId="329"/>
    <cellStyle name="Название 4" xfId="330"/>
    <cellStyle name="Название 5" xfId="331"/>
    <cellStyle name="Название 6" xfId="332"/>
    <cellStyle name="Название 7" xfId="333"/>
    <cellStyle name="Название 8" xfId="334"/>
    <cellStyle name="Название 9" xfId="335"/>
    <cellStyle name="Нейтральный" xfId="336"/>
    <cellStyle name="Нейтральный 2" xfId="337"/>
    <cellStyle name="Нейтральный 3" xfId="338"/>
    <cellStyle name="Нейтральный 4" xfId="339"/>
    <cellStyle name="Нейтральный 5" xfId="340"/>
    <cellStyle name="Нейтральный 6" xfId="341"/>
    <cellStyle name="Нейтральный 7" xfId="342"/>
    <cellStyle name="Нейтральный 8" xfId="343"/>
    <cellStyle name="Нейтральный 9" xfId="344"/>
    <cellStyle name="Обычный 10" xfId="345"/>
    <cellStyle name="Обычный 11" xfId="346"/>
    <cellStyle name="Обычный 12" xfId="347"/>
    <cellStyle name="Обычный 13" xfId="348"/>
    <cellStyle name="Обычный 14" xfId="349"/>
    <cellStyle name="Обычный 15" xfId="350"/>
    <cellStyle name="Обычный 16" xfId="351"/>
    <cellStyle name="Обычный 17" xfId="352"/>
    <cellStyle name="Обычный 18" xfId="353"/>
    <cellStyle name="Обычный 19" xfId="354"/>
    <cellStyle name="Обычный 2" xfId="355"/>
    <cellStyle name="Обычный 2 10" xfId="356"/>
    <cellStyle name="Обычный 2 11" xfId="357"/>
    <cellStyle name="Обычный 2 12" xfId="358"/>
    <cellStyle name="Обычный 2 13" xfId="359"/>
    <cellStyle name="Обычный 2 14" xfId="360"/>
    <cellStyle name="Обычный 2 15" xfId="361"/>
    <cellStyle name="Обычный 2 16" xfId="362"/>
    <cellStyle name="Обычный 2 17" xfId="363"/>
    <cellStyle name="Обычный 2 18" xfId="364"/>
    <cellStyle name="Обычный 2 19" xfId="365"/>
    <cellStyle name="Обычный 2 2" xfId="366"/>
    <cellStyle name="Обычный 2 2 10" xfId="367"/>
    <cellStyle name="Обычный 2 2 11" xfId="368"/>
    <cellStyle name="Обычный 2 2 12" xfId="369"/>
    <cellStyle name="Обычный 2 2 13" xfId="370"/>
    <cellStyle name="Обычный 2 2 14" xfId="371"/>
    <cellStyle name="Обычный 2 2 15" xfId="372"/>
    <cellStyle name="Обычный 2 2 16" xfId="373"/>
    <cellStyle name="Обычный 2 2 17" xfId="374"/>
    <cellStyle name="Обычный 2 2 18" xfId="375"/>
    <cellStyle name="Обычный 2 2 19" xfId="376"/>
    <cellStyle name="Обычный 2 2 2" xfId="377"/>
    <cellStyle name="Обычный 2 2 20" xfId="378"/>
    <cellStyle name="Обычный 2 2 21" xfId="379"/>
    <cellStyle name="Обычный 2 2 22" xfId="380"/>
    <cellStyle name="Обычный 2 2 23" xfId="381"/>
    <cellStyle name="Обычный 2 2 24" xfId="382"/>
    <cellStyle name="Обычный 2 2 25" xfId="383"/>
    <cellStyle name="Обычный 2 2 26" xfId="384"/>
    <cellStyle name="Обычный 2 2 27" xfId="385"/>
    <cellStyle name="Обычный 2 2 28" xfId="386"/>
    <cellStyle name="Обычный 2 2 29" xfId="387"/>
    <cellStyle name="Обычный 2 2 3" xfId="388"/>
    <cellStyle name="Обычный 2 2 30" xfId="389"/>
    <cellStyle name="Обычный 2 2 31" xfId="390"/>
    <cellStyle name="Обычный 2 2 32" xfId="391"/>
    <cellStyle name="Обычный 2 2 33" xfId="392"/>
    <cellStyle name="Обычный 2 2 34" xfId="393"/>
    <cellStyle name="Обычный 2 2 35" xfId="394"/>
    <cellStyle name="Обычный 2 2 36" xfId="395"/>
    <cellStyle name="Обычный 2 2 37" xfId="396"/>
    <cellStyle name="Обычный 2 2 38" xfId="397"/>
    <cellStyle name="Обычный 2 2 39" xfId="398"/>
    <cellStyle name="Обычный 2 2 4" xfId="399"/>
    <cellStyle name="Обычный 2 2 40" xfId="400"/>
    <cellStyle name="Обычный 2 2 41" xfId="401"/>
    <cellStyle name="Обычный 2 2 42" xfId="402"/>
    <cellStyle name="Обычный 2 2 43" xfId="403"/>
    <cellStyle name="Обычный 2 2 44" xfId="404"/>
    <cellStyle name="Обычный 2 2 45" xfId="405"/>
    <cellStyle name="Обычный 2 2 46" xfId="406"/>
    <cellStyle name="Обычный 2 2 47" xfId="407"/>
    <cellStyle name="Обычный 2 2 48" xfId="408"/>
    <cellStyle name="Обычный 2 2 49" xfId="409"/>
    <cellStyle name="Обычный 2 2 5" xfId="410"/>
    <cellStyle name="Обычный 2 2 50" xfId="411"/>
    <cellStyle name="Обычный 2 2 6" xfId="412"/>
    <cellStyle name="Обычный 2 2 7" xfId="413"/>
    <cellStyle name="Обычный 2 2 8" xfId="414"/>
    <cellStyle name="Обычный 2 2 9" xfId="415"/>
    <cellStyle name="Обычный 2 20" xfId="416"/>
    <cellStyle name="Обычный 2 21" xfId="417"/>
    <cellStyle name="Обычный 2 22" xfId="418"/>
    <cellStyle name="Обычный 2 23" xfId="419"/>
    <cellStyle name="Обычный 2 24" xfId="420"/>
    <cellStyle name="Обычный 2 25" xfId="421"/>
    <cellStyle name="Обычный 2 26" xfId="422"/>
    <cellStyle name="Обычный 2 27" xfId="423"/>
    <cellStyle name="Обычный 2 28" xfId="424"/>
    <cellStyle name="Обычный 2 29" xfId="425"/>
    <cellStyle name="Обычный 2 3" xfId="426"/>
    <cellStyle name="Обычный 2 3 2" xfId="427"/>
    <cellStyle name="Обычный 2 3 3" xfId="428"/>
    <cellStyle name="Обычный 2 30" xfId="429"/>
    <cellStyle name="Обычный 2 31" xfId="430"/>
    <cellStyle name="Обычный 2 32" xfId="431"/>
    <cellStyle name="Обычный 2 33" xfId="432"/>
    <cellStyle name="Обычный 2 34" xfId="433"/>
    <cellStyle name="Обычный 2 35" xfId="434"/>
    <cellStyle name="Обычный 2 36" xfId="435"/>
    <cellStyle name="Обычный 2 37" xfId="436"/>
    <cellStyle name="Обычный 2 38" xfId="437"/>
    <cellStyle name="Обычный 2 39" xfId="438"/>
    <cellStyle name="Обычный 2 4" xfId="439"/>
    <cellStyle name="Обычный 2 40" xfId="440"/>
    <cellStyle name="Обычный 2 41" xfId="441"/>
    <cellStyle name="Обычный 2 42" xfId="442"/>
    <cellStyle name="Обычный 2 43" xfId="443"/>
    <cellStyle name="Обычный 2 44" xfId="444"/>
    <cellStyle name="Обычный 2 45" xfId="445"/>
    <cellStyle name="Обычный 2 46" xfId="446"/>
    <cellStyle name="Обычный 2 47" xfId="447"/>
    <cellStyle name="Обычный 2 48" xfId="448"/>
    <cellStyle name="Обычный 2 49" xfId="449"/>
    <cellStyle name="Обычный 2 5" xfId="450"/>
    <cellStyle name="Обычный 2 50" xfId="451"/>
    <cellStyle name="Обычный 2 51" xfId="452"/>
    <cellStyle name="Обычный 2 52" xfId="453"/>
    <cellStyle name="Обычный 2 53" xfId="454"/>
    <cellStyle name="Обычный 2 54" xfId="455"/>
    <cellStyle name="Обычный 2 55" xfId="456"/>
    <cellStyle name="Обычный 2 56" xfId="457"/>
    <cellStyle name="Обычный 2 57" xfId="458"/>
    <cellStyle name="Обычный 2 6" xfId="459"/>
    <cellStyle name="Обычный 2 7" xfId="460"/>
    <cellStyle name="Обычный 2 8" xfId="461"/>
    <cellStyle name="Обычный 2 9" xfId="462"/>
    <cellStyle name="Обычный 2_Расчеты 2011мультики" xfId="463"/>
    <cellStyle name="Обычный 20" xfId="464"/>
    <cellStyle name="Обычный 21" xfId="465"/>
    <cellStyle name="Обычный 22" xfId="466"/>
    <cellStyle name="Обычный 23" xfId="467"/>
    <cellStyle name="Обычный 24" xfId="468"/>
    <cellStyle name="Обычный 25" xfId="469"/>
    <cellStyle name="Обычный 26" xfId="470"/>
    <cellStyle name="Обычный 27" xfId="471"/>
    <cellStyle name="Обычный 28" xfId="472"/>
    <cellStyle name="Обычный 29" xfId="473"/>
    <cellStyle name="Обычный 3" xfId="474"/>
    <cellStyle name="Обычный 3 2" xfId="475"/>
    <cellStyle name="Обычный 3 3" xfId="476"/>
    <cellStyle name="Обычный 3 4" xfId="477"/>
    <cellStyle name="Обычный 3_Расчеты 2011мультики" xfId="478"/>
    <cellStyle name="Обычный 30" xfId="479"/>
    <cellStyle name="Обычный 31" xfId="480"/>
    <cellStyle name="Обычный 32" xfId="481"/>
    <cellStyle name="Обычный 33" xfId="482"/>
    <cellStyle name="Обычный 34" xfId="483"/>
    <cellStyle name="Обычный 35" xfId="484"/>
    <cellStyle name="Обычный 36" xfId="485"/>
    <cellStyle name="Обычный 37" xfId="486"/>
    <cellStyle name="Обычный 38" xfId="487"/>
    <cellStyle name="Обычный 39" xfId="488"/>
    <cellStyle name="Обычный 4" xfId="489"/>
    <cellStyle name="Обычный 40" xfId="490"/>
    <cellStyle name="Обычный 41" xfId="491"/>
    <cellStyle name="Обычный 42" xfId="492"/>
    <cellStyle name="Обычный 43" xfId="493"/>
    <cellStyle name="Обычный 44" xfId="494"/>
    <cellStyle name="Обычный 45" xfId="495"/>
    <cellStyle name="Обычный 46" xfId="496"/>
    <cellStyle name="Обычный 47" xfId="497"/>
    <cellStyle name="Обычный 48" xfId="498"/>
    <cellStyle name="Обычный 49" xfId="499"/>
    <cellStyle name="Обычный 5" xfId="500"/>
    <cellStyle name="Обычный 50" xfId="501"/>
    <cellStyle name="Обычный 51" xfId="502"/>
    <cellStyle name="Обычный 52" xfId="503"/>
    <cellStyle name="Обычный 53" xfId="504"/>
    <cellStyle name="Обычный 54" xfId="505"/>
    <cellStyle name="Обычный 55" xfId="506"/>
    <cellStyle name="Обычный 56" xfId="507"/>
    <cellStyle name="Обычный 57" xfId="508"/>
    <cellStyle name="Обычный 58" xfId="509"/>
    <cellStyle name="Обычный 59" xfId="510"/>
    <cellStyle name="Обычный 6" xfId="511"/>
    <cellStyle name="Обычный 60" xfId="512"/>
    <cellStyle name="Обычный 61" xfId="513"/>
    <cellStyle name="Обычный 62" xfId="514"/>
    <cellStyle name="Обычный 63" xfId="515"/>
    <cellStyle name="Обычный 64" xfId="516"/>
    <cellStyle name="Обычный 65" xfId="517"/>
    <cellStyle name="Обычный 66" xfId="518"/>
    <cellStyle name="Обычный 67" xfId="519"/>
    <cellStyle name="Обычный 68" xfId="520"/>
    <cellStyle name="Обычный 69" xfId="521"/>
    <cellStyle name="Обычный 7" xfId="522"/>
    <cellStyle name="Обычный 70" xfId="523"/>
    <cellStyle name="Обычный 8" xfId="524"/>
    <cellStyle name="Обычный 9" xfId="525"/>
    <cellStyle name="Followed Hyperlink" xfId="526"/>
    <cellStyle name="Плохой" xfId="527"/>
    <cellStyle name="Плохой 2" xfId="528"/>
    <cellStyle name="Плохой 3" xfId="529"/>
    <cellStyle name="Плохой 4" xfId="530"/>
    <cellStyle name="Плохой 5" xfId="531"/>
    <cellStyle name="Плохой 6" xfId="532"/>
    <cellStyle name="Плохой 7" xfId="533"/>
    <cellStyle name="Плохой 8" xfId="534"/>
    <cellStyle name="Плохой 9" xfId="535"/>
    <cellStyle name="Пояснение" xfId="536"/>
    <cellStyle name="Пояснение 2" xfId="537"/>
    <cellStyle name="Пояснение 3" xfId="538"/>
    <cellStyle name="Пояснение 4" xfId="539"/>
    <cellStyle name="Пояснение 5" xfId="540"/>
    <cellStyle name="Пояснение 6" xfId="541"/>
    <cellStyle name="Пояснение 7" xfId="542"/>
    <cellStyle name="Пояснение 8" xfId="543"/>
    <cellStyle name="Пояснение 9" xfId="544"/>
    <cellStyle name="Примечание" xfId="545"/>
    <cellStyle name="Примечание 2" xfId="546"/>
    <cellStyle name="Примечание 3" xfId="547"/>
    <cellStyle name="Примечание 4" xfId="548"/>
    <cellStyle name="Примечание 5" xfId="549"/>
    <cellStyle name="Примечание 6" xfId="550"/>
    <cellStyle name="Примечание 7" xfId="551"/>
    <cellStyle name="Примечание 8" xfId="552"/>
    <cellStyle name="Примечание 9" xfId="553"/>
    <cellStyle name="Percent" xfId="554"/>
    <cellStyle name="Процентный 2" xfId="555"/>
    <cellStyle name="Процентный 3" xfId="556"/>
    <cellStyle name="Процентный 4" xfId="557"/>
    <cellStyle name="Процентный 5" xfId="558"/>
    <cellStyle name="Процентный 6" xfId="559"/>
    <cellStyle name="Процентный 7" xfId="560"/>
    <cellStyle name="Связанная ячейка" xfId="561"/>
    <cellStyle name="Связанная ячейка 2" xfId="562"/>
    <cellStyle name="Связанная ячейка 3" xfId="563"/>
    <cellStyle name="Связанная ячейка 4" xfId="564"/>
    <cellStyle name="Связанная ячейка 5" xfId="565"/>
    <cellStyle name="Связанная ячейка 6" xfId="566"/>
    <cellStyle name="Связанная ячейка 7" xfId="567"/>
    <cellStyle name="Связанная ячейка 8" xfId="568"/>
    <cellStyle name="Связанная ячейка 9" xfId="569"/>
    <cellStyle name="Текст предупреждения" xfId="570"/>
    <cellStyle name="Текст предупреждения 2" xfId="571"/>
    <cellStyle name="Текст предупреждения 3" xfId="572"/>
    <cellStyle name="Текст предупреждения 4" xfId="573"/>
    <cellStyle name="Текст предупреждения 5" xfId="574"/>
    <cellStyle name="Текст предупреждения 6" xfId="575"/>
    <cellStyle name="Текст предупреждения 7" xfId="576"/>
    <cellStyle name="Текст предупреждения 8" xfId="577"/>
    <cellStyle name="Текст предупреждения 9" xfId="578"/>
    <cellStyle name="Comma" xfId="579"/>
    <cellStyle name="Comma [0]" xfId="580"/>
    <cellStyle name="Финансовый 2" xfId="581"/>
    <cellStyle name="Финансовый 2 10" xfId="582"/>
    <cellStyle name="Финансовый 2 11" xfId="583"/>
    <cellStyle name="Финансовый 2 2" xfId="584"/>
    <cellStyle name="Финансовый 2 3" xfId="585"/>
    <cellStyle name="Финансовый 2 4" xfId="586"/>
    <cellStyle name="Финансовый 2 5" xfId="587"/>
    <cellStyle name="Финансовый 2 6" xfId="588"/>
    <cellStyle name="Финансовый 2 7" xfId="589"/>
    <cellStyle name="Финансовый 2 8" xfId="590"/>
    <cellStyle name="Финансовый 2 9" xfId="591"/>
    <cellStyle name="Финансовый 3" xfId="592"/>
    <cellStyle name="Финансовый 4" xfId="593"/>
    <cellStyle name="Финансовый 5" xfId="594"/>
    <cellStyle name="Финансовый 6" xfId="595"/>
    <cellStyle name="Финансовый 7" xfId="596"/>
    <cellStyle name="Финансовый 8" xfId="597"/>
    <cellStyle name="Хороший" xfId="598"/>
    <cellStyle name="Хороший 2" xfId="599"/>
    <cellStyle name="Хороший 3" xfId="600"/>
    <cellStyle name="Хороший 4" xfId="601"/>
    <cellStyle name="Хороший 5" xfId="602"/>
    <cellStyle name="Хороший 6" xfId="603"/>
    <cellStyle name="Хороший 7" xfId="604"/>
    <cellStyle name="Хороший 8" xfId="605"/>
    <cellStyle name="Хороший 9" xfId="6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DDDD"/>
      <rgbColor rgb="00FF0000"/>
      <rgbColor rgb="0000FFFF"/>
      <rgbColor rgb="000000FF"/>
      <rgbColor rgb="00FFFF00"/>
      <rgbColor rgb="00FF00FF"/>
      <rgbColor rgb="00000066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ster\common\!Dana\&#1055;&#1059;&#1056;&#1062;&#1041;_&#1053;&#1055;&#1057;\&#1084;&#1072;&#1083;&#1072;&#1103;%20&#1073;&#1072;&#1079;&#1072;\&#1050;&#1091;&#1087;&#1072;\kupa_&#1089;&#1086;&#1073;&#1089;&#1090;&#1074;&#1077;&#1085;&#1085;&#1099;&#107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hsabitova\Documents\&#1092;&#1080;&#1085;.&#1086;&#1090;&#1095;&#1077;&#1090;\&#1080;&#1102;&#1085;&#1100;%202016&#1085;&#1086;&#1074;&#1099;&#1081;%20&#1092;&#1086;&#1088;&#1084;&#1072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Пр1"/>
      <sheetName val="Пр2"/>
      <sheetName val="Пр3"/>
      <sheetName val="Пр4"/>
      <sheetName val="Ф2"/>
      <sheetName val="8 пр"/>
      <sheetName val="Пр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Лист1"/>
      <sheetName val="Ф2"/>
      <sheetName val="Лист2"/>
      <sheetName val="Приложение 2"/>
      <sheetName val="Приложение 3"/>
      <sheetName val="Приложение 4"/>
      <sheetName val="Приложение 5"/>
      <sheetName val="Приложение 24"/>
    </sheetNames>
    <sheetDataSet>
      <sheetData sheetId="0">
        <row r="3">
          <cell r="A3" t="str">
            <v>Акционерное общество "Инвестиционный Дом "Астана-Инвест"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3"/>
  <sheetViews>
    <sheetView zoomScalePageLayoutView="0" workbookViewId="0" topLeftCell="A109">
      <selection activeCell="A119" sqref="A119:IV123"/>
    </sheetView>
  </sheetViews>
  <sheetFormatPr defaultColWidth="9.140625" defaultRowHeight="12.75"/>
  <cols>
    <col min="1" max="1" width="65.57421875" style="0" customWidth="1"/>
    <col min="2" max="2" width="18.7109375" style="0" customWidth="1"/>
    <col min="3" max="3" width="20.28125" style="17" customWidth="1"/>
    <col min="4" max="4" width="26.7109375" style="18" customWidth="1"/>
  </cols>
  <sheetData>
    <row r="2" spans="1:7" ht="15.75">
      <c r="A2" s="42" t="s">
        <v>39</v>
      </c>
      <c r="B2" s="42"/>
      <c r="C2" s="42"/>
      <c r="D2" s="42"/>
      <c r="E2" s="42"/>
      <c r="F2" s="42"/>
      <c r="G2" s="42"/>
    </row>
    <row r="3" spans="1:7" ht="15.75">
      <c r="A3" s="42" t="s">
        <v>33</v>
      </c>
      <c r="B3" s="42"/>
      <c r="C3" s="42"/>
      <c r="D3" s="42"/>
      <c r="E3" s="42"/>
      <c r="F3" s="42"/>
      <c r="G3" s="42"/>
    </row>
    <row r="4" spans="1:7" ht="15.75">
      <c r="A4" s="42" t="s">
        <v>323</v>
      </c>
      <c r="B4" s="42"/>
      <c r="C4" s="42"/>
      <c r="D4" s="42"/>
      <c r="E4" s="42"/>
      <c r="F4" s="42"/>
      <c r="G4" s="42"/>
    </row>
    <row r="9" spans="1:4" ht="31.5">
      <c r="A9" s="9" t="s">
        <v>40</v>
      </c>
      <c r="B9" s="9" t="s">
        <v>41</v>
      </c>
      <c r="C9" s="9" t="s">
        <v>42</v>
      </c>
      <c r="D9" s="9" t="s">
        <v>43</v>
      </c>
    </row>
    <row r="10" spans="1:4" ht="15.75">
      <c r="A10" s="13" t="s">
        <v>44</v>
      </c>
      <c r="B10" s="13" t="s">
        <v>45</v>
      </c>
      <c r="C10" s="16" t="s">
        <v>46</v>
      </c>
      <c r="D10" s="15"/>
    </row>
    <row r="11" spans="1:4" ht="15.75">
      <c r="A11" s="7" t="s">
        <v>48</v>
      </c>
      <c r="B11" s="13" t="s">
        <v>49</v>
      </c>
      <c r="C11" s="11"/>
      <c r="D11" s="15"/>
    </row>
    <row r="12" spans="1:4" ht="15.75">
      <c r="A12" s="6" t="s">
        <v>17</v>
      </c>
      <c r="B12" s="13" t="s">
        <v>50</v>
      </c>
      <c r="C12" s="11">
        <v>548415</v>
      </c>
      <c r="D12" s="15">
        <f>D15</f>
        <v>207177</v>
      </c>
    </row>
    <row r="13" spans="1:4" ht="15.75">
      <c r="A13" s="6" t="s">
        <v>3</v>
      </c>
      <c r="B13" s="13" t="s">
        <v>49</v>
      </c>
      <c r="C13" s="11"/>
      <c r="D13" s="15"/>
    </row>
    <row r="14" spans="1:4" ht="15.75">
      <c r="A14" s="6" t="s">
        <v>51</v>
      </c>
      <c r="B14" s="13" t="s">
        <v>52</v>
      </c>
      <c r="C14" s="11"/>
      <c r="D14" s="15"/>
    </row>
    <row r="15" spans="1:4" ht="31.5">
      <c r="A15" s="6" t="s">
        <v>53</v>
      </c>
      <c r="B15" s="13" t="s">
        <v>54</v>
      </c>
      <c r="C15" s="11">
        <v>548415</v>
      </c>
      <c r="D15" s="15">
        <v>207177</v>
      </c>
    </row>
    <row r="16" spans="1:4" ht="15.75">
      <c r="A16" s="6" t="s">
        <v>13</v>
      </c>
      <c r="B16" s="13" t="s">
        <v>45</v>
      </c>
      <c r="C16" s="11"/>
      <c r="D16" s="15"/>
    </row>
    <row r="17" spans="1:4" ht="15.75">
      <c r="A17" s="6" t="s">
        <v>24</v>
      </c>
      <c r="B17" s="13" t="s">
        <v>46</v>
      </c>
      <c r="C17" s="11">
        <v>49143</v>
      </c>
      <c r="D17" s="15">
        <v>415000</v>
      </c>
    </row>
    <row r="18" spans="1:4" ht="15.75">
      <c r="A18" s="6" t="s">
        <v>3</v>
      </c>
      <c r="B18" s="13" t="s">
        <v>49</v>
      </c>
      <c r="C18" s="11"/>
      <c r="D18" s="15"/>
    </row>
    <row r="19" spans="1:4" ht="31.5">
      <c r="A19" s="6" t="s">
        <v>55</v>
      </c>
      <c r="B19" s="13" t="s">
        <v>56</v>
      </c>
      <c r="C19" s="11"/>
      <c r="D19" s="15"/>
    </row>
    <row r="20" spans="1:4" ht="15.75">
      <c r="A20" s="6" t="s">
        <v>57</v>
      </c>
      <c r="B20" s="13" t="s">
        <v>47</v>
      </c>
      <c r="C20" s="11">
        <v>24007</v>
      </c>
      <c r="D20" s="15">
        <v>5010</v>
      </c>
    </row>
    <row r="21" spans="1:4" ht="15.75">
      <c r="A21" s="6" t="s">
        <v>3</v>
      </c>
      <c r="B21" s="13" t="s">
        <v>49</v>
      </c>
      <c r="C21" s="11"/>
      <c r="D21" s="15"/>
    </row>
    <row r="22" spans="1:4" ht="31.5">
      <c r="A22" s="6" t="s">
        <v>55</v>
      </c>
      <c r="B22" s="13" t="s">
        <v>58</v>
      </c>
      <c r="C22" s="11">
        <v>7</v>
      </c>
      <c r="D22" s="15">
        <v>10</v>
      </c>
    </row>
    <row r="23" spans="1:4" ht="31.5">
      <c r="A23" s="6" t="s">
        <v>59</v>
      </c>
      <c r="B23" s="13" t="s">
        <v>60</v>
      </c>
      <c r="C23" s="40">
        <v>2136601</v>
      </c>
      <c r="D23" s="15">
        <v>2810022</v>
      </c>
    </row>
    <row r="24" spans="1:4" ht="31.5">
      <c r="A24" s="6" t="s">
        <v>55</v>
      </c>
      <c r="B24" s="13" t="s">
        <v>61</v>
      </c>
      <c r="C24" s="11">
        <v>26673</v>
      </c>
      <c r="D24" s="15"/>
    </row>
    <row r="25" spans="1:4" ht="31.5">
      <c r="A25" s="6" t="s">
        <v>62</v>
      </c>
      <c r="B25" s="13" t="s">
        <v>63</v>
      </c>
      <c r="C25" s="11"/>
      <c r="D25" s="15"/>
    </row>
    <row r="26" spans="1:4" ht="15.75">
      <c r="A26" s="6" t="s">
        <v>3</v>
      </c>
      <c r="B26" s="13" t="s">
        <v>49</v>
      </c>
      <c r="C26" s="11"/>
      <c r="D26" s="15"/>
    </row>
    <row r="27" spans="1:4" ht="31.5">
      <c r="A27" s="6" t="s">
        <v>64</v>
      </c>
      <c r="B27" s="13" t="s">
        <v>65</v>
      </c>
      <c r="C27" s="11"/>
      <c r="D27" s="15"/>
    </row>
    <row r="28" spans="1:4" ht="31.5">
      <c r="A28" s="6" t="s">
        <v>66</v>
      </c>
      <c r="B28" s="13" t="s">
        <v>67</v>
      </c>
      <c r="C28" s="11"/>
      <c r="D28" s="15"/>
    </row>
    <row r="29" spans="1:4" ht="15.75">
      <c r="A29" s="6" t="s">
        <v>3</v>
      </c>
      <c r="B29" s="13" t="s">
        <v>49</v>
      </c>
      <c r="C29" s="11"/>
      <c r="D29" s="15"/>
    </row>
    <row r="30" spans="1:4" ht="31.5">
      <c r="A30" s="6" t="s">
        <v>64</v>
      </c>
      <c r="B30" s="13" t="s">
        <v>68</v>
      </c>
      <c r="C30" s="11"/>
      <c r="D30" s="15"/>
    </row>
    <row r="31" spans="1:4" ht="15.75">
      <c r="A31" s="6" t="s">
        <v>15</v>
      </c>
      <c r="B31" s="13" t="s">
        <v>69</v>
      </c>
      <c r="C31" s="11"/>
      <c r="D31" s="15"/>
    </row>
    <row r="32" spans="1:4" ht="31.5">
      <c r="A32" s="6" t="s">
        <v>25</v>
      </c>
      <c r="B32" s="13" t="s">
        <v>70</v>
      </c>
      <c r="C32" s="11">
        <v>333290</v>
      </c>
      <c r="D32" s="15"/>
    </row>
    <row r="33" spans="1:4" ht="15.75">
      <c r="A33" s="6" t="s">
        <v>2</v>
      </c>
      <c r="B33" s="13" t="s">
        <v>71</v>
      </c>
      <c r="C33" s="11">
        <v>31</v>
      </c>
      <c r="D33" s="15">
        <v>130</v>
      </c>
    </row>
    <row r="34" spans="1:4" ht="31.5">
      <c r="A34" s="6" t="s">
        <v>72</v>
      </c>
      <c r="B34" s="13" t="s">
        <v>73</v>
      </c>
      <c r="C34" s="11"/>
      <c r="D34" s="15"/>
    </row>
    <row r="35" spans="1:4" ht="31.5">
      <c r="A35" s="6" t="s">
        <v>12</v>
      </c>
      <c r="B35" s="13" t="s">
        <v>74</v>
      </c>
      <c r="C35" s="11">
        <v>36768</v>
      </c>
      <c r="D35" s="15">
        <v>47673</v>
      </c>
    </row>
    <row r="36" spans="1:4" ht="31.5">
      <c r="A36" s="6" t="s">
        <v>11</v>
      </c>
      <c r="B36" s="13" t="s">
        <v>75</v>
      </c>
      <c r="C36" s="11">
        <v>2414</v>
      </c>
      <c r="D36" s="15">
        <v>5526</v>
      </c>
    </row>
    <row r="37" spans="1:4" ht="15.75">
      <c r="A37" s="6" t="s">
        <v>10</v>
      </c>
      <c r="B37" s="13" t="s">
        <v>76</v>
      </c>
      <c r="C37" s="11">
        <v>3405523</v>
      </c>
      <c r="D37" s="15">
        <v>3408305</v>
      </c>
    </row>
    <row r="38" spans="1:4" ht="15.75">
      <c r="A38" s="6" t="s">
        <v>77</v>
      </c>
      <c r="B38" s="13" t="s">
        <v>78</v>
      </c>
      <c r="C38" s="11">
        <f>SUM(C40:C50)</f>
        <v>908</v>
      </c>
      <c r="D38" s="15">
        <f>SUM(D40:D50)</f>
        <v>561</v>
      </c>
    </row>
    <row r="39" spans="1:4" ht="15.75">
      <c r="A39" s="6" t="s">
        <v>3</v>
      </c>
      <c r="B39" s="13" t="s">
        <v>49</v>
      </c>
      <c r="C39" s="11"/>
      <c r="D39" s="15"/>
    </row>
    <row r="40" spans="1:4" ht="15.75">
      <c r="A40" s="6" t="s">
        <v>79</v>
      </c>
      <c r="B40" s="13" t="s">
        <v>80</v>
      </c>
      <c r="C40" s="11"/>
      <c r="D40" s="15"/>
    </row>
    <row r="41" spans="1:4" ht="15.75">
      <c r="A41" s="6" t="s">
        <v>81</v>
      </c>
      <c r="B41" s="13" t="s">
        <v>82</v>
      </c>
      <c r="C41" s="11"/>
      <c r="D41" s="15"/>
    </row>
    <row r="42" spans="1:4" ht="15.75">
      <c r="A42" s="6" t="s">
        <v>83</v>
      </c>
      <c r="B42" s="13" t="s">
        <v>84</v>
      </c>
      <c r="C42" s="11"/>
      <c r="D42" s="15"/>
    </row>
    <row r="43" spans="1:4" ht="15.75">
      <c r="A43" s="6" t="s">
        <v>85</v>
      </c>
      <c r="B43" s="13" t="s">
        <v>86</v>
      </c>
      <c r="C43" s="11"/>
      <c r="D43" s="15">
        <v>135</v>
      </c>
    </row>
    <row r="44" spans="1:4" ht="15.75">
      <c r="A44" s="6" t="s">
        <v>87</v>
      </c>
      <c r="B44" s="13" t="s">
        <v>88</v>
      </c>
      <c r="C44" s="11">
        <v>100</v>
      </c>
      <c r="D44" s="15"/>
    </row>
    <row r="45" spans="1:4" ht="15.75">
      <c r="A45" s="6" t="s">
        <v>89</v>
      </c>
      <c r="B45" s="13" t="s">
        <v>90</v>
      </c>
      <c r="C45" s="11">
        <v>54</v>
      </c>
      <c r="D45" s="15">
        <v>103</v>
      </c>
    </row>
    <row r="46" spans="1:4" ht="15.75">
      <c r="A46" s="6" t="s">
        <v>91</v>
      </c>
      <c r="B46" s="13" t="s">
        <v>92</v>
      </c>
      <c r="C46" s="11">
        <v>100</v>
      </c>
      <c r="D46" s="15">
        <v>100</v>
      </c>
    </row>
    <row r="47" spans="1:4" ht="15.75">
      <c r="A47" s="6" t="s">
        <v>93</v>
      </c>
      <c r="B47" s="13" t="s">
        <v>94</v>
      </c>
      <c r="C47" s="11"/>
      <c r="D47" s="15"/>
    </row>
    <row r="48" spans="1:4" ht="15.75">
      <c r="A48" s="6" t="s">
        <v>95</v>
      </c>
      <c r="B48" s="13" t="s">
        <v>96</v>
      </c>
      <c r="C48" s="11"/>
      <c r="D48" s="15"/>
    </row>
    <row r="49" spans="1:4" ht="15.75">
      <c r="A49" s="6" t="s">
        <v>97</v>
      </c>
      <c r="B49" s="13" t="s">
        <v>98</v>
      </c>
      <c r="C49" s="11"/>
      <c r="D49" s="15"/>
    </row>
    <row r="50" spans="1:4" ht="15.75">
      <c r="A50" s="6" t="s">
        <v>99</v>
      </c>
      <c r="B50" s="13" t="s">
        <v>100</v>
      </c>
      <c r="C50" s="11">
        <v>654</v>
      </c>
      <c r="D50" s="15">
        <v>223</v>
      </c>
    </row>
    <row r="51" spans="1:4" ht="15.75">
      <c r="A51" s="6" t="s">
        <v>101</v>
      </c>
      <c r="B51" s="13" t="s">
        <v>102</v>
      </c>
      <c r="C51" s="11">
        <f>SUM(C53:C56)</f>
        <v>147772</v>
      </c>
      <c r="D51" s="15"/>
    </row>
    <row r="52" spans="1:4" ht="15.75">
      <c r="A52" s="6" t="s">
        <v>3</v>
      </c>
      <c r="B52" s="13" t="s">
        <v>49</v>
      </c>
      <c r="C52" s="41"/>
      <c r="D52" s="15"/>
    </row>
    <row r="53" spans="1:4" ht="15.75">
      <c r="A53" s="6" t="s">
        <v>103</v>
      </c>
      <c r="B53" s="13" t="s">
        <v>104</v>
      </c>
      <c r="C53" s="11"/>
      <c r="D53" s="15"/>
    </row>
    <row r="54" spans="1:4" ht="15.75">
      <c r="A54" s="6" t="s">
        <v>105</v>
      </c>
      <c r="B54" s="13" t="s">
        <v>106</v>
      </c>
      <c r="C54" s="11"/>
      <c r="D54" s="15"/>
    </row>
    <row r="55" spans="1:4" ht="15.75">
      <c r="A55" s="6" t="s">
        <v>107</v>
      </c>
      <c r="B55" s="13" t="s">
        <v>108</v>
      </c>
      <c r="C55" s="11">
        <v>147772</v>
      </c>
      <c r="D55" s="15"/>
    </row>
    <row r="56" spans="1:4" ht="15.75">
      <c r="A56" s="6" t="s">
        <v>109</v>
      </c>
      <c r="B56" s="13" t="s">
        <v>110</v>
      </c>
      <c r="C56" s="11"/>
      <c r="D56" s="15"/>
    </row>
    <row r="57" spans="1:4" ht="15.75">
      <c r="A57" s="6" t="s">
        <v>26</v>
      </c>
      <c r="B57" s="13" t="s">
        <v>111</v>
      </c>
      <c r="C57" s="11">
        <v>61720</v>
      </c>
      <c r="D57" s="15">
        <v>61705</v>
      </c>
    </row>
    <row r="58" spans="1:4" ht="15.75">
      <c r="A58" s="6" t="s">
        <v>18</v>
      </c>
      <c r="B58" s="13" t="s">
        <v>112</v>
      </c>
      <c r="C58" s="11">
        <v>50109</v>
      </c>
      <c r="D58" s="15">
        <v>50119</v>
      </c>
    </row>
    <row r="59" spans="1:4" ht="15.75">
      <c r="A59" s="6" t="s">
        <v>113</v>
      </c>
      <c r="B59" s="13" t="s">
        <v>114</v>
      </c>
      <c r="C59" s="11"/>
      <c r="D59" s="15"/>
    </row>
    <row r="60" spans="1:4" ht="15.75">
      <c r="A60" s="6" t="s">
        <v>1</v>
      </c>
      <c r="B60" s="13" t="s">
        <v>115</v>
      </c>
      <c r="C60" s="11"/>
      <c r="D60" s="15"/>
    </row>
    <row r="61" spans="1:4" ht="15.75">
      <c r="A61" s="7" t="s">
        <v>4</v>
      </c>
      <c r="B61" s="13" t="s">
        <v>116</v>
      </c>
      <c r="C61" s="14">
        <f>C12+C16+C17+C20+C23+C33+C35+C36+C37+C38+C51+C57+C58+C32</f>
        <v>6796701</v>
      </c>
      <c r="D61" s="14">
        <f>D12+D17+D20+D23+D32+D33+D35+D36+D37+D57+D58+D38+D52</f>
        <v>7011228</v>
      </c>
    </row>
    <row r="62" spans="1:4" ht="15.75">
      <c r="A62" s="6" t="s">
        <v>49</v>
      </c>
      <c r="B62" s="13" t="s">
        <v>49</v>
      </c>
      <c r="C62" s="11"/>
      <c r="D62" s="15"/>
    </row>
    <row r="63" spans="1:4" ht="15.75">
      <c r="A63" s="7" t="s">
        <v>7</v>
      </c>
      <c r="B63" s="13" t="s">
        <v>49</v>
      </c>
      <c r="C63" s="11"/>
      <c r="D63" s="15"/>
    </row>
    <row r="64" spans="1:4" ht="15.75">
      <c r="A64" s="6" t="s">
        <v>117</v>
      </c>
      <c r="B64" s="13" t="s">
        <v>118</v>
      </c>
      <c r="C64" s="11"/>
      <c r="D64" s="15"/>
    </row>
    <row r="65" spans="1:4" ht="15.75">
      <c r="A65" s="6" t="s">
        <v>27</v>
      </c>
      <c r="B65" s="13" t="s">
        <v>119</v>
      </c>
      <c r="C65" s="11"/>
      <c r="D65" s="15"/>
    </row>
    <row r="66" spans="1:4" ht="15.75">
      <c r="A66" s="6" t="s">
        <v>120</v>
      </c>
      <c r="B66" s="13" t="s">
        <v>121</v>
      </c>
      <c r="C66" s="11"/>
      <c r="D66" s="15"/>
    </row>
    <row r="67" spans="1:4" ht="15.75">
      <c r="A67" s="6" t="s">
        <v>28</v>
      </c>
      <c r="B67" s="13" t="s">
        <v>122</v>
      </c>
      <c r="C67" s="11"/>
      <c r="D67" s="15"/>
    </row>
    <row r="68" spans="1:4" ht="15.75">
      <c r="A68" s="6" t="s">
        <v>22</v>
      </c>
      <c r="B68" s="13" t="s">
        <v>123</v>
      </c>
      <c r="C68" s="11"/>
      <c r="D68" s="15"/>
    </row>
    <row r="69" spans="1:4" ht="15.75">
      <c r="A69" s="6" t="s">
        <v>124</v>
      </c>
      <c r="B69" s="13" t="s">
        <v>125</v>
      </c>
      <c r="C69" s="11"/>
      <c r="D69" s="15"/>
    </row>
    <row r="70" spans="1:4" ht="15.75">
      <c r="A70" s="6" t="s">
        <v>16</v>
      </c>
      <c r="B70" s="13" t="s">
        <v>126</v>
      </c>
      <c r="C70" s="11">
        <v>340823</v>
      </c>
      <c r="D70" s="15">
        <v>123406</v>
      </c>
    </row>
    <row r="71" spans="1:4" ht="15.75">
      <c r="A71" s="6" t="s">
        <v>127</v>
      </c>
      <c r="B71" s="13" t="s">
        <v>128</v>
      </c>
      <c r="C71" s="11">
        <f>SUM(C73:C84)</f>
        <v>346</v>
      </c>
      <c r="D71" s="15">
        <f>SUM(D73:D84)</f>
        <v>556</v>
      </c>
    </row>
    <row r="72" spans="1:4" ht="15.75">
      <c r="A72" s="6" t="s">
        <v>3</v>
      </c>
      <c r="B72" s="13" t="s">
        <v>49</v>
      </c>
      <c r="C72" s="11"/>
      <c r="D72" s="15"/>
    </row>
    <row r="73" spans="1:4" ht="15.75">
      <c r="A73" s="6" t="s">
        <v>129</v>
      </c>
      <c r="B73" s="13" t="s">
        <v>130</v>
      </c>
      <c r="C73" s="11"/>
      <c r="D73" s="15"/>
    </row>
    <row r="74" spans="1:4" ht="15.75">
      <c r="A74" s="6" t="s">
        <v>131</v>
      </c>
      <c r="B74" s="13" t="s">
        <v>132</v>
      </c>
      <c r="C74" s="11"/>
      <c r="D74" s="15"/>
    </row>
    <row r="75" spans="1:4" ht="15.75">
      <c r="A75" s="6" t="s">
        <v>133</v>
      </c>
      <c r="B75" s="13" t="s">
        <v>134</v>
      </c>
      <c r="C75" s="11"/>
      <c r="D75" s="15"/>
    </row>
    <row r="76" spans="1:4" ht="15.75">
      <c r="A76" s="6" t="s">
        <v>135</v>
      </c>
      <c r="B76" s="13" t="s">
        <v>136</v>
      </c>
      <c r="C76" s="11"/>
      <c r="D76" s="15"/>
    </row>
    <row r="77" spans="1:4" ht="15.75">
      <c r="A77" s="6" t="s">
        <v>137</v>
      </c>
      <c r="B77" s="13" t="s">
        <v>138</v>
      </c>
      <c r="C77" s="11"/>
      <c r="D77" s="15"/>
    </row>
    <row r="78" spans="1:4" ht="15.75">
      <c r="A78" s="6" t="s">
        <v>139</v>
      </c>
      <c r="B78" s="13" t="s">
        <v>140</v>
      </c>
      <c r="C78" s="11"/>
      <c r="D78" s="15"/>
    </row>
    <row r="79" spans="1:4" ht="15.75">
      <c r="A79" s="6" t="s">
        <v>141</v>
      </c>
      <c r="B79" s="13" t="s">
        <v>142</v>
      </c>
      <c r="C79" s="11">
        <v>26</v>
      </c>
      <c r="D79" s="15">
        <v>4</v>
      </c>
    </row>
    <row r="80" spans="1:4" ht="15.75">
      <c r="A80" s="6" t="s">
        <v>143</v>
      </c>
      <c r="B80" s="13" t="s">
        <v>144</v>
      </c>
      <c r="C80" s="11"/>
      <c r="D80" s="15"/>
    </row>
    <row r="81" spans="1:4" ht="15.75">
      <c r="A81" s="6" t="s">
        <v>145</v>
      </c>
      <c r="B81" s="13" t="s">
        <v>146</v>
      </c>
      <c r="C81" s="11"/>
      <c r="D81" s="15">
        <v>288</v>
      </c>
    </row>
    <row r="82" spans="1:4" ht="15.75">
      <c r="A82" s="6" t="s">
        <v>147</v>
      </c>
      <c r="B82" s="13" t="s">
        <v>148</v>
      </c>
      <c r="C82" s="11">
        <v>276</v>
      </c>
      <c r="D82" s="15">
        <v>234</v>
      </c>
    </row>
    <row r="83" spans="1:4" ht="15.75">
      <c r="A83" s="6" t="s">
        <v>149</v>
      </c>
      <c r="B83" s="13" t="s">
        <v>150</v>
      </c>
      <c r="C83" s="11">
        <v>32</v>
      </c>
      <c r="D83" s="15">
        <v>30</v>
      </c>
    </row>
    <row r="84" spans="1:4" ht="31.5">
      <c r="A84" s="6" t="s">
        <v>151</v>
      </c>
      <c r="B84" s="13" t="s">
        <v>152</v>
      </c>
      <c r="C84" s="11">
        <v>12</v>
      </c>
      <c r="D84" s="15"/>
    </row>
    <row r="85" spans="1:4" ht="15.75">
      <c r="A85" s="6" t="s">
        <v>101</v>
      </c>
      <c r="B85" s="13" t="s">
        <v>153</v>
      </c>
      <c r="C85" s="11"/>
      <c r="D85" s="15">
        <f>SUM(D87:D90)</f>
        <v>2314</v>
      </c>
    </row>
    <row r="86" spans="1:4" ht="15.75">
      <c r="A86" s="6" t="s">
        <v>3</v>
      </c>
      <c r="B86" s="13" t="s">
        <v>49</v>
      </c>
      <c r="C86" s="11"/>
      <c r="D86" s="15"/>
    </row>
    <row r="87" spans="1:4" ht="15.75">
      <c r="A87" s="6" t="s">
        <v>154</v>
      </c>
      <c r="B87" s="13" t="s">
        <v>155</v>
      </c>
      <c r="C87" s="11"/>
      <c r="D87" s="15"/>
    </row>
    <row r="88" spans="1:4" ht="15.75">
      <c r="A88" s="6" t="s">
        <v>156</v>
      </c>
      <c r="B88" s="13" t="s">
        <v>157</v>
      </c>
      <c r="C88" s="11"/>
      <c r="D88" s="15"/>
    </row>
    <row r="89" spans="1:4" ht="15.75">
      <c r="A89" s="6" t="s">
        <v>158</v>
      </c>
      <c r="B89" s="13" t="s">
        <v>159</v>
      </c>
      <c r="C89" s="11"/>
      <c r="D89" s="15">
        <v>2314</v>
      </c>
    </row>
    <row r="90" spans="1:4" ht="15.75">
      <c r="A90" s="6" t="s">
        <v>160</v>
      </c>
      <c r="B90" s="13" t="s">
        <v>161</v>
      </c>
      <c r="C90" s="11"/>
      <c r="D90" s="15"/>
    </row>
    <row r="91" spans="1:4" ht="15.75">
      <c r="A91" s="6" t="s">
        <v>29</v>
      </c>
      <c r="B91" s="13" t="s">
        <v>162</v>
      </c>
      <c r="C91" s="11">
        <v>5798</v>
      </c>
      <c r="D91" s="15">
        <v>40999</v>
      </c>
    </row>
    <row r="92" spans="1:4" ht="15.75">
      <c r="A92" s="6" t="s">
        <v>163</v>
      </c>
      <c r="B92" s="13" t="s">
        <v>164</v>
      </c>
      <c r="C92" s="11"/>
      <c r="D92" s="15"/>
    </row>
    <row r="93" spans="1:4" ht="15.75">
      <c r="A93" s="6" t="s">
        <v>165</v>
      </c>
      <c r="B93" s="13" t="s">
        <v>166</v>
      </c>
      <c r="C93" s="11"/>
      <c r="D93" s="15"/>
    </row>
    <row r="94" spans="1:4" ht="15.75">
      <c r="A94" s="6" t="s">
        <v>167</v>
      </c>
      <c r="B94" s="13" t="s">
        <v>168</v>
      </c>
      <c r="C94" s="11"/>
      <c r="D94" s="15"/>
    </row>
    <row r="95" spans="1:4" ht="15.75">
      <c r="A95" s="6" t="s">
        <v>8</v>
      </c>
      <c r="B95" s="13" t="s">
        <v>169</v>
      </c>
      <c r="C95" s="11">
        <v>11111</v>
      </c>
      <c r="D95" s="15">
        <v>14660</v>
      </c>
    </row>
    <row r="96" spans="1:4" ht="15.75">
      <c r="A96" s="7" t="s">
        <v>170</v>
      </c>
      <c r="B96" s="13" t="s">
        <v>171</v>
      </c>
      <c r="C96" s="14">
        <f>C70+C91+C95+C71</f>
        <v>358078</v>
      </c>
      <c r="D96" s="14">
        <f>D95+D91+D71+D70+D69+D65+D85</f>
        <v>181935</v>
      </c>
    </row>
    <row r="97" spans="1:4" ht="15.75">
      <c r="A97" s="6" t="s">
        <v>49</v>
      </c>
      <c r="B97" s="13" t="s">
        <v>49</v>
      </c>
      <c r="C97" s="11"/>
      <c r="D97" s="15"/>
    </row>
    <row r="98" spans="1:4" ht="15.75">
      <c r="A98" s="6" t="s">
        <v>19</v>
      </c>
      <c r="B98" s="13" t="s">
        <v>49</v>
      </c>
      <c r="C98" s="11"/>
      <c r="D98" s="15"/>
    </row>
    <row r="99" spans="1:4" ht="15.75">
      <c r="A99" s="6" t="s">
        <v>172</v>
      </c>
      <c r="B99" s="13" t="s">
        <v>173</v>
      </c>
      <c r="C99" s="11">
        <v>5088794</v>
      </c>
      <c r="D99" s="15">
        <v>5088794</v>
      </c>
    </row>
    <row r="100" spans="1:4" ht="15.75">
      <c r="A100" s="6" t="s">
        <v>3</v>
      </c>
      <c r="B100" s="13" t="s">
        <v>49</v>
      </c>
      <c r="C100" s="11"/>
      <c r="D100" s="15"/>
    </row>
    <row r="101" spans="1:4" ht="15.75">
      <c r="A101" s="6" t="s">
        <v>174</v>
      </c>
      <c r="B101" s="13" t="s">
        <v>175</v>
      </c>
      <c r="C101" s="11">
        <v>5088794</v>
      </c>
      <c r="D101" s="15">
        <v>5088794</v>
      </c>
    </row>
    <row r="102" spans="1:4" ht="15.75">
      <c r="A102" s="6" t="s">
        <v>176</v>
      </c>
      <c r="B102" s="13" t="s">
        <v>177</v>
      </c>
      <c r="C102" s="11"/>
      <c r="D102" s="15"/>
    </row>
    <row r="103" spans="1:4" ht="15.75">
      <c r="A103" s="6" t="s">
        <v>178</v>
      </c>
      <c r="B103" s="13" t="s">
        <v>179</v>
      </c>
      <c r="C103" s="11">
        <v>-296405</v>
      </c>
      <c r="D103" s="15">
        <v>-296405</v>
      </c>
    </row>
    <row r="104" spans="1:4" ht="15.75">
      <c r="A104" s="6" t="s">
        <v>5</v>
      </c>
      <c r="B104" s="13" t="s">
        <v>180</v>
      </c>
      <c r="C104" s="11">
        <v>-334171</v>
      </c>
      <c r="D104" s="15">
        <v>-334171</v>
      </c>
    </row>
    <row r="105" spans="1:4" ht="15.75">
      <c r="A105" s="6" t="s">
        <v>6</v>
      </c>
      <c r="B105" s="13" t="s">
        <v>181</v>
      </c>
      <c r="C105" s="11">
        <f>C108</f>
        <v>7957</v>
      </c>
      <c r="D105" s="11">
        <f>D108</f>
        <v>1725</v>
      </c>
    </row>
    <row r="106" spans="1:4" ht="15.75">
      <c r="A106" s="6" t="s">
        <v>3</v>
      </c>
      <c r="B106" s="13" t="s">
        <v>49</v>
      </c>
      <c r="C106" s="11"/>
      <c r="D106" s="15"/>
    </row>
    <row r="107" spans="1:4" ht="31.5">
      <c r="A107" s="6" t="s">
        <v>182</v>
      </c>
      <c r="B107" s="13" t="s">
        <v>183</v>
      </c>
      <c r="C107" s="11"/>
      <c r="D107" s="15"/>
    </row>
    <row r="108" spans="1:4" ht="15.75">
      <c r="A108" s="6" t="s">
        <v>184</v>
      </c>
      <c r="B108" s="13" t="s">
        <v>185</v>
      </c>
      <c r="C108" s="11">
        <v>7957</v>
      </c>
      <c r="D108" s="15">
        <v>1725</v>
      </c>
    </row>
    <row r="109" spans="1:4" ht="15.75">
      <c r="A109" s="6" t="s">
        <v>186</v>
      </c>
      <c r="B109" s="13" t="s">
        <v>187</v>
      </c>
      <c r="C109" s="11"/>
      <c r="D109" s="15"/>
    </row>
    <row r="110" spans="1:4" ht="15.75">
      <c r="A110" s="6" t="s">
        <v>20</v>
      </c>
      <c r="B110" s="13" t="s">
        <v>188</v>
      </c>
      <c r="C110" s="11">
        <f>C112+C113</f>
        <v>1972448</v>
      </c>
      <c r="D110" s="11">
        <f>SUM(D112:D113)</f>
        <v>2369350</v>
      </c>
    </row>
    <row r="111" spans="1:4" ht="15.75">
      <c r="A111" s="6" t="s">
        <v>3</v>
      </c>
      <c r="B111" s="13" t="s">
        <v>49</v>
      </c>
      <c r="C111" s="11"/>
      <c r="D111" s="15"/>
    </row>
    <row r="112" spans="1:4" ht="15.75">
      <c r="A112" s="6" t="s">
        <v>189</v>
      </c>
      <c r="B112" s="13" t="s">
        <v>190</v>
      </c>
      <c r="C112" s="11">
        <v>1718970</v>
      </c>
      <c r="D112" s="15">
        <v>1675550</v>
      </c>
    </row>
    <row r="113" spans="1:4" ht="15.75">
      <c r="A113" s="6" t="s">
        <v>191</v>
      </c>
      <c r="B113" s="13" t="s">
        <v>192</v>
      </c>
      <c r="C113" s="11">
        <v>253478</v>
      </c>
      <c r="D113" s="15">
        <v>693800</v>
      </c>
    </row>
    <row r="114" spans="1:4" ht="15.75">
      <c r="A114" s="7" t="s">
        <v>193</v>
      </c>
      <c r="B114" s="13" t="s">
        <v>194</v>
      </c>
      <c r="C114" s="14">
        <f>C99+C103+C104+C105+C110</f>
        <v>6438623</v>
      </c>
      <c r="D114" s="14">
        <f>D110+D105+D104+D103+D99</f>
        <v>6829293</v>
      </c>
    </row>
    <row r="115" spans="1:4" ht="15.75">
      <c r="A115" s="6" t="s">
        <v>49</v>
      </c>
      <c r="B115" s="13" t="s">
        <v>49</v>
      </c>
      <c r="C115" s="11"/>
      <c r="D115" s="15"/>
    </row>
    <row r="116" spans="1:4" ht="15.75">
      <c r="A116" s="7" t="s">
        <v>195</v>
      </c>
      <c r="B116" s="13" t="s">
        <v>196</v>
      </c>
      <c r="C116" s="14">
        <f>C114+C96</f>
        <v>6796701</v>
      </c>
      <c r="D116" s="14">
        <f>D114+D96</f>
        <v>7011228</v>
      </c>
    </row>
    <row r="119" spans="1:4" s="1" customFormat="1" ht="15.75">
      <c r="A119" s="3" t="s">
        <v>324</v>
      </c>
      <c r="B119" s="3"/>
      <c r="C119" s="32"/>
      <c r="D119" s="8"/>
    </row>
    <row r="120" spans="1:4" s="1" customFormat="1" ht="15.75">
      <c r="A120" s="3" t="s">
        <v>325</v>
      </c>
      <c r="B120" s="3"/>
      <c r="C120" s="32"/>
      <c r="D120" s="8"/>
    </row>
    <row r="121" spans="1:4" s="1" customFormat="1" ht="15.75">
      <c r="A121" s="3" t="s">
        <v>326</v>
      </c>
      <c r="B121" s="3"/>
      <c r="C121" s="32"/>
      <c r="D121" s="8"/>
    </row>
    <row r="122" spans="1:4" s="1" customFormat="1" ht="15.75">
      <c r="A122" s="3" t="s">
        <v>321</v>
      </c>
      <c r="B122" s="3"/>
      <c r="C122" s="32"/>
      <c r="D122" s="8"/>
    </row>
    <row r="123" spans="1:4" s="1" customFormat="1" ht="15.75">
      <c r="A123" s="3" t="s">
        <v>34</v>
      </c>
      <c r="B123" s="3"/>
      <c r="C123" s="32"/>
      <c r="D123" s="8"/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tabSelected="1" zoomScalePageLayoutView="0" workbookViewId="0" topLeftCell="A1">
      <selection activeCell="A2" sqref="A2:F2"/>
    </sheetView>
  </sheetViews>
  <sheetFormatPr defaultColWidth="16.00390625" defaultRowHeight="12.75"/>
  <cols>
    <col min="1" max="1" width="56.7109375" style="0" customWidth="1"/>
    <col min="2" max="2" width="16.00390625" style="0" customWidth="1"/>
    <col min="3" max="4" width="16.00390625" style="39" customWidth="1"/>
    <col min="5" max="6" width="16.00390625" style="38" customWidth="1"/>
  </cols>
  <sheetData>
    <row r="1" spans="1:6" ht="12.75">
      <c r="A1" s="19"/>
      <c r="B1" s="30"/>
      <c r="C1" s="33"/>
      <c r="D1" s="33"/>
      <c r="E1" s="31"/>
      <c r="F1" s="31"/>
    </row>
    <row r="2" spans="1:6" ht="18.75">
      <c r="A2" s="43" t="s">
        <v>322</v>
      </c>
      <c r="B2" s="43"/>
      <c r="C2" s="43"/>
      <c r="D2" s="43"/>
      <c r="E2" s="43"/>
      <c r="F2" s="43"/>
    </row>
    <row r="3" spans="1:6" ht="18.75">
      <c r="A3" s="44" t="str">
        <f>'[2]Ф1'!A3</f>
        <v>Акционерное общество "Инвестиционный Дом "Астана-Инвест"</v>
      </c>
      <c r="B3" s="44"/>
      <c r="C3" s="44"/>
      <c r="D3" s="44"/>
      <c r="E3" s="44"/>
      <c r="F3" s="44"/>
    </row>
    <row r="4" spans="1:6" ht="18.75">
      <c r="A4" s="43"/>
      <c r="B4" s="43"/>
      <c r="C4" s="43"/>
      <c r="D4" s="43"/>
      <c r="E4" s="43"/>
      <c r="F4" s="43"/>
    </row>
    <row r="5" spans="1:6" ht="18.75">
      <c r="A5" s="43" t="str">
        <f>'ф.1 '!A4:G4</f>
        <v>      по состоянию на "01" января 2017 года</v>
      </c>
      <c r="B5" s="43"/>
      <c r="C5" s="43"/>
      <c r="D5" s="43"/>
      <c r="E5" s="43"/>
      <c r="F5" s="43"/>
    </row>
    <row r="6" spans="1:6" ht="12.75">
      <c r="A6" s="20"/>
      <c r="B6" s="21"/>
      <c r="C6" s="34"/>
      <c r="D6" s="34"/>
      <c r="E6" s="22"/>
      <c r="F6" s="22"/>
    </row>
    <row r="7" spans="1:6" ht="15.75">
      <c r="A7" s="45" t="s">
        <v>23</v>
      </c>
      <c r="B7" s="45"/>
      <c r="C7" s="45"/>
      <c r="D7" s="45"/>
      <c r="E7" s="45"/>
      <c r="F7" s="45"/>
    </row>
    <row r="8" spans="1:6" ht="110.25">
      <c r="A8" s="12" t="s">
        <v>21</v>
      </c>
      <c r="B8" s="12" t="s">
        <v>0</v>
      </c>
      <c r="C8" s="4" t="s">
        <v>38</v>
      </c>
      <c r="D8" s="4" t="s">
        <v>36</v>
      </c>
      <c r="E8" s="12" t="s">
        <v>37</v>
      </c>
      <c r="F8" s="12" t="s">
        <v>35</v>
      </c>
    </row>
    <row r="9" spans="1:8" ht="15.75">
      <c r="A9" s="23">
        <v>1</v>
      </c>
      <c r="B9" s="23">
        <v>2</v>
      </c>
      <c r="C9" s="4">
        <v>3</v>
      </c>
      <c r="D9" s="4">
        <v>4</v>
      </c>
      <c r="E9" s="4"/>
      <c r="F9" s="4">
        <v>6</v>
      </c>
      <c r="H9" s="25"/>
    </row>
    <row r="10" spans="1:8" ht="15.75">
      <c r="A10" s="5" t="s">
        <v>197</v>
      </c>
      <c r="B10" s="24" t="s">
        <v>50</v>
      </c>
      <c r="C10" s="4">
        <v>10916</v>
      </c>
      <c r="D10" s="4">
        <v>157610</v>
      </c>
      <c r="E10" s="4">
        <f>E13+E14+E24</f>
        <v>17052</v>
      </c>
      <c r="F10" s="4">
        <f>F13+F14+F24</f>
        <v>193502</v>
      </c>
      <c r="H10" s="37"/>
    </row>
    <row r="11" spans="1:6" ht="15.75">
      <c r="A11" s="5" t="s">
        <v>198</v>
      </c>
      <c r="B11" s="24" t="s">
        <v>49</v>
      </c>
      <c r="C11" s="4"/>
      <c r="D11" s="4">
        <v>0</v>
      </c>
      <c r="E11" s="4"/>
      <c r="F11" s="4"/>
    </row>
    <row r="12" spans="1:6" ht="15.75">
      <c r="A12" s="5" t="s">
        <v>199</v>
      </c>
      <c r="B12" s="24" t="s">
        <v>52</v>
      </c>
      <c r="C12" s="4"/>
      <c r="D12" s="4">
        <v>0</v>
      </c>
      <c r="E12" s="4"/>
      <c r="F12" s="4"/>
    </row>
    <row r="13" spans="1:6" ht="15.75">
      <c r="A13" s="5" t="s">
        <v>200</v>
      </c>
      <c r="B13" s="24" t="s">
        <v>54</v>
      </c>
      <c r="C13" s="4">
        <v>270</v>
      </c>
      <c r="D13" s="4">
        <v>46690</v>
      </c>
      <c r="E13" s="4">
        <v>2195</v>
      </c>
      <c r="F13" s="4">
        <v>3933</v>
      </c>
    </row>
    <row r="14" spans="1:6" ht="15.75">
      <c r="A14" s="5" t="s">
        <v>201</v>
      </c>
      <c r="B14" s="24" t="s">
        <v>202</v>
      </c>
      <c r="C14" s="4">
        <v>10415</v>
      </c>
      <c r="D14" s="4">
        <v>96388</v>
      </c>
      <c r="E14" s="4">
        <f>E19+E20</f>
        <v>13963</v>
      </c>
      <c r="F14" s="4">
        <f>F19+F20</f>
        <v>185744</v>
      </c>
    </row>
    <row r="15" spans="1:6" ht="15.75">
      <c r="A15" s="5" t="s">
        <v>198</v>
      </c>
      <c r="B15" s="24" t="s">
        <v>49</v>
      </c>
      <c r="C15" s="4"/>
      <c r="D15" s="4">
        <v>0</v>
      </c>
      <c r="E15" s="4"/>
      <c r="F15" s="4"/>
    </row>
    <row r="16" spans="1:6" ht="31.5">
      <c r="A16" s="5" t="s">
        <v>203</v>
      </c>
      <c r="B16" s="24" t="s">
        <v>204</v>
      </c>
      <c r="C16" s="4"/>
      <c r="D16" s="4">
        <v>0</v>
      </c>
      <c r="E16" s="4"/>
      <c r="F16" s="4"/>
    </row>
    <row r="17" spans="1:6" ht="47.25">
      <c r="A17" s="5" t="s">
        <v>205</v>
      </c>
      <c r="B17" s="24" t="s">
        <v>206</v>
      </c>
      <c r="C17" s="4"/>
      <c r="D17" s="4">
        <v>0</v>
      </c>
      <c r="E17" s="4"/>
      <c r="F17" s="4"/>
    </row>
    <row r="18" spans="1:6" ht="31.5">
      <c r="A18" s="5" t="s">
        <v>207</v>
      </c>
      <c r="B18" s="24" t="s">
        <v>208</v>
      </c>
      <c r="C18" s="4"/>
      <c r="D18" s="4">
        <v>0</v>
      </c>
      <c r="E18" s="4"/>
      <c r="F18" s="4"/>
    </row>
    <row r="19" spans="1:6" ht="47.25">
      <c r="A19" s="5" t="s">
        <v>209</v>
      </c>
      <c r="B19" s="24" t="s">
        <v>210</v>
      </c>
      <c r="C19" s="4">
        <v>10415</v>
      </c>
      <c r="D19" s="4">
        <v>96388</v>
      </c>
      <c r="E19" s="4">
        <v>9146</v>
      </c>
      <c r="F19" s="4">
        <v>99179</v>
      </c>
    </row>
    <row r="20" spans="1:6" ht="63">
      <c r="A20" s="5" t="s">
        <v>211</v>
      </c>
      <c r="B20" s="24" t="s">
        <v>212</v>
      </c>
      <c r="C20" s="4">
        <v>5078</v>
      </c>
      <c r="D20" s="4">
        <v>31174</v>
      </c>
      <c r="E20" s="4">
        <v>4817</v>
      </c>
      <c r="F20" s="4">
        <v>86565</v>
      </c>
    </row>
    <row r="21" spans="1:6" ht="47.25">
      <c r="A21" s="5" t="s">
        <v>213</v>
      </c>
      <c r="B21" s="24" t="s">
        <v>214</v>
      </c>
      <c r="C21" s="4">
        <v>100</v>
      </c>
      <c r="D21" s="4">
        <v>6117</v>
      </c>
      <c r="E21" s="4"/>
      <c r="F21" s="4"/>
    </row>
    <row r="22" spans="1:6" ht="31.5">
      <c r="A22" s="5" t="s">
        <v>215</v>
      </c>
      <c r="B22" s="24" t="s">
        <v>216</v>
      </c>
      <c r="C22" s="4"/>
      <c r="D22" s="4">
        <v>0</v>
      </c>
      <c r="E22" s="4"/>
      <c r="F22" s="4"/>
    </row>
    <row r="23" spans="1:6" ht="31.5">
      <c r="A23" s="5" t="s">
        <v>217</v>
      </c>
      <c r="B23" s="24" t="s">
        <v>218</v>
      </c>
      <c r="C23" s="4"/>
      <c r="D23" s="4">
        <v>0</v>
      </c>
      <c r="E23" s="4"/>
      <c r="F23" s="4"/>
    </row>
    <row r="24" spans="1:6" ht="15.75">
      <c r="A24" s="5" t="s">
        <v>219</v>
      </c>
      <c r="B24" s="24" t="s">
        <v>220</v>
      </c>
      <c r="C24" s="4">
        <v>231</v>
      </c>
      <c r="D24" s="4">
        <v>14532</v>
      </c>
      <c r="E24" s="4">
        <v>894</v>
      </c>
      <c r="F24" s="4">
        <v>3825</v>
      </c>
    </row>
    <row r="25" spans="1:6" ht="31.5">
      <c r="A25" s="5" t="s">
        <v>221</v>
      </c>
      <c r="B25" s="24" t="s">
        <v>222</v>
      </c>
      <c r="C25" s="4"/>
      <c r="D25" s="4">
        <v>0</v>
      </c>
      <c r="E25" s="4">
        <v>0</v>
      </c>
      <c r="F25" s="4">
        <v>0</v>
      </c>
    </row>
    <row r="26" spans="1:6" ht="15.75">
      <c r="A26" s="5" t="s">
        <v>223</v>
      </c>
      <c r="B26" s="24" t="s">
        <v>45</v>
      </c>
      <c r="C26" s="4">
        <v>1058</v>
      </c>
      <c r="D26" s="4">
        <v>12811</v>
      </c>
      <c r="E26" s="4">
        <f>SUM(E31:E39)</f>
        <v>1324</v>
      </c>
      <c r="F26" s="4">
        <f>SUM(F31:F39)</f>
        <v>22878</v>
      </c>
    </row>
    <row r="27" spans="1:6" ht="15.75">
      <c r="A27" s="5" t="s">
        <v>3</v>
      </c>
      <c r="B27" s="24" t="s">
        <v>49</v>
      </c>
      <c r="C27" s="4"/>
      <c r="D27" s="4">
        <v>0</v>
      </c>
      <c r="E27" s="4"/>
      <c r="F27" s="4"/>
    </row>
    <row r="28" spans="1:6" ht="15.75">
      <c r="A28" s="5" t="s">
        <v>224</v>
      </c>
      <c r="B28" s="24" t="s">
        <v>225</v>
      </c>
      <c r="C28" s="4"/>
      <c r="D28" s="4">
        <v>0</v>
      </c>
      <c r="E28" s="4"/>
      <c r="F28" s="4"/>
    </row>
    <row r="29" spans="1:6" ht="15.75">
      <c r="A29" s="5" t="s">
        <v>3</v>
      </c>
      <c r="B29" s="26" t="s">
        <v>49</v>
      </c>
      <c r="C29" s="4"/>
      <c r="D29" s="4">
        <v>0</v>
      </c>
      <c r="E29" s="4"/>
      <c r="F29" s="4"/>
    </row>
    <row r="30" spans="1:6" ht="15.75">
      <c r="A30" s="5" t="s">
        <v>226</v>
      </c>
      <c r="B30" s="27" t="s">
        <v>227</v>
      </c>
      <c r="C30" s="4"/>
      <c r="D30" s="4">
        <v>0</v>
      </c>
      <c r="E30" s="4"/>
      <c r="F30" s="4"/>
    </row>
    <row r="31" spans="1:6" ht="15.75">
      <c r="A31" s="5" t="s">
        <v>228</v>
      </c>
      <c r="B31" s="27" t="s">
        <v>229</v>
      </c>
      <c r="C31" s="4"/>
      <c r="D31" s="4">
        <v>0</v>
      </c>
      <c r="E31" s="4"/>
      <c r="F31" s="4"/>
    </row>
    <row r="32" spans="1:6" ht="15.75">
      <c r="A32" s="5" t="s">
        <v>230</v>
      </c>
      <c r="B32" s="27" t="s">
        <v>231</v>
      </c>
      <c r="C32" s="4"/>
      <c r="D32" s="4">
        <v>135</v>
      </c>
      <c r="E32" s="4"/>
      <c r="F32" s="4">
        <v>714</v>
      </c>
    </row>
    <row r="33" spans="1:6" ht="15.75">
      <c r="A33" s="5" t="s">
        <v>232</v>
      </c>
      <c r="B33" s="27" t="s">
        <v>233</v>
      </c>
      <c r="C33" s="4">
        <v>601</v>
      </c>
      <c r="D33" s="4">
        <v>1301</v>
      </c>
      <c r="E33" s="4"/>
      <c r="F33" s="4">
        <v>1908</v>
      </c>
    </row>
    <row r="34" spans="1:6" ht="15.75">
      <c r="A34" s="5" t="s">
        <v>234</v>
      </c>
      <c r="B34" s="27" t="s">
        <v>235</v>
      </c>
      <c r="C34" s="4">
        <v>150</v>
      </c>
      <c r="D34" s="4">
        <v>1307</v>
      </c>
      <c r="E34" s="4">
        <v>100</v>
      </c>
      <c r="F34" s="4">
        <v>367</v>
      </c>
    </row>
    <row r="35" spans="1:6" ht="15.75">
      <c r="A35" s="5" t="s">
        <v>236</v>
      </c>
      <c r="B35" s="27" t="s">
        <v>237</v>
      </c>
      <c r="C35" s="4">
        <v>18</v>
      </c>
      <c r="D35" s="4">
        <v>6962</v>
      </c>
      <c r="E35" s="4">
        <v>1011</v>
      </c>
      <c r="F35" s="4">
        <v>12800</v>
      </c>
    </row>
    <row r="36" spans="1:6" ht="15.75">
      <c r="A36" s="5" t="s">
        <v>238</v>
      </c>
      <c r="B36" s="27" t="s">
        <v>239</v>
      </c>
      <c r="C36" s="4"/>
      <c r="D36" s="4">
        <v>0</v>
      </c>
      <c r="E36" s="4"/>
      <c r="F36" s="4"/>
    </row>
    <row r="37" spans="1:6" ht="15.75">
      <c r="A37" s="5" t="s">
        <v>240</v>
      </c>
      <c r="B37" s="27" t="s">
        <v>241</v>
      </c>
      <c r="C37" s="4">
        <v>289</v>
      </c>
      <c r="D37" s="4">
        <v>3106</v>
      </c>
      <c r="E37" s="4">
        <v>213</v>
      </c>
      <c r="F37" s="4">
        <v>7089</v>
      </c>
    </row>
    <row r="38" spans="1:6" ht="15.75">
      <c r="A38" s="5" t="s">
        <v>242</v>
      </c>
      <c r="B38" s="27" t="s">
        <v>243</v>
      </c>
      <c r="C38" s="4"/>
      <c r="D38" s="4">
        <v>0</v>
      </c>
      <c r="E38" s="4"/>
      <c r="F38" s="4"/>
    </row>
    <row r="39" spans="1:6" ht="31.5">
      <c r="A39" s="5" t="s">
        <v>97</v>
      </c>
      <c r="B39" s="27" t="s">
        <v>244</v>
      </c>
      <c r="C39" s="4"/>
      <c r="D39" s="4">
        <v>0</v>
      </c>
      <c r="E39" s="4"/>
      <c r="F39" s="4"/>
    </row>
    <row r="40" spans="1:6" ht="15.75">
      <c r="A40" s="5" t="s">
        <v>245</v>
      </c>
      <c r="B40" s="27" t="s">
        <v>46</v>
      </c>
      <c r="C40" s="4"/>
      <c r="D40" s="4">
        <v>96088</v>
      </c>
      <c r="E40" s="4">
        <v>3112</v>
      </c>
      <c r="F40" s="4">
        <v>-77806</v>
      </c>
    </row>
    <row r="41" spans="1:6" ht="47.25">
      <c r="A41" s="5" t="s">
        <v>246</v>
      </c>
      <c r="B41" s="27" t="s">
        <v>47</v>
      </c>
      <c r="C41" s="4">
        <v>16572</v>
      </c>
      <c r="D41" s="4">
        <v>992020</v>
      </c>
      <c r="E41" s="4">
        <v>-56248</v>
      </c>
      <c r="F41" s="4">
        <v>18356</v>
      </c>
    </row>
    <row r="42" spans="1:6" ht="15.75">
      <c r="A42" s="5" t="s">
        <v>247</v>
      </c>
      <c r="B42" s="27" t="s">
        <v>60</v>
      </c>
      <c r="C42" s="4"/>
      <c r="D42" s="4">
        <v>70</v>
      </c>
      <c r="E42" s="4"/>
      <c r="F42" s="4"/>
    </row>
    <row r="43" spans="1:6" ht="15.75">
      <c r="A43" s="5" t="s">
        <v>248</v>
      </c>
      <c r="B43" s="27" t="s">
        <v>63</v>
      </c>
      <c r="C43" s="4">
        <v>82630</v>
      </c>
      <c r="D43" s="4">
        <v>965622</v>
      </c>
      <c r="E43" s="4">
        <v>202365</v>
      </c>
      <c r="F43" s="4">
        <v>1132438</v>
      </c>
    </row>
    <row r="44" spans="1:6" ht="31.5">
      <c r="A44" s="5" t="s">
        <v>249</v>
      </c>
      <c r="B44" s="27" t="s">
        <v>67</v>
      </c>
      <c r="C44" s="4"/>
      <c r="D44" s="4">
        <v>0</v>
      </c>
      <c r="E44" s="4"/>
      <c r="F44" s="4"/>
    </row>
    <row r="45" spans="1:6" ht="15.75">
      <c r="A45" s="5" t="s">
        <v>250</v>
      </c>
      <c r="B45" s="27" t="s">
        <v>69</v>
      </c>
      <c r="C45" s="4"/>
      <c r="D45" s="4">
        <v>374</v>
      </c>
      <c r="E45" s="4"/>
      <c r="F45" s="4"/>
    </row>
    <row r="46" spans="1:6" ht="31.5">
      <c r="A46" s="5" t="s">
        <v>251</v>
      </c>
      <c r="B46" s="27" t="s">
        <v>70</v>
      </c>
      <c r="C46" s="4"/>
      <c r="D46" s="4">
        <v>0</v>
      </c>
      <c r="E46" s="4"/>
      <c r="F46" s="4"/>
    </row>
    <row r="47" spans="1:6" ht="31.5">
      <c r="A47" s="5" t="s">
        <v>252</v>
      </c>
      <c r="B47" s="27" t="s">
        <v>71</v>
      </c>
      <c r="C47" s="4">
        <v>63528</v>
      </c>
      <c r="D47" s="4">
        <v>1209180</v>
      </c>
      <c r="E47" s="4"/>
      <c r="F47" s="4"/>
    </row>
    <row r="48" spans="1:6" ht="15.75">
      <c r="A48" s="5" t="s">
        <v>3</v>
      </c>
      <c r="B48" s="27" t="s">
        <v>49</v>
      </c>
      <c r="C48" s="4"/>
      <c r="D48" s="4">
        <v>0</v>
      </c>
      <c r="E48" s="4"/>
      <c r="F48" s="4"/>
    </row>
    <row r="49" spans="1:6" ht="15.75">
      <c r="A49" s="5" t="s">
        <v>253</v>
      </c>
      <c r="B49" s="27" t="s">
        <v>254</v>
      </c>
      <c r="C49" s="4"/>
      <c r="D49" s="4">
        <v>0</v>
      </c>
      <c r="E49" s="4"/>
      <c r="F49" s="4"/>
    </row>
    <row r="50" spans="1:6" ht="15.75">
      <c r="A50" s="5" t="s">
        <v>255</v>
      </c>
      <c r="B50" s="28" t="s">
        <v>256</v>
      </c>
      <c r="C50" s="4"/>
      <c r="D50" s="4">
        <v>0</v>
      </c>
      <c r="E50" s="4"/>
      <c r="F50" s="4"/>
    </row>
    <row r="51" spans="1:6" ht="15.75">
      <c r="A51" s="5" t="s">
        <v>257</v>
      </c>
      <c r="B51" s="27" t="s">
        <v>258</v>
      </c>
      <c r="C51" s="4">
        <v>63528</v>
      </c>
      <c r="D51" s="4">
        <v>1209180</v>
      </c>
      <c r="E51" s="4"/>
      <c r="F51" s="4"/>
    </row>
    <row r="52" spans="1:6" ht="15.75">
      <c r="A52" s="5" t="s">
        <v>259</v>
      </c>
      <c r="B52" s="27" t="s">
        <v>260</v>
      </c>
      <c r="C52" s="4"/>
      <c r="D52" s="4">
        <v>0</v>
      </c>
      <c r="E52" s="4"/>
      <c r="F52" s="4"/>
    </row>
    <row r="53" spans="1:6" ht="47.25">
      <c r="A53" s="5" t="s">
        <v>261</v>
      </c>
      <c r="B53" s="27" t="s">
        <v>73</v>
      </c>
      <c r="C53" s="4">
        <v>7186</v>
      </c>
      <c r="D53" s="4">
        <v>13068</v>
      </c>
      <c r="E53" s="4"/>
      <c r="F53" s="4"/>
    </row>
    <row r="54" spans="1:6" ht="15.75">
      <c r="A54" s="5" t="s">
        <v>262</v>
      </c>
      <c r="B54" s="27" t="s">
        <v>74</v>
      </c>
      <c r="C54" s="4">
        <v>17046</v>
      </c>
      <c r="D54" s="4">
        <v>20149</v>
      </c>
      <c r="E54" s="4">
        <v>6656</v>
      </c>
      <c r="F54" s="4">
        <v>17784</v>
      </c>
    </row>
    <row r="55" spans="1:6" ht="15.75">
      <c r="A55" s="2" t="s">
        <v>263</v>
      </c>
      <c r="B55" s="27" t="s">
        <v>75</v>
      </c>
      <c r="C55" s="4">
        <v>198936</v>
      </c>
      <c r="D55" s="4">
        <v>3466992</v>
      </c>
      <c r="E55" s="4">
        <f>E10+E26+E40+E41+E42+E43+E45+E47+E54+E53+E25</f>
        <v>174261</v>
      </c>
      <c r="F55" s="4">
        <f>F10+F26+F40+F41+F42+F43+F45+F47+F54+F53+F25</f>
        <v>1307152</v>
      </c>
    </row>
    <row r="56" spans="1:6" ht="15.75">
      <c r="A56" s="5" t="s">
        <v>49</v>
      </c>
      <c r="B56" s="27" t="s">
        <v>49</v>
      </c>
      <c r="C56" s="4"/>
      <c r="D56" s="4">
        <v>0</v>
      </c>
      <c r="E56" s="4"/>
      <c r="F56" s="4"/>
    </row>
    <row r="57" spans="1:6" ht="15.75">
      <c r="A57" s="5" t="s">
        <v>264</v>
      </c>
      <c r="B57" s="27" t="s">
        <v>76</v>
      </c>
      <c r="C57" s="4">
        <v>0</v>
      </c>
      <c r="D57" s="4">
        <v>88</v>
      </c>
      <c r="E57" s="4"/>
      <c r="F57" s="4"/>
    </row>
    <row r="58" spans="1:6" ht="15.75">
      <c r="A58" s="5" t="s">
        <v>198</v>
      </c>
      <c r="B58" s="27" t="s">
        <v>49</v>
      </c>
      <c r="C58" s="4"/>
      <c r="D58" s="4">
        <v>0</v>
      </c>
      <c r="E58" s="4"/>
      <c r="F58" s="4"/>
    </row>
    <row r="59" spans="1:6" ht="15.75">
      <c r="A59" s="5" t="s">
        <v>265</v>
      </c>
      <c r="B59" s="27" t="s">
        <v>266</v>
      </c>
      <c r="C59" s="4"/>
      <c r="D59" s="4">
        <v>0</v>
      </c>
      <c r="E59" s="4"/>
      <c r="F59" s="4"/>
    </row>
    <row r="60" spans="1:6" ht="15.75">
      <c r="A60" s="5" t="s">
        <v>267</v>
      </c>
      <c r="B60" s="27" t="s">
        <v>268</v>
      </c>
      <c r="C60" s="4"/>
      <c r="D60" s="4">
        <v>0</v>
      </c>
      <c r="E60" s="4"/>
      <c r="F60" s="4"/>
    </row>
    <row r="61" spans="1:6" ht="15.75">
      <c r="A61" s="5" t="s">
        <v>269</v>
      </c>
      <c r="B61" s="27" t="s">
        <v>270</v>
      </c>
      <c r="C61" s="4"/>
      <c r="D61" s="4">
        <v>0</v>
      </c>
      <c r="E61" s="4"/>
      <c r="F61" s="4"/>
    </row>
    <row r="62" spans="1:6" ht="31.5">
      <c r="A62" s="5" t="s">
        <v>271</v>
      </c>
      <c r="B62" s="27" t="s">
        <v>272</v>
      </c>
      <c r="C62" s="35"/>
      <c r="D62" s="4">
        <v>88</v>
      </c>
      <c r="E62" s="35"/>
      <c r="F62" s="4"/>
    </row>
    <row r="63" spans="1:6" ht="15.75">
      <c r="A63" s="5" t="s">
        <v>273</v>
      </c>
      <c r="B63" s="27" t="s">
        <v>78</v>
      </c>
      <c r="C63" s="35">
        <v>461</v>
      </c>
      <c r="D63" s="4">
        <v>4067</v>
      </c>
      <c r="E63" s="35">
        <f>SUM(E65:E70)</f>
        <v>212</v>
      </c>
      <c r="F63" s="35">
        <f>SUM(F65:F70)</f>
        <v>5081</v>
      </c>
    </row>
    <row r="64" spans="1:6" ht="15.75">
      <c r="A64" s="5" t="s">
        <v>3</v>
      </c>
      <c r="B64" s="27" t="s">
        <v>49</v>
      </c>
      <c r="C64" s="35"/>
      <c r="D64" s="4">
        <v>0</v>
      </c>
      <c r="E64" s="35"/>
      <c r="F64" s="4"/>
    </row>
    <row r="65" spans="1:6" ht="15.75">
      <c r="A65" s="5" t="s">
        <v>274</v>
      </c>
      <c r="B65" s="27" t="s">
        <v>80</v>
      </c>
      <c r="C65" s="35"/>
      <c r="D65" s="4">
        <v>0</v>
      </c>
      <c r="E65" s="35"/>
      <c r="F65" s="4"/>
    </row>
    <row r="66" spans="1:6" ht="15.75">
      <c r="A66" s="5" t="s">
        <v>275</v>
      </c>
      <c r="B66" s="27" t="s">
        <v>86</v>
      </c>
      <c r="C66" s="35">
        <v>32</v>
      </c>
      <c r="D66" s="4">
        <v>298</v>
      </c>
      <c r="E66" s="35">
        <v>12</v>
      </c>
      <c r="F66" s="4">
        <v>12</v>
      </c>
    </row>
    <row r="67" spans="1:6" ht="15.75">
      <c r="A67" s="5" t="s">
        <v>276</v>
      </c>
      <c r="B67" s="27" t="s">
        <v>88</v>
      </c>
      <c r="C67" s="35">
        <v>110</v>
      </c>
      <c r="D67" s="4">
        <v>875</v>
      </c>
      <c r="E67" s="35"/>
      <c r="F67" s="4">
        <v>3212</v>
      </c>
    </row>
    <row r="68" spans="1:6" ht="15.75">
      <c r="A68" s="5" t="s">
        <v>277</v>
      </c>
      <c r="B68" s="27" t="s">
        <v>90</v>
      </c>
      <c r="C68" s="35">
        <v>32</v>
      </c>
      <c r="D68" s="4">
        <v>106</v>
      </c>
      <c r="E68" s="35"/>
      <c r="F68" s="4">
        <v>103</v>
      </c>
    </row>
    <row r="69" spans="1:6" ht="15.75">
      <c r="A69" s="5" t="s">
        <v>278</v>
      </c>
      <c r="B69" s="27" t="s">
        <v>92</v>
      </c>
      <c r="C69" s="4"/>
      <c r="D69" s="4">
        <v>131</v>
      </c>
      <c r="E69" s="4"/>
      <c r="F69" s="4">
        <v>185</v>
      </c>
    </row>
    <row r="70" spans="1:6" ht="15.75">
      <c r="A70" s="5" t="s">
        <v>279</v>
      </c>
      <c r="B70" s="27" t="s">
        <v>94</v>
      </c>
      <c r="C70" s="35">
        <v>287</v>
      </c>
      <c r="D70" s="4">
        <v>2657</v>
      </c>
      <c r="E70" s="35">
        <v>200</v>
      </c>
      <c r="F70" s="35">
        <v>1569</v>
      </c>
    </row>
    <row r="71" spans="1:6" ht="31.5">
      <c r="A71" s="5" t="s">
        <v>280</v>
      </c>
      <c r="B71" s="27" t="s">
        <v>102</v>
      </c>
      <c r="C71" s="4"/>
      <c r="D71" s="4">
        <v>0</v>
      </c>
      <c r="E71" s="4">
        <f>E73</f>
        <v>111</v>
      </c>
      <c r="F71" s="4">
        <f>F73</f>
        <v>112</v>
      </c>
    </row>
    <row r="72" spans="1:6" ht="15.75">
      <c r="A72" s="5" t="s">
        <v>3</v>
      </c>
      <c r="B72" s="28" t="s">
        <v>49</v>
      </c>
      <c r="C72" s="4"/>
      <c r="D72" s="4">
        <v>0</v>
      </c>
      <c r="E72" s="4"/>
      <c r="F72" s="4"/>
    </row>
    <row r="73" spans="1:6" ht="15.75">
      <c r="A73" s="5" t="s">
        <v>281</v>
      </c>
      <c r="B73" s="27" t="s">
        <v>104</v>
      </c>
      <c r="C73" s="36"/>
      <c r="D73" s="4">
        <v>0</v>
      </c>
      <c r="E73" s="36">
        <v>111</v>
      </c>
      <c r="F73" s="4">
        <v>112</v>
      </c>
    </row>
    <row r="74" spans="1:6" ht="15.75">
      <c r="A74" s="5" t="s">
        <v>282</v>
      </c>
      <c r="B74" s="27" t="s">
        <v>106</v>
      </c>
      <c r="C74" s="4"/>
      <c r="D74" s="4">
        <v>0</v>
      </c>
      <c r="E74" s="4"/>
      <c r="F74" s="4"/>
    </row>
    <row r="75" spans="1:6" ht="15.75">
      <c r="A75" s="5" t="s">
        <v>283</v>
      </c>
      <c r="B75" s="27" t="s">
        <v>108</v>
      </c>
      <c r="C75" s="36"/>
      <c r="D75" s="4">
        <v>0</v>
      </c>
      <c r="E75" s="36"/>
      <c r="F75" s="4"/>
    </row>
    <row r="76" spans="1:6" ht="15.75">
      <c r="A76" s="5" t="s">
        <v>284</v>
      </c>
      <c r="B76" s="27" t="s">
        <v>110</v>
      </c>
      <c r="C76" s="4"/>
      <c r="D76" s="4">
        <v>0</v>
      </c>
      <c r="E76" s="4"/>
      <c r="F76" s="4"/>
    </row>
    <row r="77" spans="1:6" ht="15.75">
      <c r="A77" s="5" t="s">
        <v>285</v>
      </c>
      <c r="B77" s="27" t="s">
        <v>286</v>
      </c>
      <c r="C77" s="36"/>
      <c r="D77" s="4">
        <v>0</v>
      </c>
      <c r="E77" s="36"/>
      <c r="F77" s="4"/>
    </row>
    <row r="78" spans="1:6" ht="15.75">
      <c r="A78" s="5" t="s">
        <v>287</v>
      </c>
      <c r="B78" s="27" t="s">
        <v>111</v>
      </c>
      <c r="C78" s="4"/>
      <c r="D78" s="4">
        <v>979748</v>
      </c>
      <c r="E78" s="4"/>
      <c r="F78" s="4"/>
    </row>
    <row r="79" spans="1:6" ht="47.25">
      <c r="A79" s="5" t="s">
        <v>288</v>
      </c>
      <c r="B79" s="27" t="s">
        <v>112</v>
      </c>
      <c r="C79" s="36">
        <v>111465</v>
      </c>
      <c r="D79" s="4">
        <v>466624</v>
      </c>
      <c r="E79" s="36"/>
      <c r="F79" s="4"/>
    </row>
    <row r="80" spans="1:6" ht="15.75">
      <c r="A80" s="5" t="s">
        <v>289</v>
      </c>
      <c r="B80" s="27" t="s">
        <v>114</v>
      </c>
      <c r="C80" s="35">
        <v>7</v>
      </c>
      <c r="D80" s="4">
        <v>3803</v>
      </c>
      <c r="E80" s="35"/>
      <c r="F80" s="35"/>
    </row>
    <row r="81" spans="1:6" ht="15.75">
      <c r="A81" s="5" t="s">
        <v>290</v>
      </c>
      <c r="B81" s="27" t="s">
        <v>115</v>
      </c>
      <c r="C81" s="36">
        <v>111368</v>
      </c>
      <c r="D81" s="4">
        <v>835248</v>
      </c>
      <c r="E81" s="36"/>
      <c r="F81" s="4"/>
    </row>
    <row r="82" spans="1:6" ht="31.5">
      <c r="A82" s="5" t="s">
        <v>291</v>
      </c>
      <c r="B82" s="27" t="s">
        <v>116</v>
      </c>
      <c r="C82" s="36"/>
      <c r="D82" s="4">
        <v>0</v>
      </c>
      <c r="E82" s="36"/>
      <c r="F82" s="4"/>
    </row>
    <row r="83" spans="1:6" ht="31.5">
      <c r="A83" s="5" t="s">
        <v>31</v>
      </c>
      <c r="B83" s="27" t="s">
        <v>118</v>
      </c>
      <c r="C83" s="4"/>
      <c r="D83" s="4">
        <v>1178</v>
      </c>
      <c r="E83" s="4"/>
      <c r="F83" s="4"/>
    </row>
    <row r="84" spans="1:6" ht="31.5">
      <c r="A84" s="5" t="s">
        <v>292</v>
      </c>
      <c r="B84" s="27" t="s">
        <v>119</v>
      </c>
      <c r="C84" s="36"/>
      <c r="D84" s="4">
        <v>0</v>
      </c>
      <c r="E84" s="36"/>
      <c r="F84" s="36"/>
    </row>
    <row r="85" spans="1:6" ht="31.5">
      <c r="A85" s="5" t="s">
        <v>293</v>
      </c>
      <c r="B85" s="27" t="s">
        <v>121</v>
      </c>
      <c r="C85" s="36">
        <v>27258</v>
      </c>
      <c r="D85" s="4">
        <v>665285</v>
      </c>
      <c r="E85" s="36"/>
      <c r="F85" s="36"/>
    </row>
    <row r="86" spans="1:6" ht="15.75">
      <c r="A86" s="5" t="s">
        <v>3</v>
      </c>
      <c r="B86" s="27" t="s">
        <v>49</v>
      </c>
      <c r="C86" s="10"/>
      <c r="D86" s="4">
        <v>0</v>
      </c>
      <c r="E86" s="10"/>
      <c r="F86" s="10"/>
    </row>
    <row r="87" spans="1:6" ht="15.75">
      <c r="A87" s="5" t="s">
        <v>294</v>
      </c>
      <c r="B87" s="27" t="s">
        <v>295</v>
      </c>
      <c r="C87" s="36"/>
      <c r="D87" s="4">
        <v>0</v>
      </c>
      <c r="E87" s="36"/>
      <c r="F87" s="36"/>
    </row>
    <row r="88" spans="1:6" ht="15.75">
      <c r="A88" s="5" t="s">
        <v>296</v>
      </c>
      <c r="B88" s="27" t="s">
        <v>297</v>
      </c>
      <c r="C88" s="36"/>
      <c r="D88" s="4">
        <v>0</v>
      </c>
      <c r="E88" s="36"/>
      <c r="F88" s="36"/>
    </row>
    <row r="89" spans="1:6" ht="15.75">
      <c r="A89" s="5" t="s">
        <v>298</v>
      </c>
      <c r="B89" s="27" t="s">
        <v>299</v>
      </c>
      <c r="C89" s="35">
        <v>27258</v>
      </c>
      <c r="D89" s="4">
        <v>665285</v>
      </c>
      <c r="E89" s="36"/>
      <c r="F89" s="36"/>
    </row>
    <row r="90" spans="1:6" ht="15.75">
      <c r="A90" s="5" t="s">
        <v>300</v>
      </c>
      <c r="B90" s="27" t="s">
        <v>301</v>
      </c>
      <c r="C90" s="35"/>
      <c r="D90" s="4">
        <v>0</v>
      </c>
      <c r="E90" s="36"/>
      <c r="F90" s="36"/>
    </row>
    <row r="91" spans="1:6" ht="47.25">
      <c r="A91" s="5" t="s">
        <v>302</v>
      </c>
      <c r="B91" s="27" t="s">
        <v>122</v>
      </c>
      <c r="C91" s="35">
        <v>761</v>
      </c>
      <c r="D91" s="4">
        <v>11569</v>
      </c>
      <c r="E91" s="35"/>
      <c r="F91" s="35"/>
    </row>
    <row r="92" spans="1:6" ht="15.75">
      <c r="A92" s="5" t="s">
        <v>30</v>
      </c>
      <c r="B92" s="27" t="s">
        <v>123</v>
      </c>
      <c r="C92" s="35">
        <v>31832</v>
      </c>
      <c r="D92" s="4">
        <v>214572</v>
      </c>
      <c r="E92" s="35">
        <v>11089</v>
      </c>
      <c r="F92" s="35">
        <v>255643</v>
      </c>
    </row>
    <row r="93" spans="1:6" ht="15.75">
      <c r="A93" s="5" t="s">
        <v>3</v>
      </c>
      <c r="B93" s="28" t="s">
        <v>49</v>
      </c>
      <c r="C93" s="35"/>
      <c r="D93" s="4">
        <v>0</v>
      </c>
      <c r="E93" s="36"/>
      <c r="F93" s="36">
        <v>0</v>
      </c>
    </row>
    <row r="94" spans="1:6" ht="15.75">
      <c r="A94" s="5" t="s">
        <v>303</v>
      </c>
      <c r="B94" s="27" t="s">
        <v>304</v>
      </c>
      <c r="C94" s="35">
        <v>25794</v>
      </c>
      <c r="D94" s="4">
        <v>132532</v>
      </c>
      <c r="E94" s="35">
        <v>11235</v>
      </c>
      <c r="F94" s="4">
        <v>144257</v>
      </c>
    </row>
    <row r="95" spans="1:6" ht="15.75">
      <c r="A95" s="5" t="s">
        <v>305</v>
      </c>
      <c r="B95" s="29" t="s">
        <v>306</v>
      </c>
      <c r="C95" s="35">
        <v>153</v>
      </c>
      <c r="D95" s="4">
        <v>1654</v>
      </c>
      <c r="E95" s="35">
        <v>318</v>
      </c>
      <c r="F95" s="4">
        <v>4474</v>
      </c>
    </row>
    <row r="96" spans="1:6" ht="15.75">
      <c r="A96" s="5" t="s">
        <v>307</v>
      </c>
      <c r="B96" s="29" t="s">
        <v>308</v>
      </c>
      <c r="C96" s="35">
        <v>140</v>
      </c>
      <c r="D96" s="4">
        <v>1868</v>
      </c>
      <c r="E96" s="35">
        <v>140</v>
      </c>
      <c r="F96" s="4">
        <v>1680</v>
      </c>
    </row>
    <row r="97" spans="1:6" ht="15.75">
      <c r="A97" s="5" t="s">
        <v>309</v>
      </c>
      <c r="B97" s="29" t="s">
        <v>310</v>
      </c>
      <c r="C97" s="35">
        <v>3147</v>
      </c>
      <c r="D97" s="4">
        <v>43012</v>
      </c>
      <c r="E97" s="35"/>
      <c r="F97" s="4"/>
    </row>
    <row r="98" spans="1:6" ht="15.75">
      <c r="A98" s="5" t="s">
        <v>311</v>
      </c>
      <c r="B98" s="29" t="s">
        <v>312</v>
      </c>
      <c r="C98" s="35">
        <v>670</v>
      </c>
      <c r="D98" s="4">
        <v>12874</v>
      </c>
      <c r="E98" s="35">
        <v>-17018</v>
      </c>
      <c r="F98" s="4">
        <v>-2250</v>
      </c>
    </row>
    <row r="99" spans="1:6" ht="47.25">
      <c r="A99" s="5" t="s">
        <v>313</v>
      </c>
      <c r="B99" s="29" t="s">
        <v>314</v>
      </c>
      <c r="C99" s="35">
        <v>1928</v>
      </c>
      <c r="D99" s="4">
        <v>22826</v>
      </c>
      <c r="E99" s="35">
        <v>2514</v>
      </c>
      <c r="F99" s="4">
        <v>32598</v>
      </c>
    </row>
    <row r="100" spans="1:6" ht="15.75">
      <c r="A100" s="5" t="s">
        <v>315</v>
      </c>
      <c r="B100" s="29" t="s">
        <v>316</v>
      </c>
      <c r="C100" s="35"/>
      <c r="D100" s="4">
        <v>-194</v>
      </c>
      <c r="E100" s="35"/>
      <c r="F100" s="4"/>
    </row>
    <row r="101" spans="1:6" ht="15.75">
      <c r="A101" s="5" t="s">
        <v>9</v>
      </c>
      <c r="B101" s="29" t="s">
        <v>125</v>
      </c>
      <c r="C101" s="35">
        <v>704</v>
      </c>
      <c r="D101" s="4">
        <v>25228</v>
      </c>
      <c r="E101" s="35">
        <f>1242+24675</f>
        <v>25917</v>
      </c>
      <c r="F101" s="4">
        <f>1969+113066</f>
        <v>115035</v>
      </c>
    </row>
    <row r="102" spans="1:6" ht="15.75">
      <c r="A102" s="2" t="s">
        <v>317</v>
      </c>
      <c r="B102" s="29" t="s">
        <v>126</v>
      </c>
      <c r="C102" s="35">
        <v>283856</v>
      </c>
      <c r="D102" s="4">
        <v>3207410</v>
      </c>
      <c r="E102" s="35">
        <f>E101+E92+E83+E63+E57+E89+E91+E80+E71</f>
        <v>37329</v>
      </c>
      <c r="F102" s="35">
        <f>F101+F92+F83+F63+F57+F89+F91+F80+F71</f>
        <v>375871</v>
      </c>
    </row>
    <row r="103" spans="1:6" ht="15.75">
      <c r="A103" s="5" t="s">
        <v>49</v>
      </c>
      <c r="B103" s="29" t="s">
        <v>49</v>
      </c>
      <c r="C103" s="35"/>
      <c r="D103" s="4">
        <v>0</v>
      </c>
      <c r="E103" s="35"/>
      <c r="F103" s="4"/>
    </row>
    <row r="104" spans="1:6" ht="31.5">
      <c r="A104" s="5" t="s">
        <v>318</v>
      </c>
      <c r="B104" s="29" t="s">
        <v>128</v>
      </c>
      <c r="C104" s="35">
        <v>-84920</v>
      </c>
      <c r="D104" s="4">
        <v>259582</v>
      </c>
      <c r="E104" s="35">
        <f>E55-E102</f>
        <v>136932</v>
      </c>
      <c r="F104" s="35">
        <f>F55-F102</f>
        <v>931281</v>
      </c>
    </row>
    <row r="105" spans="1:6" ht="15.75">
      <c r="A105" s="5" t="s">
        <v>49</v>
      </c>
      <c r="B105" s="29" t="s">
        <v>49</v>
      </c>
      <c r="C105" s="35"/>
      <c r="D105" s="4">
        <v>0</v>
      </c>
      <c r="E105" s="35"/>
      <c r="F105" s="4"/>
    </row>
    <row r="106" spans="1:6" ht="15.75">
      <c r="A106" s="5" t="s">
        <v>32</v>
      </c>
      <c r="B106" s="29" t="s">
        <v>153</v>
      </c>
      <c r="C106" s="35">
        <v>40</v>
      </c>
      <c r="D106" s="4">
        <v>8169</v>
      </c>
      <c r="E106" s="35">
        <v>202967</v>
      </c>
      <c r="F106" s="4">
        <v>203681</v>
      </c>
    </row>
    <row r="107" spans="1:6" ht="15.75">
      <c r="A107" s="5" t="s">
        <v>49</v>
      </c>
      <c r="B107" s="29" t="s">
        <v>49</v>
      </c>
      <c r="C107" s="35"/>
      <c r="D107" s="4">
        <v>0</v>
      </c>
      <c r="E107" s="35"/>
      <c r="F107" s="4"/>
    </row>
    <row r="108" spans="1:6" ht="31.5">
      <c r="A108" s="5" t="s">
        <v>319</v>
      </c>
      <c r="B108" s="29" t="s">
        <v>162</v>
      </c>
      <c r="C108" s="35">
        <v>-84960</v>
      </c>
      <c r="D108" s="4">
        <v>251413</v>
      </c>
      <c r="E108" s="35">
        <f>E104-E106</f>
        <v>-66035</v>
      </c>
      <c r="F108" s="35">
        <f>F104-F106</f>
        <v>727600</v>
      </c>
    </row>
    <row r="109" spans="1:6" ht="15.75">
      <c r="A109" s="5" t="s">
        <v>14</v>
      </c>
      <c r="B109" s="29" t="s">
        <v>164</v>
      </c>
      <c r="C109" s="35"/>
      <c r="D109" s="4">
        <v>0</v>
      </c>
      <c r="E109" s="35"/>
      <c r="F109" s="4"/>
    </row>
    <row r="110" spans="1:6" ht="15.75">
      <c r="A110" s="5" t="s">
        <v>49</v>
      </c>
      <c r="B110" s="29" t="s">
        <v>49</v>
      </c>
      <c r="C110" s="35"/>
      <c r="D110" s="4">
        <v>0</v>
      </c>
      <c r="E110" s="35"/>
      <c r="F110" s="4"/>
    </row>
    <row r="111" spans="1:6" ht="31.5">
      <c r="A111" s="5" t="s">
        <v>320</v>
      </c>
      <c r="B111" s="29" t="s">
        <v>166</v>
      </c>
      <c r="C111" s="35">
        <v>-84960</v>
      </c>
      <c r="D111" s="4">
        <v>251413</v>
      </c>
      <c r="E111" s="35">
        <f>E108-E109</f>
        <v>-66035</v>
      </c>
      <c r="F111" s="35">
        <f>F108-F109</f>
        <v>727600</v>
      </c>
    </row>
    <row r="115" spans="1:4" s="1" customFormat="1" ht="15.75">
      <c r="A115" s="3" t="s">
        <v>324</v>
      </c>
      <c r="B115" s="3"/>
      <c r="C115" s="32"/>
      <c r="D115" s="8"/>
    </row>
    <row r="116" spans="1:4" s="1" customFormat="1" ht="15.75">
      <c r="A116" s="3" t="s">
        <v>325</v>
      </c>
      <c r="B116" s="3"/>
      <c r="C116" s="32"/>
      <c r="D116" s="8"/>
    </row>
    <row r="117" spans="1:4" s="1" customFormat="1" ht="15.75">
      <c r="A117" s="3" t="s">
        <v>326</v>
      </c>
      <c r="B117" s="3"/>
      <c r="C117" s="32"/>
      <c r="D117" s="8"/>
    </row>
    <row r="118" spans="1:4" s="1" customFormat="1" ht="15.75">
      <c r="A118" s="3" t="s">
        <v>321</v>
      </c>
      <c r="B118" s="3"/>
      <c r="C118" s="32"/>
      <c r="D118" s="8"/>
    </row>
    <row r="119" spans="1:4" s="1" customFormat="1" ht="15.75">
      <c r="A119" s="3" t="s">
        <v>34</v>
      </c>
      <c r="B119" s="3"/>
      <c r="C119" s="32"/>
      <c r="D119" s="8"/>
    </row>
  </sheetData>
  <sheetProtection/>
  <mergeCells count="5">
    <mergeCell ref="A2:F2"/>
    <mergeCell ref="A3:F3"/>
    <mergeCell ref="A4:F4"/>
    <mergeCell ref="A5:F5"/>
    <mergeCell ref="A7:F7"/>
  </mergeCells>
  <printOptions/>
  <pageMargins left="0.7" right="0.7" top="0.75" bottom="0.7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zhsabitova</cp:lastModifiedBy>
  <cp:lastPrinted>2017-01-16T16:05:48Z</cp:lastPrinted>
  <dcterms:created xsi:type="dcterms:W3CDTF">1996-10-08T23:32:33Z</dcterms:created>
  <dcterms:modified xsi:type="dcterms:W3CDTF">2017-01-16T16:09:44Z</dcterms:modified>
  <cp:category/>
  <cp:version/>
  <cp:contentType/>
  <cp:contentStatus/>
</cp:coreProperties>
</file>