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040" windowWidth="15135" windowHeight="5385" activeTab="0"/>
  </bookViews>
  <sheets>
    <sheet name="баланс" sheetId="1" r:id="rId1"/>
    <sheet name="ОПУ" sheetId="2" r:id="rId2"/>
  </sheets>
  <definedNames>
    <definedName name="_xlnm.Print_Area" localSheetId="0">'баланс'!$A$1:$E$84</definedName>
    <definedName name="_xlnm.Print_Area" localSheetId="1">'ОПУ'!$A$1:$D$59</definedName>
  </definedNames>
  <calcPr fullCalcOnLoad="1"/>
</workbook>
</file>

<file path=xl/comments1.xml><?xml version="1.0" encoding="utf-8"?>
<comments xmlns="http://schemas.openxmlformats.org/spreadsheetml/2006/main">
  <authors>
    <author>LEX-PEX.NET</author>
  </authors>
  <commentList>
    <comment ref="D89" authorId="0">
      <text>
        <r>
          <rPr>
            <b/>
            <sz val="9"/>
            <rFont val="Tahoma"/>
            <family val="2"/>
          </rPr>
          <t>LEX-PEX.NET: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<sst xmlns="http://schemas.openxmlformats.org/spreadsheetml/2006/main" count="224" uniqueCount="190">
  <si>
    <r>
      <t xml:space="preserve">Наименование организации </t>
    </r>
    <r>
      <rPr>
        <b/>
        <sz val="10"/>
        <rFont val="Arial Cyr"/>
        <family val="0"/>
      </rPr>
      <t xml:space="preserve">           АО "Батыс транзит"                                       </t>
    </r>
  </si>
  <si>
    <t>тыс. тенге</t>
  </si>
  <si>
    <t>Наименование показателей</t>
  </si>
  <si>
    <t>Код стр.</t>
  </si>
  <si>
    <t>За отчетный период</t>
  </si>
  <si>
    <t>За предыдущий период</t>
  </si>
  <si>
    <t>Прочие доходы</t>
  </si>
  <si>
    <t>Административные расходы</t>
  </si>
  <si>
    <t>Прочие расходы</t>
  </si>
  <si>
    <t xml:space="preserve">Главный бухгалтер        _____________________________  Бабибаева С.С.         </t>
  </si>
  <si>
    <t>Бухгалтерский баланс</t>
  </si>
  <si>
    <r>
      <t xml:space="preserve">Наименование организации </t>
    </r>
    <r>
      <rPr>
        <b/>
        <sz val="9.5"/>
        <rFont val="Arial Cyr"/>
        <family val="0"/>
      </rPr>
      <t xml:space="preserve">           АО "Батыс транзит"                                   </t>
    </r>
  </si>
  <si>
    <r>
      <t xml:space="preserve">Вид деятельности организации </t>
    </r>
    <r>
      <rPr>
        <b/>
        <sz val="9.5"/>
        <rFont val="Arial Cyr"/>
        <family val="0"/>
      </rPr>
      <t xml:space="preserve"> Строительство и эксплуатация  линий электропередач                                        </t>
    </r>
  </si>
  <si>
    <r>
      <t xml:space="preserve">Юридический адрес организации </t>
    </r>
    <r>
      <rPr>
        <b/>
        <sz val="9.5"/>
        <rFont val="Arial Cyr"/>
        <family val="0"/>
      </rPr>
      <t xml:space="preserve">  г.Алматы, ул. Шевченко, 162Ж</t>
    </r>
  </si>
  <si>
    <t xml:space="preserve">А К Т И В Ы </t>
  </si>
  <si>
    <t>На конец отчетного периода</t>
  </si>
  <si>
    <t>На начало отчетного периода</t>
  </si>
  <si>
    <t>I. Краткосрочные активы</t>
  </si>
  <si>
    <t>Денежные средства и их эквиваленты</t>
  </si>
  <si>
    <t>Запасы</t>
  </si>
  <si>
    <t>Прочие краткосрочные активы</t>
  </si>
  <si>
    <t>II. Долгосрочные активы</t>
  </si>
  <si>
    <t>Инвестиции, учитываемые методом долевого участия</t>
  </si>
  <si>
    <t>Основные средства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</si>
  <si>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</si>
  <si>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</si>
  <si>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</si>
  <si>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</si>
  <si>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III. Краткосрочные обязательства</t>
  </si>
  <si>
    <t>Прочие краткосрочные обязательства</t>
  </si>
  <si>
    <t>IV. Долгосрочные обязательства</t>
  </si>
  <si>
    <t>Отложенные налоговые обязательства</t>
  </si>
  <si>
    <t>Прочие долгосрочные обязательства</t>
  </si>
  <si>
    <t>V. Капитал</t>
  </si>
  <si>
    <t>Выпущенный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</si>
  <si>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</si>
  <si>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</si>
  <si>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</si>
  <si>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Нераспределенный доход (непокрытый убыток)</t>
  </si>
  <si>
    <t>в том числе:</t>
  </si>
  <si>
    <t>Хеджирование денежных потоков</t>
  </si>
  <si>
    <t>На конец             отчетного периода</t>
  </si>
  <si>
    <t>от 20 августа 2010 года № 422</t>
  </si>
  <si>
    <t>Республики Казахстан</t>
  </si>
  <si>
    <t>010</t>
  </si>
  <si>
    <t>011</t>
  </si>
  <si>
    <t>012</t>
  </si>
  <si>
    <t>013</t>
  </si>
  <si>
    <t>Финансовые активы, имеющиеся в наличии для продажи</t>
  </si>
  <si>
    <t>Приоизводные финансовые инструменты</t>
  </si>
  <si>
    <t xml:space="preserve">Финансовые активы, учитываемые по справедливой стоимости через прибыли и убытки </t>
  </si>
  <si>
    <t>Финансовые активы, удерживаемые до погашения</t>
  </si>
  <si>
    <t>Прочие краткосрочные финансовые активы</t>
  </si>
  <si>
    <t>014</t>
  </si>
  <si>
    <t>015</t>
  </si>
  <si>
    <t>Краткосрочная торговая и прочая дебиторская задолженность</t>
  </si>
  <si>
    <t>Текущий подоходный налог</t>
  </si>
  <si>
    <t>Активы (или выбывающие группы), предназначенные для продажи</t>
  </si>
  <si>
    <t>101</t>
  </si>
  <si>
    <t>Итого краткосрочных активов (сумма строк с 010 по 019)</t>
  </si>
  <si>
    <t>016</t>
  </si>
  <si>
    <t>017</t>
  </si>
  <si>
    <t>018</t>
  </si>
  <si>
    <t>019</t>
  </si>
  <si>
    <t>Прочие долгосрочные финансовые активы</t>
  </si>
  <si>
    <t>110</t>
  </si>
  <si>
    <t>111</t>
  </si>
  <si>
    <t>112</t>
  </si>
  <si>
    <t>113</t>
  </si>
  <si>
    <t>114</t>
  </si>
  <si>
    <t>Долгосрочная торговая и прочая дебиторская задолженность</t>
  </si>
  <si>
    <t>Инвестиционное имущество</t>
  </si>
  <si>
    <t>115</t>
  </si>
  <si>
    <t>116</t>
  </si>
  <si>
    <t>117</t>
  </si>
  <si>
    <t>Биологические активы</t>
  </si>
  <si>
    <t>118</t>
  </si>
  <si>
    <t>119</t>
  </si>
  <si>
    <t>120</t>
  </si>
  <si>
    <t>121</t>
  </si>
  <si>
    <t>122</t>
  </si>
  <si>
    <t>123</t>
  </si>
  <si>
    <t>Итого долгосрочных активов (сумма строк с 110 по 123)</t>
  </si>
  <si>
    <t>Баланс (стр. 100 + стр. 101 + стр. 200)</t>
  </si>
  <si>
    <t>О Б Я З А Т Е Л Ь С Т В А  И  К А П И Т А Л</t>
  </si>
  <si>
    <t>Займы</t>
  </si>
  <si>
    <t>210</t>
  </si>
  <si>
    <t>Производные финансовые инструменты</t>
  </si>
  <si>
    <t>211</t>
  </si>
  <si>
    <t>Прочие краткосрочные финансовые обязательства</t>
  </si>
  <si>
    <t>212</t>
  </si>
  <si>
    <t>Краткосрочная торговая и прочая кредиторская задолженность</t>
  </si>
  <si>
    <t>213</t>
  </si>
  <si>
    <t>Краткосрочные резервы</t>
  </si>
  <si>
    <t>Текущие налоговые обязательства по подоходному налогу</t>
  </si>
  <si>
    <t>214</t>
  </si>
  <si>
    <t>215</t>
  </si>
  <si>
    <t xml:space="preserve">Вознаграждения работникам </t>
  </si>
  <si>
    <t>216</t>
  </si>
  <si>
    <t>Обязательства выбывающих групп, предназначенные для продажи</t>
  </si>
  <si>
    <t>301</t>
  </si>
  <si>
    <t>Итого краткосрочных обязательств (сумма строк с 210 по 217)</t>
  </si>
  <si>
    <t>217</t>
  </si>
  <si>
    <t>410</t>
  </si>
  <si>
    <t>411</t>
  </si>
  <si>
    <t>412</t>
  </si>
  <si>
    <t>413</t>
  </si>
  <si>
    <t>414</t>
  </si>
  <si>
    <t>Итого капитал, относимый на собственников материнской организации (сумма строк с 410 по 414)</t>
  </si>
  <si>
    <t>420</t>
  </si>
  <si>
    <t>Доля неконтролирующих собственников</t>
  </si>
  <si>
    <t>Всего капитал (строка 420+/- строка 421)</t>
  </si>
  <si>
    <t>Баланс (стр. 300+ стр. 301 + стр. 400 + стр. 500)</t>
  </si>
  <si>
    <t>421</t>
  </si>
  <si>
    <t>310</t>
  </si>
  <si>
    <t>311</t>
  </si>
  <si>
    <t>Долгосрочная торговая и прочая кредиторская задолженность</t>
  </si>
  <si>
    <t xml:space="preserve">Прочие долгосрочные финансовые обязательства </t>
  </si>
  <si>
    <t>312</t>
  </si>
  <si>
    <t>313</t>
  </si>
  <si>
    <t>Долгосрочные резервы</t>
  </si>
  <si>
    <t>314</t>
  </si>
  <si>
    <t>315</t>
  </si>
  <si>
    <t>316</t>
  </si>
  <si>
    <t>Итого долгосрочных обязательств (сумма строк с 310 по 316)</t>
  </si>
  <si>
    <t>Выручка</t>
  </si>
  <si>
    <t>Себестоимость реализованных товаров  и услуг</t>
  </si>
  <si>
    <t>Валовая прибыль (стр.010 - стр.011)</t>
  </si>
  <si>
    <t xml:space="preserve">Расходы по реализации </t>
  </si>
  <si>
    <t>Итого операционная прибыль (убыток) (+/- стр. с 012 по 016)</t>
  </si>
  <si>
    <t>020</t>
  </si>
  <si>
    <t>Доходы по финансированию</t>
  </si>
  <si>
    <t>021</t>
  </si>
  <si>
    <t>Расходы по финансированию</t>
  </si>
  <si>
    <t>022</t>
  </si>
  <si>
    <t>023</t>
  </si>
  <si>
    <t>Доля организации в прибыли (убытке)ассоциированных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</si>
  <si>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</si>
  <si>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>Прочие неоперационные расходы</t>
  </si>
  <si>
    <t>024</t>
  </si>
  <si>
    <t>025</t>
  </si>
  <si>
    <t>Прибыль (убыток) до налогообложения (+/-  с стр.020  по стр.025)</t>
  </si>
  <si>
    <t>100</t>
  </si>
  <si>
    <t>Расходы по  подоходному налогу</t>
  </si>
  <si>
    <t>200</t>
  </si>
  <si>
    <t>Прибыль (убыток) после налогообложения от продолжающейся деятельности (стр.100 - стр.101)</t>
  </si>
  <si>
    <t xml:space="preserve">Прибыль (убыток) после налогообложения от прекращенной деятельности </t>
  </si>
  <si>
    <t>201</t>
  </si>
  <si>
    <t>300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</si>
  <si>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</si>
  <si>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</si>
  <si>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стр. с 410 по  420):</t>
  </si>
  <si>
    <t>400</t>
  </si>
  <si>
    <t>Переоценка основных средств</t>
  </si>
  <si>
    <t>Переоценка финансовых активов, имеющихся в наличии для продажи</t>
  </si>
  <si>
    <t>Доля организации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</si>
  <si>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</si>
  <si>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</si>
  <si>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Курсовая разница по инвестициям в зарубежные организации</t>
  </si>
  <si>
    <t>415</t>
  </si>
  <si>
    <t>416</t>
  </si>
  <si>
    <t>Хеджирование чистых инвестиций в зарубежные операции</t>
  </si>
  <si>
    <t>417</t>
  </si>
  <si>
    <t>Прочие компоненты прочей совокупной прибыли</t>
  </si>
  <si>
    <t>418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</si>
  <si>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</si>
  <si>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</si>
  <si>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419</t>
  </si>
  <si>
    <t>Общая совокупная  прибыль  за период (стр.300+стр.400)</t>
  </si>
  <si>
    <t xml:space="preserve">Общая совокупная  прибыль относимая на: </t>
  </si>
  <si>
    <t>500</t>
  </si>
  <si>
    <t>600</t>
  </si>
  <si>
    <t>Прибыль на акцию:</t>
  </si>
  <si>
    <t>Базовая прибыль на акцию:</t>
  </si>
  <si>
    <t xml:space="preserve"> от продолжающейся деятельности </t>
  </si>
  <si>
    <t xml:space="preserve"> от прекращенной деятельности </t>
  </si>
  <si>
    <t>Разводненная прибыль на акцию:</t>
  </si>
  <si>
    <t>Прибыль за год (стр.200+ стр.201) относимая на:</t>
  </si>
  <si>
    <t xml:space="preserve">к приказу Министра финансов </t>
  </si>
  <si>
    <t>Приложение  3</t>
  </si>
  <si>
    <t>Приложение  2</t>
  </si>
  <si>
    <r>
      <t>Организационно-правовая форма:</t>
    </r>
    <r>
      <rPr>
        <b/>
        <sz val="9.5"/>
        <rFont val="Arial Cyr"/>
        <family val="0"/>
      </rPr>
      <t xml:space="preserve">   Акционерное общество                                                  </t>
    </r>
  </si>
  <si>
    <r>
      <t xml:space="preserve">Форма отчетности: </t>
    </r>
    <r>
      <rPr>
        <b/>
        <sz val="9.5"/>
        <rFont val="Arial"/>
        <family val="2"/>
      </rPr>
      <t xml:space="preserve"> неконсолидированная </t>
    </r>
  </si>
  <si>
    <t>Отчет о  прибылях и убытках</t>
  </si>
  <si>
    <t xml:space="preserve"> </t>
  </si>
  <si>
    <t>Руководитель                 _____________________________  Ибрагимов К.Б.</t>
  </si>
  <si>
    <t>Субъект предпринимательства: Среднего</t>
  </si>
  <si>
    <r>
      <t>по состоянию на "</t>
    </r>
    <r>
      <rPr>
        <b/>
        <u val="single"/>
        <sz val="10"/>
        <rFont val="Arial Cyr"/>
        <family val="0"/>
      </rPr>
      <t xml:space="preserve"> 30 " сентября </t>
    </r>
    <r>
      <rPr>
        <b/>
        <sz val="10"/>
        <rFont val="Arial Cyr"/>
        <family val="0"/>
      </rPr>
      <t>2014 года</t>
    </r>
  </si>
  <si>
    <t>за период, заканчивающийся  " 30 " сентября 2014 года</t>
  </si>
  <si>
    <r>
      <t>Среднегодовая численность :    44</t>
    </r>
    <r>
      <rPr>
        <b/>
        <sz val="9.5"/>
        <rFont val="Arial"/>
        <family val="2"/>
      </rPr>
      <t xml:space="preserve">  чел.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</si>
</sst>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\-0.00"/>
    <numFmt numFmtId="165" formatCode="0;[Red]\-0"/>
    <numFmt numFmtId="166" formatCode="0.0;[Red]\-0.0"/>
    <numFmt numFmtId="167" formatCode="_-* #,##0.0_р_._-;\-* #,##0.0_р_._-;_-* &quot;-&quot;??_р_._-;_-@_-"/>
    <numFmt numFmtId="168" formatCode="#,##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[$-FC19]d\ mmmm\ yyyy\ &quot;г.&quot;"/>
    <numFmt numFmtId="174" formatCode="_-* #,##0.00&quot;р.&quot;_-;\(* #,##0.00&quot;р.&quot;_-\);_-* &quot;-&quot;??&quot;р.&quot;_-;_-@_-"/>
    <numFmt numFmtId="175" formatCode="_-* #,##0.00&quot;р.&quot;_-;\(\ #,##0.00_-\);_-* &quot;-&quot;??&quot;р.&quot;_-;_-@_-"/>
    <numFmt numFmtId="176" formatCode="_-* #,##0.0&quot;р.&quot;_-;\(\ #,##0.0_-\);_-* &quot;-&quot;??&quot;р.&quot;_-;_-@_-"/>
    <numFmt numFmtId="177" formatCode="_-* #,##0&quot;р.&quot;_-;\(\ #,##0_-\);_-* &quot;-&quot;??&quot;р.&quot;_-;_-@_-"/>
    <numFmt numFmtId="178" formatCode="_-* #,##0_-;\(\ #,##0_-\);_-* &quot;-&quot;??_-;_-@_-"/>
    <numFmt numFmtId="179" formatCode="#,##0.00_ ;[Red]\-#,##0.00\ "/>
    <numFmt numFmtId="180" formatCode="0.00_ ;[Red]\-0.00\ "/>
    <numFmt numFmtId="181" formatCode="#,##0.000_ ;[Red]\-#,##0.000\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 Cyr"/>
      <family val="0"/>
    </font>
    <font>
      <b/>
      <u val="single"/>
      <sz val="10"/>
      <name val="Arial Cyr"/>
      <family val="0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 Cyr"/>
      <family val="0"/>
    </font>
    <font>
      <sz val="9.5"/>
      <name val="Arial"/>
      <family val="2"/>
    </font>
    <font>
      <b/>
      <sz val="9.5"/>
      <name val="Arial Cyr"/>
      <family val="0"/>
    </font>
    <font>
      <b/>
      <i/>
      <sz val="9.5"/>
      <name val="Arial Cyr"/>
      <family val="0"/>
    </font>
    <font>
      <b/>
      <sz val="9.5"/>
      <name val="Arial"/>
      <family val="2"/>
    </font>
    <font>
      <sz val="9.5"/>
      <name val="Arial Cyr"/>
      <family val="0"/>
    </font>
    <font>
      <b/>
      <sz val="9"/>
      <name val="Arial"/>
      <family val="2"/>
    </font>
    <font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9.5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9.5"/>
      <color theme="1"/>
      <name val="Arial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medium"/>
      <bottom/>
    </border>
    <border>
      <left/>
      <right style="thin"/>
      <top style="thin"/>
      <bottom/>
    </border>
    <border>
      <left/>
      <right style="medium"/>
      <top style="medium"/>
      <bottom/>
    </border>
    <border>
      <left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/>
      <top/>
      <bottom style="thin"/>
    </border>
    <border>
      <left>
        <color indexed="63"/>
      </left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6" fillId="0" borderId="0">
      <alignment horizontal="left"/>
      <protection/>
    </xf>
    <xf numFmtId="0" fontId="6" fillId="0" borderId="0">
      <alignment horizontal="left"/>
      <protection/>
    </xf>
    <xf numFmtId="0" fontId="2" fillId="0" borderId="0">
      <alignment/>
      <protection/>
    </xf>
    <xf numFmtId="0" fontId="6" fillId="0" borderId="0">
      <alignment horizontal="left"/>
      <protection/>
    </xf>
    <xf numFmtId="0" fontId="6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78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2" fillId="0" borderId="0" xfId="55">
      <alignment/>
      <protection/>
    </xf>
    <xf numFmtId="0" fontId="5" fillId="0" borderId="0" xfId="55" applyFont="1" applyAlignment="1">
      <alignment horizontal="center"/>
      <protection/>
    </xf>
    <xf numFmtId="0" fontId="3" fillId="0" borderId="10" xfId="55" applyFont="1" applyBorder="1" applyAlignment="1">
      <alignment horizontal="center" vertical="center" wrapText="1"/>
      <protection/>
    </xf>
    <xf numFmtId="3" fontId="3" fillId="33" borderId="11" xfId="5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5" fillId="0" borderId="0" xfId="55" applyFont="1">
      <alignment/>
      <protection/>
    </xf>
    <xf numFmtId="0" fontId="5" fillId="0" borderId="0" xfId="55" applyFont="1" applyAlignment="1">
      <alignment/>
      <protection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6" fillId="0" borderId="0" xfId="54" applyAlignment="1">
      <alignment horizontal="right"/>
      <protection/>
    </xf>
    <xf numFmtId="0" fontId="2" fillId="0" borderId="0" xfId="55" applyFont="1" applyAlignment="1">
      <alignment horizontal="center"/>
      <protection/>
    </xf>
    <xf numFmtId="0" fontId="10" fillId="0" borderId="10" xfId="54" applyFont="1" applyBorder="1" applyAlignment="1">
      <alignment horizontal="center" vertical="center" wrapText="1"/>
      <protection/>
    </xf>
    <xf numFmtId="0" fontId="10" fillId="0" borderId="0" xfId="54" applyFont="1" applyFill="1" applyBorder="1" applyAlignment="1">
      <alignment horizontal="center" vertical="center" wrapText="1"/>
      <protection/>
    </xf>
    <xf numFmtId="4" fontId="9" fillId="0" borderId="0" xfId="67" applyNumberFormat="1" applyFont="1" applyBorder="1" applyAlignment="1">
      <alignment horizontal="right" vertical="center"/>
    </xf>
    <xf numFmtId="0" fontId="0" fillId="33" borderId="0" xfId="0" applyFill="1" applyAlignment="1">
      <alignment/>
    </xf>
    <xf numFmtId="0" fontId="44" fillId="0" borderId="0" xfId="0" applyFont="1" applyAlignment="1">
      <alignment/>
    </xf>
    <xf numFmtId="4" fontId="6" fillId="0" borderId="0" xfId="54" applyNumberFormat="1" applyAlignment="1">
      <alignment horizontal="center"/>
      <protection/>
    </xf>
    <xf numFmtId="0" fontId="2" fillId="0" borderId="12" xfId="55" applyBorder="1" applyAlignment="1">
      <alignment horizontal="left" vertical="center" wrapText="1"/>
      <protection/>
    </xf>
    <xf numFmtId="164" fontId="7" fillId="0" borderId="13" xfId="56" applyNumberFormat="1" applyFont="1" applyBorder="1" applyAlignment="1">
      <alignment horizontal="right" vertical="top"/>
      <protection/>
    </xf>
    <xf numFmtId="165" fontId="7" fillId="0" borderId="13" xfId="56" applyNumberFormat="1" applyFont="1" applyBorder="1" applyAlignment="1">
      <alignment horizontal="right" vertical="top"/>
      <protection/>
    </xf>
    <xf numFmtId="3" fontId="5" fillId="33" borderId="0" xfId="55" applyNumberFormat="1" applyFont="1" applyFill="1">
      <alignment/>
      <protection/>
    </xf>
    <xf numFmtId="3" fontId="5" fillId="33" borderId="0" xfId="55" applyNumberFormat="1" applyFont="1" applyFill="1" applyAlignment="1">
      <alignment/>
      <protection/>
    </xf>
    <xf numFmtId="0" fontId="2" fillId="0" borderId="14" xfId="55" applyBorder="1" applyAlignment="1">
      <alignment horizontal="left" vertical="center" wrapText="1"/>
      <protection/>
    </xf>
    <xf numFmtId="0" fontId="2" fillId="0" borderId="15" xfId="55" applyBorder="1" applyAlignment="1">
      <alignment horizontal="left" vertical="center" wrapText="1"/>
      <protection/>
    </xf>
    <xf numFmtId="0" fontId="2" fillId="0" borderId="15" xfId="55" applyFont="1" applyBorder="1" applyAlignment="1">
      <alignment horizontal="left" vertical="center" wrapText="1"/>
      <protection/>
    </xf>
    <xf numFmtId="0" fontId="8" fillId="0" borderId="15" xfId="55" applyFont="1" applyBorder="1" applyAlignment="1">
      <alignment horizontal="left" vertical="center" wrapText="1"/>
      <protection/>
    </xf>
    <xf numFmtId="0" fontId="5" fillId="0" borderId="15" xfId="55" applyFont="1" applyBorder="1" applyAlignment="1">
      <alignment horizontal="left" vertical="center" wrapText="1"/>
      <protection/>
    </xf>
    <xf numFmtId="0" fontId="2" fillId="0" borderId="16" xfId="55" applyBorder="1" applyAlignment="1">
      <alignment horizontal="center"/>
      <protection/>
    </xf>
    <xf numFmtId="0" fontId="9" fillId="0" borderId="0" xfId="54" applyFont="1" applyAlignment="1">
      <alignment horizontal="left"/>
      <protection/>
    </xf>
    <xf numFmtId="0" fontId="6" fillId="0" borderId="0" xfId="54" applyAlignment="1">
      <alignment horizontal="left"/>
      <protection/>
    </xf>
    <xf numFmtId="49" fontId="0" fillId="0" borderId="0" xfId="0" applyNumberFormat="1" applyAlignment="1">
      <alignment horizontal="center"/>
    </xf>
    <xf numFmtId="49" fontId="6" fillId="0" borderId="0" xfId="54" applyNumberFormat="1" applyAlignment="1">
      <alignment horizontal="center"/>
      <protection/>
    </xf>
    <xf numFmtId="49" fontId="9" fillId="0" borderId="0" xfId="54" applyNumberFormat="1" applyFont="1" applyAlignment="1">
      <alignment horizontal="left"/>
      <protection/>
    </xf>
    <xf numFmtId="49" fontId="9" fillId="0" borderId="0" xfId="54" applyNumberFormat="1" applyFont="1" applyAlignment="1">
      <alignment horizontal="center"/>
      <protection/>
    </xf>
    <xf numFmtId="49" fontId="10" fillId="0" borderId="10" xfId="54" applyNumberFormat="1" applyFont="1" applyBorder="1" applyAlignment="1">
      <alignment horizontal="center" vertical="center" wrapText="1"/>
      <protection/>
    </xf>
    <xf numFmtId="49" fontId="5" fillId="0" borderId="0" xfId="55" applyNumberFormat="1" applyFont="1">
      <alignment/>
      <protection/>
    </xf>
    <xf numFmtId="49" fontId="5" fillId="0" borderId="0" xfId="55" applyNumberFormat="1" applyFont="1" applyAlignment="1">
      <alignment/>
      <protection/>
    </xf>
    <xf numFmtId="0" fontId="9" fillId="0" borderId="0" xfId="54" applyFont="1" applyAlignment="1">
      <alignment horizontal="left" wrapText="1"/>
      <protection/>
    </xf>
    <xf numFmtId="0" fontId="2" fillId="0" borderId="0" xfId="55" applyAlignment="1">
      <alignment wrapText="1"/>
      <protection/>
    </xf>
    <xf numFmtId="0" fontId="5" fillId="0" borderId="0" xfId="55" applyFont="1" applyAlignment="1">
      <alignment wrapText="1"/>
      <protection/>
    </xf>
    <xf numFmtId="49" fontId="0" fillId="0" borderId="0" xfId="0" applyNumberFormat="1" applyAlignment="1">
      <alignment/>
    </xf>
    <xf numFmtId="49" fontId="2" fillId="0" borderId="0" xfId="55" applyNumberFormat="1">
      <alignment/>
      <protection/>
    </xf>
    <xf numFmtId="49" fontId="3" fillId="0" borderId="10" xfId="55" applyNumberFormat="1" applyFont="1" applyBorder="1" applyAlignment="1">
      <alignment horizontal="center" vertical="center" wrapText="1"/>
      <protection/>
    </xf>
    <xf numFmtId="49" fontId="2" fillId="0" borderId="17" xfId="55" applyNumberFormat="1" applyBorder="1" applyAlignment="1">
      <alignment horizontal="center" vertical="center"/>
      <protection/>
    </xf>
    <xf numFmtId="49" fontId="2" fillId="0" borderId="18" xfId="55" applyNumberFormat="1" applyBorder="1">
      <alignment/>
      <protection/>
    </xf>
    <xf numFmtId="49" fontId="0" fillId="0" borderId="0" xfId="0" applyNumberFormat="1" applyBorder="1" applyAlignment="1">
      <alignment/>
    </xf>
    <xf numFmtId="49" fontId="2" fillId="0" borderId="19" xfId="55" applyNumberFormat="1" applyBorder="1" applyAlignment="1">
      <alignment horizontal="center" vertical="center"/>
      <protection/>
    </xf>
    <xf numFmtId="0" fontId="2" fillId="0" borderId="20" xfId="55" applyBorder="1" applyAlignment="1">
      <alignment horizontal="left" vertical="center" wrapText="1"/>
      <protection/>
    </xf>
    <xf numFmtId="49" fontId="2" fillId="0" borderId="21" xfId="55" applyNumberFormat="1" applyBorder="1" applyAlignment="1">
      <alignment horizontal="center" vertical="center"/>
      <protection/>
    </xf>
    <xf numFmtId="0" fontId="15" fillId="0" borderId="0" xfId="55" applyFont="1" applyAlignment="1">
      <alignment/>
      <protection/>
    </xf>
    <xf numFmtId="0" fontId="54" fillId="0" borderId="0" xfId="0" applyFont="1" applyAlignment="1">
      <alignment horizontal="left"/>
    </xf>
    <xf numFmtId="0" fontId="54" fillId="0" borderId="0" xfId="0" applyFont="1" applyAlignment="1">
      <alignment/>
    </xf>
    <xf numFmtId="0" fontId="15" fillId="0" borderId="0" xfId="54" applyFont="1" applyAlignment="1">
      <alignment horizontal="left"/>
      <protection/>
    </xf>
    <xf numFmtId="0" fontId="54" fillId="33" borderId="0" xfId="0" applyFont="1" applyFill="1" applyAlignment="1">
      <alignment/>
    </xf>
    <xf numFmtId="49" fontId="5" fillId="0" borderId="17" xfId="55" applyNumberFormat="1" applyFont="1" applyBorder="1" applyAlignment="1">
      <alignment horizontal="center" vertical="center"/>
      <protection/>
    </xf>
    <xf numFmtId="178" fontId="2" fillId="0" borderId="22" xfId="55" applyNumberFormat="1" applyBorder="1" applyAlignment="1">
      <alignment horizontal="right" vertical="center"/>
      <protection/>
    </xf>
    <xf numFmtId="178" fontId="5" fillId="33" borderId="23" xfId="55" applyNumberFormat="1" applyFont="1" applyFill="1" applyBorder="1" applyAlignment="1">
      <alignment horizontal="right" vertical="center"/>
      <protection/>
    </xf>
    <xf numFmtId="178" fontId="5" fillId="33" borderId="22" xfId="55" applyNumberFormat="1" applyFont="1" applyFill="1" applyBorder="1" applyAlignment="1">
      <alignment horizontal="right" vertical="center"/>
      <protection/>
    </xf>
    <xf numFmtId="178" fontId="2" fillId="33" borderId="23" xfId="55" applyNumberFormat="1" applyFill="1" applyBorder="1" applyAlignment="1">
      <alignment horizontal="right" vertical="center"/>
      <protection/>
    </xf>
    <xf numFmtId="178" fontId="5" fillId="0" borderId="22" xfId="55" applyNumberFormat="1" applyFont="1" applyBorder="1" applyAlignment="1">
      <alignment horizontal="right" vertical="center"/>
      <protection/>
    </xf>
    <xf numFmtId="178" fontId="2" fillId="0" borderId="24" xfId="55" applyNumberFormat="1" applyBorder="1" applyAlignment="1">
      <alignment horizontal="right" vertical="center"/>
      <protection/>
    </xf>
    <xf numFmtId="3" fontId="2" fillId="0" borderId="22" xfId="55" applyNumberFormat="1" applyBorder="1" applyAlignment="1">
      <alignment horizontal="center" vertical="center"/>
      <protection/>
    </xf>
    <xf numFmtId="4" fontId="7" fillId="0" borderId="13" xfId="56" applyNumberFormat="1" applyFont="1" applyBorder="1" applyAlignment="1">
      <alignment horizontal="right" vertical="top"/>
      <protection/>
    </xf>
    <xf numFmtId="164" fontId="7" fillId="0" borderId="25" xfId="56" applyNumberFormat="1" applyFont="1" applyBorder="1" applyAlignment="1">
      <alignment horizontal="right" vertical="top"/>
      <protection/>
    </xf>
    <xf numFmtId="165" fontId="7" fillId="0" borderId="25" xfId="56" applyNumberFormat="1" applyFont="1" applyBorder="1" applyAlignment="1">
      <alignment horizontal="right" vertical="top"/>
      <protection/>
    </xf>
    <xf numFmtId="179" fontId="0" fillId="0" borderId="0" xfId="0" applyNumberFormat="1" applyAlignment="1">
      <alignment/>
    </xf>
    <xf numFmtId="0" fontId="54" fillId="33" borderId="0" xfId="0" applyFont="1" applyFill="1" applyAlignment="1">
      <alignment horizontal="left"/>
    </xf>
    <xf numFmtId="0" fontId="15" fillId="33" borderId="0" xfId="55" applyFont="1" applyFill="1" applyAlignment="1">
      <alignment/>
      <protection/>
    </xf>
    <xf numFmtId="0" fontId="15" fillId="33" borderId="0" xfId="54" applyFont="1" applyFill="1" applyAlignment="1">
      <alignment horizontal="left"/>
      <protection/>
    </xf>
    <xf numFmtId="3" fontId="2" fillId="33" borderId="0" xfId="55" applyNumberFormat="1" applyFill="1">
      <alignment/>
      <protection/>
    </xf>
    <xf numFmtId="178" fontId="0" fillId="33" borderId="17" xfId="0" applyNumberFormat="1" applyFill="1" applyBorder="1" applyAlignment="1">
      <alignment horizontal="right"/>
    </xf>
    <xf numFmtId="178" fontId="2" fillId="33" borderId="17" xfId="55" applyNumberFormat="1" applyFill="1" applyBorder="1" applyAlignment="1">
      <alignment horizontal="right" vertical="center"/>
      <protection/>
    </xf>
    <xf numFmtId="178" fontId="2" fillId="33" borderId="26" xfId="55" applyNumberFormat="1" applyFill="1" applyBorder="1" applyAlignment="1">
      <alignment horizontal="right" vertical="center"/>
      <protection/>
    </xf>
    <xf numFmtId="3" fontId="2" fillId="33" borderId="17" xfId="55" applyNumberFormat="1" applyFill="1" applyBorder="1" applyAlignment="1">
      <alignment horizontal="center" vertical="center"/>
      <protection/>
    </xf>
    <xf numFmtId="3" fontId="2" fillId="33" borderId="18" xfId="55" applyNumberFormat="1" applyFill="1" applyBorder="1" applyAlignment="1">
      <alignment horizontal="center"/>
      <protection/>
    </xf>
    <xf numFmtId="3" fontId="0" fillId="33" borderId="0" xfId="0" applyNumberFormat="1" applyFill="1" applyBorder="1" applyAlignment="1">
      <alignment/>
    </xf>
    <xf numFmtId="3" fontId="0" fillId="33" borderId="0" xfId="0" applyNumberFormat="1" applyFill="1" applyAlignment="1">
      <alignment/>
    </xf>
    <xf numFmtId="0" fontId="0" fillId="0" borderId="0" xfId="0" applyBorder="1" applyAlignment="1">
      <alignment horizontal="center"/>
    </xf>
    <xf numFmtId="0" fontId="6" fillId="0" borderId="0" xfId="54" applyBorder="1" applyAlignment="1">
      <alignment horizontal="right"/>
      <protection/>
    </xf>
    <xf numFmtId="164" fontId="14" fillId="0" borderId="0" xfId="53" applyNumberFormat="1" applyFont="1" applyBorder="1" applyAlignment="1">
      <alignment horizontal="right" vertical="top" wrapText="1"/>
      <protection/>
    </xf>
    <xf numFmtId="0" fontId="14" fillId="0" borderId="0" xfId="53" applyFont="1" applyBorder="1" applyAlignment="1">
      <alignment horizontal="right" vertical="top" wrapText="1"/>
      <protection/>
    </xf>
    <xf numFmtId="164" fontId="7" fillId="0" borderId="0" xfId="53" applyNumberFormat="1" applyFont="1" applyBorder="1" applyAlignment="1">
      <alignment horizontal="right" vertical="top" wrapText="1"/>
      <protection/>
    </xf>
    <xf numFmtId="0" fontId="7" fillId="0" borderId="0" xfId="53" applyFont="1" applyBorder="1" applyAlignment="1">
      <alignment horizontal="right" vertical="top" wrapText="1"/>
      <protection/>
    </xf>
    <xf numFmtId="166" fontId="7" fillId="0" borderId="0" xfId="53" applyNumberFormat="1" applyFont="1" applyBorder="1" applyAlignment="1">
      <alignment horizontal="right" vertical="top" wrapText="1"/>
      <protection/>
    </xf>
    <xf numFmtId="165" fontId="7" fillId="0" borderId="0" xfId="53" applyNumberFormat="1" applyFont="1" applyBorder="1" applyAlignment="1">
      <alignment horizontal="right" vertical="top" wrapText="1"/>
      <protection/>
    </xf>
    <xf numFmtId="166" fontId="14" fillId="0" borderId="0" xfId="53" applyNumberFormat="1" applyFont="1" applyBorder="1" applyAlignment="1">
      <alignment horizontal="right" vertical="top" wrapText="1"/>
      <protection/>
    </xf>
    <xf numFmtId="165" fontId="14" fillId="0" borderId="0" xfId="53" applyNumberFormat="1" applyFont="1" applyBorder="1" applyAlignment="1">
      <alignment horizontal="right" vertical="top" wrapText="1"/>
      <protection/>
    </xf>
    <xf numFmtId="0" fontId="0" fillId="33" borderId="0" xfId="0" applyFill="1" applyAlignment="1">
      <alignment horizontal="center"/>
    </xf>
    <xf numFmtId="165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7" fillId="0" borderId="0" xfId="53" applyNumberFormat="1" applyFont="1" applyBorder="1" applyAlignment="1">
      <alignment horizontal="right" vertical="top" wrapText="1"/>
      <protection/>
    </xf>
    <xf numFmtId="4" fontId="0" fillId="0" borderId="0" xfId="0" applyNumberFormat="1" applyBorder="1" applyAlignment="1">
      <alignment horizontal="center"/>
    </xf>
    <xf numFmtId="0" fontId="9" fillId="33" borderId="0" xfId="54" applyFont="1" applyFill="1" applyAlignment="1">
      <alignment horizontal="left"/>
      <protection/>
    </xf>
    <xf numFmtId="0" fontId="9" fillId="33" borderId="0" xfId="54" applyFont="1" applyFill="1" applyAlignment="1">
      <alignment horizontal="center"/>
      <protection/>
    </xf>
    <xf numFmtId="4" fontId="6" fillId="33" borderId="0" xfId="54" applyNumberFormat="1" applyFill="1" applyAlignment="1">
      <alignment horizontal="center"/>
      <protection/>
    </xf>
    <xf numFmtId="3" fontId="6" fillId="33" borderId="0" xfId="54" applyNumberFormat="1" applyFill="1" applyAlignment="1">
      <alignment horizontal="center"/>
      <protection/>
    </xf>
    <xf numFmtId="3" fontId="5" fillId="33" borderId="0" xfId="55" applyNumberFormat="1" applyFont="1" applyFill="1" applyAlignment="1">
      <alignment horizontal="center"/>
      <protection/>
    </xf>
    <xf numFmtId="178" fontId="2" fillId="33" borderId="22" xfId="55" applyNumberFormat="1" applyFill="1" applyBorder="1" applyAlignment="1">
      <alignment horizontal="right" vertical="center"/>
      <protection/>
    </xf>
    <xf numFmtId="178" fontId="7" fillId="33" borderId="27" xfId="54" applyNumberFormat="1" applyFont="1" applyFill="1" applyBorder="1" applyAlignment="1">
      <alignment horizontal="right" vertical="center" wrapText="1"/>
      <protection/>
    </xf>
    <xf numFmtId="178" fontId="7" fillId="33" borderId="28" xfId="54" applyNumberFormat="1" applyFont="1" applyFill="1" applyBorder="1" applyAlignment="1">
      <alignment horizontal="right" vertical="center" wrapText="1"/>
      <protection/>
    </xf>
    <xf numFmtId="178" fontId="7" fillId="33" borderId="29" xfId="54" applyNumberFormat="1" applyFont="1" applyFill="1" applyBorder="1" applyAlignment="1">
      <alignment horizontal="right" vertical="center" wrapText="1"/>
      <protection/>
    </xf>
    <xf numFmtId="178" fontId="7" fillId="33" borderId="30" xfId="54" applyNumberFormat="1" applyFont="1" applyFill="1" applyBorder="1" applyAlignment="1">
      <alignment horizontal="right" vertical="center" wrapText="1"/>
      <protection/>
    </xf>
    <xf numFmtId="178" fontId="2" fillId="33" borderId="22" xfId="55" applyNumberFormat="1" applyFont="1" applyFill="1" applyBorder="1" applyAlignment="1">
      <alignment horizontal="right" vertical="center"/>
      <protection/>
    </xf>
    <xf numFmtId="178" fontId="0" fillId="33" borderId="22" xfId="0" applyNumberFormat="1" applyFill="1" applyBorder="1" applyAlignment="1">
      <alignment horizontal="right"/>
    </xf>
    <xf numFmtId="0" fontId="0" fillId="33" borderId="0" xfId="0" applyFill="1" applyBorder="1" applyAlignment="1">
      <alignment/>
    </xf>
    <xf numFmtId="4" fontId="0" fillId="33" borderId="0" xfId="0" applyNumberFormat="1" applyFill="1" applyBorder="1" applyAlignment="1">
      <alignment/>
    </xf>
    <xf numFmtId="9" fontId="0" fillId="33" borderId="0" xfId="62" applyFont="1" applyFill="1" applyAlignment="1">
      <alignment/>
    </xf>
    <xf numFmtId="3" fontId="9" fillId="33" borderId="31" xfId="67" applyNumberFormat="1" applyFont="1" applyFill="1" applyBorder="1" applyAlignment="1">
      <alignment horizontal="center" vertical="center"/>
    </xf>
    <xf numFmtId="3" fontId="9" fillId="33" borderId="32" xfId="67" applyNumberFormat="1" applyFont="1" applyFill="1" applyBorder="1" applyAlignment="1">
      <alignment horizontal="center" vertical="center"/>
    </xf>
    <xf numFmtId="0" fontId="0" fillId="0" borderId="31" xfId="0" applyBorder="1" applyAlignment="1">
      <alignment horizontal="center"/>
    </xf>
    <xf numFmtId="3" fontId="0" fillId="33" borderId="31" xfId="0" applyNumberFormat="1" applyFill="1" applyBorder="1" applyAlignment="1">
      <alignment horizontal="center"/>
    </xf>
    <xf numFmtId="178" fontId="2" fillId="0" borderId="31" xfId="55" applyNumberFormat="1" applyFont="1" applyBorder="1" applyAlignment="1">
      <alignment horizontal="center" vertical="center"/>
      <protection/>
    </xf>
    <xf numFmtId="178" fontId="5" fillId="0" borderId="31" xfId="55" applyNumberFormat="1" applyFont="1" applyBorder="1" applyAlignment="1">
      <alignment horizontal="center" vertical="center"/>
      <protection/>
    </xf>
    <xf numFmtId="3" fontId="9" fillId="0" borderId="31" xfId="67" applyNumberFormat="1" applyFont="1" applyBorder="1" applyAlignment="1">
      <alignment horizontal="center" vertical="center"/>
    </xf>
    <xf numFmtId="3" fontId="10" fillId="0" borderId="33" xfId="67" applyNumberFormat="1" applyFont="1" applyBorder="1" applyAlignment="1">
      <alignment horizontal="center" vertical="center"/>
    </xf>
    <xf numFmtId="0" fontId="10" fillId="0" borderId="11" xfId="54" applyFont="1" applyBorder="1" applyAlignment="1">
      <alignment horizontal="center" vertical="center" wrapText="1"/>
      <protection/>
    </xf>
    <xf numFmtId="0" fontId="11" fillId="0" borderId="34" xfId="54" applyFont="1" applyBorder="1" applyAlignment="1">
      <alignment vertical="center" wrapText="1"/>
      <protection/>
    </xf>
    <xf numFmtId="0" fontId="9" fillId="0" borderId="35" xfId="54" applyFont="1" applyBorder="1" applyAlignment="1">
      <alignment vertical="center" wrapText="1"/>
      <protection/>
    </xf>
    <xf numFmtId="0" fontId="11" fillId="0" borderId="35" xfId="54" applyFont="1" applyBorder="1" applyAlignment="1">
      <alignment vertical="center" wrapText="1"/>
      <protection/>
    </xf>
    <xf numFmtId="0" fontId="9" fillId="0" borderId="35" xfId="54" applyFont="1" applyFill="1" applyBorder="1" applyAlignment="1">
      <alignment vertical="center" wrapText="1"/>
      <protection/>
    </xf>
    <xf numFmtId="0" fontId="10" fillId="0" borderId="36" xfId="54" applyFont="1" applyBorder="1" applyAlignment="1">
      <alignment vertical="center" wrapText="1"/>
      <protection/>
    </xf>
    <xf numFmtId="0" fontId="11" fillId="0" borderId="34" xfId="54" applyFont="1" applyFill="1" applyBorder="1" applyAlignment="1">
      <alignment vertical="center" wrapText="1"/>
      <protection/>
    </xf>
    <xf numFmtId="0" fontId="13" fillId="0" borderId="34" xfId="54" applyFont="1" applyFill="1" applyBorder="1" applyAlignment="1">
      <alignment vertical="center" wrapText="1"/>
      <protection/>
    </xf>
    <xf numFmtId="0" fontId="11" fillId="0" borderId="35" xfId="54" applyFont="1" applyFill="1" applyBorder="1" applyAlignment="1">
      <alignment vertical="center" wrapText="1"/>
      <protection/>
    </xf>
    <xf numFmtId="0" fontId="13" fillId="0" borderId="35" xfId="54" applyFont="1" applyFill="1" applyBorder="1" applyAlignment="1">
      <alignment vertical="center" wrapText="1"/>
      <protection/>
    </xf>
    <xf numFmtId="0" fontId="10" fillId="0" borderId="37" xfId="54" applyFont="1" applyFill="1" applyBorder="1" applyAlignment="1">
      <alignment vertical="center" wrapText="1"/>
      <protection/>
    </xf>
    <xf numFmtId="0" fontId="10" fillId="33" borderId="38" xfId="54" applyFont="1" applyFill="1" applyBorder="1" applyAlignment="1">
      <alignment horizontal="center" vertical="center" wrapText="1"/>
      <protection/>
    </xf>
    <xf numFmtId="3" fontId="9" fillId="33" borderId="39" xfId="67" applyNumberFormat="1" applyFont="1" applyFill="1" applyBorder="1" applyAlignment="1">
      <alignment horizontal="center" vertical="center"/>
    </xf>
    <xf numFmtId="3" fontId="12" fillId="33" borderId="39" xfId="67" applyNumberFormat="1" applyFont="1" applyFill="1" applyBorder="1" applyAlignment="1">
      <alignment horizontal="center" vertical="center"/>
    </xf>
    <xf numFmtId="3" fontId="9" fillId="33" borderId="40" xfId="67" applyNumberFormat="1" applyFont="1" applyFill="1" applyBorder="1" applyAlignment="1">
      <alignment horizontal="center" vertical="center"/>
    </xf>
    <xf numFmtId="0" fontId="0" fillId="33" borderId="39" xfId="0" applyFill="1" applyBorder="1" applyAlignment="1">
      <alignment horizontal="center"/>
    </xf>
    <xf numFmtId="178" fontId="2" fillId="33" borderId="39" xfId="55" applyNumberFormat="1" applyFont="1" applyFill="1" applyBorder="1" applyAlignment="1">
      <alignment horizontal="center" vertical="center"/>
      <protection/>
    </xf>
    <xf numFmtId="3" fontId="10" fillId="33" borderId="41" xfId="67" applyNumberFormat="1" applyFont="1" applyFill="1" applyBorder="1" applyAlignment="1">
      <alignment horizontal="center" vertical="center"/>
    </xf>
    <xf numFmtId="49" fontId="9" fillId="0" borderId="31" xfId="54" applyNumberFormat="1" applyFont="1" applyBorder="1" applyAlignment="1">
      <alignment horizontal="center" vertical="center"/>
      <protection/>
    </xf>
    <xf numFmtId="49" fontId="9" fillId="0" borderId="32" xfId="54" applyNumberFormat="1" applyFont="1" applyFill="1" applyBorder="1" applyAlignment="1">
      <alignment horizontal="center" vertical="center"/>
      <protection/>
    </xf>
    <xf numFmtId="49" fontId="9" fillId="0" borderId="31" xfId="54" applyNumberFormat="1" applyFont="1" applyFill="1" applyBorder="1" applyAlignment="1">
      <alignment horizontal="center" vertical="center"/>
      <protection/>
    </xf>
    <xf numFmtId="49" fontId="10" fillId="0" borderId="33" xfId="54" applyNumberFormat="1" applyFont="1" applyBorder="1" applyAlignment="1">
      <alignment horizontal="center" vertical="center"/>
      <protection/>
    </xf>
    <xf numFmtId="49" fontId="9" fillId="0" borderId="35" xfId="54" applyNumberFormat="1" applyFont="1" applyBorder="1" applyAlignment="1">
      <alignment horizontal="center" vertical="center"/>
      <protection/>
    </xf>
    <xf numFmtId="49" fontId="9" fillId="0" borderId="36" xfId="54" applyNumberFormat="1" applyFont="1" applyBorder="1" applyAlignment="1">
      <alignment horizontal="center" vertical="center"/>
      <protection/>
    </xf>
    <xf numFmtId="3" fontId="10" fillId="33" borderId="42" xfId="67" applyNumberFormat="1" applyFont="1" applyFill="1" applyBorder="1" applyAlignment="1">
      <alignment horizontal="center" vertical="center" wrapText="1"/>
    </xf>
    <xf numFmtId="3" fontId="10" fillId="33" borderId="43" xfId="54" applyNumberFormat="1" applyFont="1" applyFill="1" applyBorder="1" applyAlignment="1">
      <alignment horizontal="center" vertical="center" wrapText="1"/>
      <protection/>
    </xf>
    <xf numFmtId="3" fontId="9" fillId="33" borderId="44" xfId="67" applyNumberFormat="1" applyFont="1" applyFill="1" applyBorder="1" applyAlignment="1">
      <alignment horizontal="center" vertical="center"/>
    </xf>
    <xf numFmtId="3" fontId="12" fillId="33" borderId="31" xfId="67" applyNumberFormat="1" applyFont="1" applyFill="1" applyBorder="1" applyAlignment="1">
      <alignment horizontal="center" vertical="center"/>
    </xf>
    <xf numFmtId="49" fontId="9" fillId="0" borderId="34" xfId="54" applyNumberFormat="1" applyFont="1" applyBorder="1" applyAlignment="1">
      <alignment horizontal="center" vertical="center"/>
      <protection/>
    </xf>
    <xf numFmtId="0" fontId="9" fillId="33" borderId="45" xfId="54" applyFont="1" applyFill="1" applyBorder="1" applyAlignment="1">
      <alignment horizontal="center" vertical="center"/>
      <protection/>
    </xf>
    <xf numFmtId="0" fontId="9" fillId="0" borderId="44" xfId="54" applyFont="1" applyBorder="1" applyAlignment="1">
      <alignment horizontal="center" vertical="center"/>
      <protection/>
    </xf>
    <xf numFmtId="3" fontId="9" fillId="33" borderId="35" xfId="67" applyNumberFormat="1" applyFont="1" applyFill="1" applyBorder="1" applyAlignment="1">
      <alignment horizontal="center" vertical="center"/>
    </xf>
    <xf numFmtId="3" fontId="10" fillId="33" borderId="33" xfId="67" applyNumberFormat="1" applyFont="1" applyFill="1" applyBorder="1" applyAlignment="1">
      <alignment horizontal="center" vertical="center"/>
    </xf>
    <xf numFmtId="0" fontId="9" fillId="33" borderId="0" xfId="54" applyFont="1" applyFill="1" applyAlignment="1">
      <alignment horizontal="left" wrapText="1"/>
      <protection/>
    </xf>
    <xf numFmtId="3" fontId="0" fillId="33" borderId="0" xfId="0" applyNumberFormat="1" applyFill="1" applyBorder="1" applyAlignment="1">
      <alignment horizontal="center"/>
    </xf>
    <xf numFmtId="181" fontId="7" fillId="0" borderId="0" xfId="53" applyNumberFormat="1" applyFont="1" applyBorder="1" applyAlignment="1">
      <alignment horizontal="right" vertical="top" wrapText="1"/>
      <protection/>
    </xf>
    <xf numFmtId="178" fontId="2" fillId="33" borderId="23" xfId="55" applyNumberFormat="1" applyFont="1" applyFill="1" applyBorder="1" applyAlignment="1">
      <alignment horizontal="right" vertical="center"/>
      <protection/>
    </xf>
    <xf numFmtId="3" fontId="12" fillId="33" borderId="35" xfId="67" applyNumberFormat="1" applyFont="1" applyFill="1" applyBorder="1" applyAlignment="1">
      <alignment horizontal="center" vertical="center"/>
    </xf>
    <xf numFmtId="3" fontId="10" fillId="33" borderId="37" xfId="67" applyNumberFormat="1" applyFont="1" applyFill="1" applyBorder="1" applyAlignment="1">
      <alignment horizontal="center" vertical="center"/>
    </xf>
    <xf numFmtId="3" fontId="55" fillId="33" borderId="39" xfId="67" applyNumberFormat="1" applyFont="1" applyFill="1" applyBorder="1" applyAlignment="1">
      <alignment horizontal="center" vertical="center"/>
    </xf>
    <xf numFmtId="4" fontId="6" fillId="33" borderId="0" xfId="57" applyNumberFormat="1" applyFont="1" applyFill="1" applyBorder="1" applyAlignment="1">
      <alignment horizontal="right" vertical="top" wrapText="1"/>
      <protection/>
    </xf>
    <xf numFmtId="0" fontId="0" fillId="33" borderId="0" xfId="0" applyFill="1" applyAlignment="1">
      <alignment wrapText="1"/>
    </xf>
    <xf numFmtId="0" fontId="0" fillId="33" borderId="0" xfId="0" applyFill="1" applyBorder="1" applyAlignment="1">
      <alignment wrapText="1"/>
    </xf>
    <xf numFmtId="164" fontId="7" fillId="33" borderId="0" xfId="56" applyNumberFormat="1" applyFont="1" applyFill="1" applyBorder="1" applyAlignment="1">
      <alignment horizontal="right" vertical="top"/>
      <protection/>
    </xf>
    <xf numFmtId="179" fontId="7" fillId="33" borderId="0" xfId="56" applyNumberFormat="1" applyFont="1" applyFill="1" applyBorder="1" applyAlignment="1">
      <alignment horizontal="right" vertical="top"/>
      <protection/>
    </xf>
    <xf numFmtId="4" fontId="7" fillId="33" borderId="46" xfId="57" applyNumberFormat="1" applyFont="1" applyFill="1" applyBorder="1" applyAlignment="1">
      <alignment horizontal="right" vertical="top" wrapText="1"/>
      <protection/>
    </xf>
    <xf numFmtId="165" fontId="7" fillId="33" borderId="0" xfId="56" applyNumberFormat="1" applyFont="1" applyFill="1" applyBorder="1" applyAlignment="1">
      <alignment horizontal="right" vertical="top"/>
      <protection/>
    </xf>
    <xf numFmtId="165" fontId="7" fillId="33" borderId="13" xfId="56" applyNumberFormat="1" applyFont="1" applyFill="1" applyBorder="1" applyAlignment="1">
      <alignment horizontal="right" vertical="top"/>
      <protection/>
    </xf>
    <xf numFmtId="166" fontId="7" fillId="33" borderId="13" xfId="56" applyNumberFormat="1" applyFont="1" applyFill="1" applyBorder="1" applyAlignment="1">
      <alignment horizontal="right" vertical="top"/>
      <protection/>
    </xf>
    <xf numFmtId="166" fontId="7" fillId="33" borderId="0" xfId="56" applyNumberFormat="1" applyFont="1" applyFill="1" applyBorder="1" applyAlignment="1">
      <alignment horizontal="right" vertical="top"/>
      <protection/>
    </xf>
    <xf numFmtId="0" fontId="3" fillId="0" borderId="0" xfId="54" applyFont="1" applyAlignment="1">
      <alignment horizontal="center"/>
      <protection/>
    </xf>
    <xf numFmtId="0" fontId="9" fillId="0" borderId="0" xfId="54" applyFont="1" applyAlignment="1">
      <alignment horizontal="left"/>
      <protection/>
    </xf>
    <xf numFmtId="0" fontId="2" fillId="0" borderId="0" xfId="55" applyAlignment="1">
      <alignment wrapText="1"/>
      <protection/>
    </xf>
    <xf numFmtId="0" fontId="0" fillId="0" borderId="0" xfId="0" applyAlignment="1">
      <alignment/>
    </xf>
    <xf numFmtId="0" fontId="5" fillId="0" borderId="0" xfId="55" applyFont="1" applyAlignment="1">
      <alignment wrapText="1"/>
      <protection/>
    </xf>
    <xf numFmtId="0" fontId="5" fillId="0" borderId="0" xfId="55" applyFont="1" applyAlignment="1">
      <alignment/>
      <protection/>
    </xf>
    <xf numFmtId="0" fontId="3" fillId="0" borderId="0" xfId="55" applyFont="1" applyAlignment="1">
      <alignment horizontal="center"/>
      <protection/>
    </xf>
    <xf numFmtId="0" fontId="2" fillId="0" borderId="0" xfId="55" applyFont="1" applyAlignment="1">
      <alignment horizontal="left"/>
      <protection/>
    </xf>
    <xf numFmtId="0" fontId="2" fillId="0" borderId="0" xfId="55" applyAlignment="1">
      <alignment horizontal="left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баланс" xfId="53"/>
    <cellStyle name="Обычный_Лист1" xfId="54"/>
    <cellStyle name="Обычный_Лист2" xfId="55"/>
    <cellStyle name="Обычный_ОПУ" xfId="56"/>
    <cellStyle name="Обычный_ОПУ_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_Лист1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163"/>
  <sheetViews>
    <sheetView tabSelected="1" workbookViewId="0" topLeftCell="A67">
      <selection activeCell="C79" sqref="C79"/>
    </sheetView>
  </sheetViews>
  <sheetFormatPr defaultColWidth="9.140625" defaultRowHeight="15"/>
  <cols>
    <col min="1" max="1" width="56.28125" style="6" customWidth="1"/>
    <col min="2" max="2" width="7.8515625" style="34" customWidth="1"/>
    <col min="3" max="3" width="21.140625" style="91" customWidth="1"/>
    <col min="4" max="4" width="20.140625" style="12" customWidth="1"/>
    <col min="6" max="6" width="15.7109375" style="10" customWidth="1"/>
    <col min="7" max="7" width="14.140625" style="10" customWidth="1"/>
    <col min="8" max="8" width="22.8515625" style="10" customWidth="1"/>
  </cols>
  <sheetData>
    <row r="1" ht="15">
      <c r="D1" s="54" t="s">
        <v>180</v>
      </c>
    </row>
    <row r="2" spans="4:7" ht="15">
      <c r="D2" s="53" t="s">
        <v>178</v>
      </c>
      <c r="E2" s="13"/>
      <c r="F2" s="82"/>
      <c r="G2" s="82"/>
    </row>
    <row r="3" spans="4:7" ht="15">
      <c r="D3" s="55" t="s">
        <v>43</v>
      </c>
      <c r="E3" s="13"/>
      <c r="F3" s="82"/>
      <c r="G3" s="82"/>
    </row>
    <row r="4" spans="4:7" ht="15">
      <c r="D4" s="56" t="s">
        <v>42</v>
      </c>
      <c r="E4" s="13"/>
      <c r="F4" s="82"/>
      <c r="G4" s="82"/>
    </row>
    <row r="5" spans="1:4" ht="15">
      <c r="A5" s="169"/>
      <c r="B5" s="169"/>
      <c r="C5" s="169"/>
      <c r="D5" s="169"/>
    </row>
    <row r="6" spans="1:4" ht="15">
      <c r="A6" s="170" t="s">
        <v>11</v>
      </c>
      <c r="B6" s="170"/>
      <c r="C6" s="170"/>
      <c r="D6" s="170"/>
    </row>
    <row r="7" spans="1:4" ht="15">
      <c r="A7" s="170" t="s">
        <v>12</v>
      </c>
      <c r="B7" s="170"/>
      <c r="C7" s="170"/>
      <c r="D7" s="170"/>
    </row>
    <row r="8" spans="1:4" ht="15">
      <c r="A8" s="170" t="s">
        <v>181</v>
      </c>
      <c r="B8" s="170"/>
      <c r="C8" s="170"/>
      <c r="D8" s="170"/>
    </row>
    <row r="9" spans="1:4" ht="15">
      <c r="A9" s="41" t="s">
        <v>182</v>
      </c>
      <c r="B9" s="36"/>
      <c r="C9" s="96"/>
      <c r="D9" s="32"/>
    </row>
    <row r="10" spans="1:4" ht="15">
      <c r="A10" s="152" t="s">
        <v>189</v>
      </c>
      <c r="B10" s="36"/>
      <c r="C10" s="96"/>
      <c r="D10" s="32"/>
    </row>
    <row r="11" spans="1:4" ht="15">
      <c r="A11" s="41" t="s">
        <v>186</v>
      </c>
      <c r="B11" s="36"/>
      <c r="C11" s="96"/>
      <c r="D11" s="32"/>
    </row>
    <row r="12" spans="1:4" ht="15">
      <c r="A12" s="170" t="s">
        <v>13</v>
      </c>
      <c r="B12" s="170"/>
      <c r="C12" s="170"/>
      <c r="D12" s="170"/>
    </row>
    <row r="13" spans="1:4" ht="15">
      <c r="A13" s="32"/>
      <c r="B13" s="32"/>
      <c r="C13" s="96"/>
      <c r="D13" s="32"/>
    </row>
    <row r="14" spans="1:4" ht="15">
      <c r="A14" s="169" t="s">
        <v>10</v>
      </c>
      <c r="B14" s="169"/>
      <c r="C14" s="169"/>
      <c r="D14" s="169"/>
    </row>
    <row r="15" spans="1:4" ht="15">
      <c r="A15" s="169" t="s">
        <v>187</v>
      </c>
      <c r="B15" s="169"/>
      <c r="C15" s="169"/>
      <c r="D15" s="169"/>
    </row>
    <row r="16" spans="1:4" ht="15.75" thickBot="1">
      <c r="A16" s="41"/>
      <c r="B16" s="37"/>
      <c r="C16" s="97"/>
      <c r="D16" s="14" t="s">
        <v>1</v>
      </c>
    </row>
    <row r="17" spans="1:6" ht="24.75" thickBot="1">
      <c r="A17" s="119" t="s">
        <v>14</v>
      </c>
      <c r="B17" s="38" t="s">
        <v>3</v>
      </c>
      <c r="C17" s="130" t="s">
        <v>41</v>
      </c>
      <c r="D17" s="15" t="s">
        <v>16</v>
      </c>
      <c r="E17" s="16"/>
      <c r="F17" s="16"/>
    </row>
    <row r="18" spans="1:5" ht="15">
      <c r="A18" s="120" t="s">
        <v>17</v>
      </c>
      <c r="B18" s="147"/>
      <c r="C18" s="148"/>
      <c r="D18" s="149"/>
      <c r="E18" s="10"/>
    </row>
    <row r="19" spans="1:8" ht="15">
      <c r="A19" s="121" t="s">
        <v>18</v>
      </c>
      <c r="B19" s="141" t="s">
        <v>44</v>
      </c>
      <c r="C19" s="150">
        <f>541043-C24</f>
        <v>66106</v>
      </c>
      <c r="D19" s="111">
        <v>449091</v>
      </c>
      <c r="E19" s="17"/>
      <c r="G19" s="83"/>
      <c r="H19" s="84"/>
    </row>
    <row r="20" spans="1:8" ht="15">
      <c r="A20" s="121" t="s">
        <v>48</v>
      </c>
      <c r="B20" s="141" t="s">
        <v>45</v>
      </c>
      <c r="C20" s="150"/>
      <c r="D20" s="111"/>
      <c r="E20" s="10"/>
      <c r="G20" s="85"/>
      <c r="H20" s="86"/>
    </row>
    <row r="21" spans="1:8" ht="15">
      <c r="A21" s="121" t="s">
        <v>49</v>
      </c>
      <c r="B21" s="141" t="s">
        <v>46</v>
      </c>
      <c r="C21" s="150"/>
      <c r="D21" s="111"/>
      <c r="E21" s="10"/>
      <c r="G21" s="86"/>
      <c r="H21" s="86"/>
    </row>
    <row r="22" spans="1:8" ht="25.5">
      <c r="A22" s="121" t="s">
        <v>50</v>
      </c>
      <c r="B22" s="141" t="s">
        <v>47</v>
      </c>
      <c r="C22" s="150"/>
      <c r="D22" s="111"/>
      <c r="E22" s="10"/>
      <c r="G22" s="86"/>
      <c r="H22" s="86"/>
    </row>
    <row r="23" spans="1:8" ht="15">
      <c r="A23" s="121" t="s">
        <v>51</v>
      </c>
      <c r="B23" s="141" t="s">
        <v>53</v>
      </c>
      <c r="C23" s="150"/>
      <c r="D23" s="111"/>
      <c r="E23" s="10"/>
      <c r="G23" s="85"/>
      <c r="H23" s="86"/>
    </row>
    <row r="24" spans="1:8" ht="15">
      <c r="A24" s="121" t="s">
        <v>52</v>
      </c>
      <c r="B24" s="141" t="s">
        <v>54</v>
      </c>
      <c r="C24" s="150">
        <v>474937</v>
      </c>
      <c r="D24" s="111">
        <v>889384</v>
      </c>
      <c r="E24" s="10"/>
      <c r="G24" s="85"/>
      <c r="H24" s="86"/>
    </row>
    <row r="25" spans="1:8" ht="25.5">
      <c r="A25" s="121" t="s">
        <v>55</v>
      </c>
      <c r="B25" s="141" t="s">
        <v>60</v>
      </c>
      <c r="C25" s="150">
        <f>423632+4+18491</f>
        <v>442127</v>
      </c>
      <c r="D25" s="111">
        <v>329339</v>
      </c>
      <c r="E25" s="11"/>
      <c r="F25" s="11"/>
      <c r="G25" s="87"/>
      <c r="H25" s="86"/>
    </row>
    <row r="26" spans="1:8" ht="15">
      <c r="A26" s="121" t="s">
        <v>56</v>
      </c>
      <c r="B26" s="141" t="s">
        <v>61</v>
      </c>
      <c r="C26" s="150"/>
      <c r="D26" s="111"/>
      <c r="E26" s="11"/>
      <c r="F26" s="11"/>
      <c r="G26" s="83"/>
      <c r="H26" s="84"/>
    </row>
    <row r="27" spans="1:8" ht="15">
      <c r="A27" s="121" t="s">
        <v>19</v>
      </c>
      <c r="B27" s="141" t="s">
        <v>62</v>
      </c>
      <c r="C27" s="150">
        <f>3272</f>
        <v>3272</v>
      </c>
      <c r="D27" s="111">
        <v>831</v>
      </c>
      <c r="E27" s="11"/>
      <c r="F27" s="11"/>
      <c r="G27" s="85"/>
      <c r="H27" s="86"/>
    </row>
    <row r="28" spans="1:8" ht="15">
      <c r="A28" s="121" t="s">
        <v>20</v>
      </c>
      <c r="B28" s="141" t="s">
        <v>63</v>
      </c>
      <c r="C28" s="150">
        <f>32301-11</f>
        <v>32290</v>
      </c>
      <c r="D28" s="111">
        <v>26126</v>
      </c>
      <c r="E28" s="11"/>
      <c r="F28" s="11"/>
      <c r="G28" s="85"/>
      <c r="H28" s="86"/>
    </row>
    <row r="29" spans="1:8" ht="15">
      <c r="A29" s="121" t="s">
        <v>59</v>
      </c>
      <c r="B29" s="141">
        <v>100</v>
      </c>
      <c r="C29" s="156">
        <f>SUM(C19:C28)</f>
        <v>1018732</v>
      </c>
      <c r="D29" s="146">
        <f>SUM(D19:D28)</f>
        <v>1694771</v>
      </c>
      <c r="E29" s="11"/>
      <c r="F29" s="11"/>
      <c r="G29" s="85"/>
      <c r="H29" s="86"/>
    </row>
    <row r="30" spans="1:8" ht="25.5">
      <c r="A30" s="121" t="s">
        <v>57</v>
      </c>
      <c r="B30" s="141" t="s">
        <v>58</v>
      </c>
      <c r="C30" s="150"/>
      <c r="D30" s="111"/>
      <c r="E30" s="11"/>
      <c r="F30" s="11"/>
      <c r="G30" s="85"/>
      <c r="H30" s="86"/>
    </row>
    <row r="31" spans="1:8" ht="15">
      <c r="A31" s="122" t="s">
        <v>21</v>
      </c>
      <c r="B31" s="141"/>
      <c r="C31" s="150"/>
      <c r="D31" s="111"/>
      <c r="E31" s="11"/>
      <c r="F31" s="11"/>
      <c r="G31" s="85"/>
      <c r="H31" s="86"/>
    </row>
    <row r="32" spans="1:8" ht="15">
      <c r="A32" s="121" t="s">
        <v>48</v>
      </c>
      <c r="B32" s="141" t="s">
        <v>65</v>
      </c>
      <c r="C32" s="150"/>
      <c r="D32" s="111"/>
      <c r="E32" s="11"/>
      <c r="F32" s="11"/>
      <c r="G32" s="88"/>
      <c r="H32" s="86"/>
    </row>
    <row r="33" spans="1:8" ht="15">
      <c r="A33" s="121" t="s">
        <v>49</v>
      </c>
      <c r="B33" s="141" t="s">
        <v>66</v>
      </c>
      <c r="C33" s="150"/>
      <c r="D33" s="111"/>
      <c r="E33" s="11"/>
      <c r="F33" s="11"/>
      <c r="G33" s="88"/>
      <c r="H33" s="86"/>
    </row>
    <row r="34" spans="1:8" ht="25.5">
      <c r="A34" s="121" t="s">
        <v>50</v>
      </c>
      <c r="B34" s="141" t="s">
        <v>67</v>
      </c>
      <c r="C34" s="150"/>
      <c r="D34" s="111"/>
      <c r="E34" s="11"/>
      <c r="F34" s="11"/>
      <c r="G34" s="86"/>
      <c r="H34" s="88"/>
    </row>
    <row r="35" spans="1:8" ht="15">
      <c r="A35" s="121" t="s">
        <v>51</v>
      </c>
      <c r="B35" s="141" t="s">
        <v>68</v>
      </c>
      <c r="C35" s="150"/>
      <c r="D35" s="111"/>
      <c r="E35" s="11"/>
      <c r="F35" s="11"/>
      <c r="G35" s="89"/>
      <c r="H35" s="84"/>
    </row>
    <row r="36" spans="1:8" ht="15">
      <c r="A36" s="121" t="s">
        <v>64</v>
      </c>
      <c r="B36" s="141" t="s">
        <v>69</v>
      </c>
      <c r="C36" s="150"/>
      <c r="D36" s="111"/>
      <c r="E36" s="11"/>
      <c r="F36" s="11"/>
      <c r="G36" s="85"/>
      <c r="H36" s="86"/>
    </row>
    <row r="37" spans="1:8" ht="25.5">
      <c r="A37" s="121" t="s">
        <v>70</v>
      </c>
      <c r="B37" s="141" t="s">
        <v>72</v>
      </c>
      <c r="C37" s="150">
        <f>341138+1</f>
        <v>341139</v>
      </c>
      <c r="D37" s="111">
        <v>304060</v>
      </c>
      <c r="E37" s="11"/>
      <c r="F37" s="11"/>
      <c r="G37" s="85"/>
      <c r="H37" s="86"/>
    </row>
    <row r="38" spans="1:8" ht="15">
      <c r="A38" s="121" t="s">
        <v>22</v>
      </c>
      <c r="B38" s="141" t="s">
        <v>73</v>
      </c>
      <c r="C38" s="150"/>
      <c r="D38" s="111"/>
      <c r="E38" s="11"/>
      <c r="F38" s="11"/>
      <c r="G38" s="85"/>
      <c r="H38" s="86"/>
    </row>
    <row r="39" spans="1:8" ht="15">
      <c r="A39" s="121" t="s">
        <v>71</v>
      </c>
      <c r="B39" s="141" t="s">
        <v>74</v>
      </c>
      <c r="C39" s="150"/>
      <c r="D39" s="111"/>
      <c r="E39" s="11"/>
      <c r="F39" s="11"/>
      <c r="G39" s="86"/>
      <c r="H39" s="86"/>
    </row>
    <row r="40" spans="1:8" ht="15">
      <c r="A40" s="121" t="s">
        <v>23</v>
      </c>
      <c r="B40" s="141" t="s">
        <v>76</v>
      </c>
      <c r="C40" s="150">
        <f>3873049</f>
        <v>3873049</v>
      </c>
      <c r="D40" s="111">
        <v>3522815</v>
      </c>
      <c r="E40" s="11"/>
      <c r="F40" s="11"/>
      <c r="G40" s="86"/>
      <c r="H40" s="86"/>
    </row>
    <row r="41" spans="1:8" ht="15">
      <c r="A41" s="121" t="s">
        <v>75</v>
      </c>
      <c r="B41" s="141" t="s">
        <v>77</v>
      </c>
      <c r="C41" s="150"/>
      <c r="D41" s="111"/>
      <c r="E41" s="11"/>
      <c r="F41" s="11"/>
      <c r="G41" s="86"/>
      <c r="H41" s="86"/>
    </row>
    <row r="42" spans="1:8" ht="15">
      <c r="A42" s="121" t="s">
        <v>24</v>
      </c>
      <c r="B42" s="141" t="s">
        <v>78</v>
      </c>
      <c r="C42" s="150"/>
      <c r="D42" s="111"/>
      <c r="E42" s="11"/>
      <c r="F42" s="11"/>
      <c r="G42" s="83"/>
      <c r="H42" s="84"/>
    </row>
    <row r="43" spans="1:8" ht="15">
      <c r="A43" s="123" t="s">
        <v>25</v>
      </c>
      <c r="B43" s="141" t="s">
        <v>79</v>
      </c>
      <c r="C43" s="150">
        <f>17832928+70</f>
        <v>17832998</v>
      </c>
      <c r="D43" s="111">
        <v>18593375</v>
      </c>
      <c r="E43" s="11"/>
      <c r="F43" s="11"/>
      <c r="G43" s="87"/>
      <c r="H43" s="86"/>
    </row>
    <row r="44" spans="1:8" ht="15">
      <c r="A44" s="123" t="s">
        <v>26</v>
      </c>
      <c r="B44" s="141" t="s">
        <v>80</v>
      </c>
      <c r="C44" s="150">
        <v>29793</v>
      </c>
      <c r="D44" s="111">
        <v>29793</v>
      </c>
      <c r="E44" s="11"/>
      <c r="F44" s="11"/>
      <c r="G44" s="86"/>
      <c r="H44" s="86"/>
    </row>
    <row r="45" spans="1:8" ht="15">
      <c r="A45" s="123" t="s">
        <v>27</v>
      </c>
      <c r="B45" s="141" t="s">
        <v>81</v>
      </c>
      <c r="C45" s="150"/>
      <c r="D45" s="111"/>
      <c r="E45" s="11"/>
      <c r="F45" s="11"/>
      <c r="G45" s="87"/>
      <c r="H45" s="86"/>
    </row>
    <row r="46" spans="1:8" ht="15">
      <c r="A46" s="121" t="s">
        <v>82</v>
      </c>
      <c r="B46" s="141">
        <v>200</v>
      </c>
      <c r="C46" s="156">
        <f>SUM(C32:C45)</f>
        <v>22076979</v>
      </c>
      <c r="D46" s="146">
        <f>SUM(D32:D45)</f>
        <v>22450043</v>
      </c>
      <c r="E46" s="11"/>
      <c r="F46" s="11"/>
      <c r="G46" s="85"/>
      <c r="H46" s="86"/>
    </row>
    <row r="47" spans="1:8" ht="15.75" thickBot="1">
      <c r="A47" s="124" t="s">
        <v>83</v>
      </c>
      <c r="B47" s="142"/>
      <c r="C47" s="157">
        <f>C29+C46+C30</f>
        <v>23095711</v>
      </c>
      <c r="D47" s="151">
        <f>D29+D46+D30</f>
        <v>24144814</v>
      </c>
      <c r="E47" s="11"/>
      <c r="F47" s="11"/>
      <c r="G47" s="85"/>
      <c r="H47" s="86"/>
    </row>
    <row r="48" spans="1:8" ht="39" customHeight="1" thickBot="1">
      <c r="A48" s="119" t="s">
        <v>84</v>
      </c>
      <c r="B48" s="38" t="s">
        <v>3</v>
      </c>
      <c r="C48" s="143" t="s">
        <v>15</v>
      </c>
      <c r="D48" s="144" t="s">
        <v>16</v>
      </c>
      <c r="E48" s="11"/>
      <c r="F48" s="11"/>
      <c r="G48" s="85"/>
      <c r="H48" s="86"/>
    </row>
    <row r="49" spans="1:8" ht="15">
      <c r="A49" s="125" t="s">
        <v>28</v>
      </c>
      <c r="B49" s="138"/>
      <c r="C49" s="133"/>
      <c r="D49" s="145"/>
      <c r="E49" s="11"/>
      <c r="F49" s="11"/>
      <c r="G49" s="85"/>
      <c r="H49" s="86"/>
    </row>
    <row r="50" spans="1:8" ht="15">
      <c r="A50" s="126" t="s">
        <v>85</v>
      </c>
      <c r="B50" s="138" t="s">
        <v>86</v>
      </c>
      <c r="C50" s="131">
        <v>1100510</v>
      </c>
      <c r="D50" s="111">
        <v>2201020</v>
      </c>
      <c r="E50" s="11"/>
      <c r="F50" s="11"/>
      <c r="G50" s="85"/>
      <c r="H50" s="86"/>
    </row>
    <row r="51" spans="1:8" ht="15">
      <c r="A51" s="126" t="s">
        <v>87</v>
      </c>
      <c r="B51" s="138" t="s">
        <v>88</v>
      </c>
      <c r="C51" s="133"/>
      <c r="D51" s="112"/>
      <c r="E51" s="11"/>
      <c r="F51" s="11"/>
      <c r="G51" s="85"/>
      <c r="H51" s="86"/>
    </row>
    <row r="52" spans="1:8" ht="15">
      <c r="A52" s="123" t="s">
        <v>89</v>
      </c>
      <c r="B52" s="138" t="s">
        <v>90</v>
      </c>
      <c r="C52" s="134"/>
      <c r="D52" s="113"/>
      <c r="E52" s="11"/>
      <c r="F52" s="11"/>
      <c r="G52" s="85"/>
      <c r="H52" s="86"/>
    </row>
    <row r="53" spans="1:8" ht="25.5">
      <c r="A53" s="123" t="s">
        <v>91</v>
      </c>
      <c r="B53" s="138" t="s">
        <v>92</v>
      </c>
      <c r="C53" s="158">
        <f>637326+5+315156+1915-1</f>
        <v>954401</v>
      </c>
      <c r="D53" s="111">
        <v>1583245</v>
      </c>
      <c r="E53" s="11"/>
      <c r="F53" s="11"/>
      <c r="G53" s="85"/>
      <c r="H53" s="86"/>
    </row>
    <row r="54" spans="1:8" ht="15">
      <c r="A54" s="123" t="s">
        <v>93</v>
      </c>
      <c r="B54" s="138" t="s">
        <v>95</v>
      </c>
      <c r="C54" s="131">
        <v>9992</v>
      </c>
      <c r="D54" s="111">
        <v>9741</v>
      </c>
      <c r="E54" s="11"/>
      <c r="F54" s="11"/>
      <c r="G54" s="90"/>
      <c r="H54" s="84"/>
    </row>
    <row r="55" spans="1:8" ht="15">
      <c r="A55" s="121" t="s">
        <v>94</v>
      </c>
      <c r="B55" s="138" t="s">
        <v>96</v>
      </c>
      <c r="C55" s="131"/>
      <c r="D55" s="111"/>
      <c r="E55" s="11"/>
      <c r="F55" s="11"/>
      <c r="G55" s="88"/>
      <c r="H55" s="86"/>
    </row>
    <row r="56" spans="1:8" ht="15">
      <c r="A56" s="121" t="s">
        <v>97</v>
      </c>
      <c r="B56" s="138" t="s">
        <v>98</v>
      </c>
      <c r="C56" s="131"/>
      <c r="D56" s="111">
        <v>13</v>
      </c>
      <c r="E56" s="11"/>
      <c r="F56" s="11"/>
      <c r="G56" s="83"/>
      <c r="H56" s="84"/>
    </row>
    <row r="57" spans="1:8" ht="15">
      <c r="A57" s="123" t="s">
        <v>29</v>
      </c>
      <c r="B57" s="139" t="s">
        <v>102</v>
      </c>
      <c r="C57" s="153">
        <f>125946-11</f>
        <v>125935</v>
      </c>
      <c r="D57" s="114">
        <v>92928</v>
      </c>
      <c r="E57" s="11"/>
      <c r="F57" s="11"/>
      <c r="G57" s="85"/>
      <c r="H57" s="86"/>
    </row>
    <row r="58" spans="1:8" ht="25.5">
      <c r="A58" s="123" t="s">
        <v>101</v>
      </c>
      <c r="B58" s="139">
        <v>300</v>
      </c>
      <c r="C58" s="132">
        <f>SUM(C50:C57)</f>
        <v>2190838</v>
      </c>
      <c r="D58" s="146">
        <f>SUM(D50:D57)</f>
        <v>3886947</v>
      </c>
      <c r="E58" s="11"/>
      <c r="F58" s="11"/>
      <c r="G58" s="85"/>
      <c r="H58" s="86"/>
    </row>
    <row r="59" spans="1:8" ht="25.5">
      <c r="A59" s="121" t="s">
        <v>99</v>
      </c>
      <c r="B59" s="139" t="s">
        <v>100</v>
      </c>
      <c r="C59" s="131"/>
      <c r="D59" s="111"/>
      <c r="E59" s="11"/>
      <c r="F59" s="11"/>
      <c r="G59" s="85"/>
      <c r="H59" s="86"/>
    </row>
    <row r="60" spans="1:8" ht="15">
      <c r="A60" s="127" t="s">
        <v>30</v>
      </c>
      <c r="B60" s="139"/>
      <c r="C60" s="131"/>
      <c r="D60" s="111"/>
      <c r="E60" s="11"/>
      <c r="F60" s="11"/>
      <c r="G60" s="85"/>
      <c r="H60" s="86"/>
    </row>
    <row r="61" spans="1:8" ht="15">
      <c r="A61" s="128" t="s">
        <v>85</v>
      </c>
      <c r="B61" s="139" t="s">
        <v>114</v>
      </c>
      <c r="C61" s="131">
        <v>2201020</v>
      </c>
      <c r="D61" s="111">
        <v>2201020</v>
      </c>
      <c r="E61" s="11"/>
      <c r="F61" s="11"/>
      <c r="G61" s="85"/>
      <c r="H61" s="86"/>
    </row>
    <row r="62" spans="1:8" ht="15">
      <c r="A62" s="128" t="s">
        <v>87</v>
      </c>
      <c r="B62" s="139" t="s">
        <v>115</v>
      </c>
      <c r="C62" s="131"/>
      <c r="D62" s="111"/>
      <c r="E62" s="11"/>
      <c r="F62" s="11"/>
      <c r="G62" s="88"/>
      <c r="H62" s="86"/>
    </row>
    <row r="63" spans="1:8" ht="15">
      <c r="A63" s="128" t="s">
        <v>117</v>
      </c>
      <c r="B63" s="139" t="s">
        <v>118</v>
      </c>
      <c r="C63" s="131">
        <f>18822350-755800</f>
        <v>18066550</v>
      </c>
      <c r="D63" s="111">
        <v>17937482</v>
      </c>
      <c r="E63" s="11"/>
      <c r="F63" s="11"/>
      <c r="G63" s="84"/>
      <c r="H63" s="84"/>
    </row>
    <row r="64" spans="1:8" ht="25.5">
      <c r="A64" s="123" t="s">
        <v>116</v>
      </c>
      <c r="B64" s="139" t="s">
        <v>119</v>
      </c>
      <c r="C64" s="131">
        <v>496476</v>
      </c>
      <c r="D64" s="111">
        <v>466426</v>
      </c>
      <c r="E64" s="11"/>
      <c r="F64" s="11"/>
      <c r="G64" s="86"/>
      <c r="H64" s="86"/>
    </row>
    <row r="65" spans="1:8" ht="15">
      <c r="A65" s="123" t="s">
        <v>120</v>
      </c>
      <c r="B65" s="139" t="s">
        <v>121</v>
      </c>
      <c r="C65" s="131"/>
      <c r="D65" s="111"/>
      <c r="E65" s="11"/>
      <c r="F65" s="11"/>
      <c r="G65" s="86"/>
      <c r="H65" s="86"/>
    </row>
    <row r="66" spans="1:8" ht="15">
      <c r="A66" s="123" t="s">
        <v>31</v>
      </c>
      <c r="B66" s="139" t="s">
        <v>122</v>
      </c>
      <c r="C66" s="131"/>
      <c r="D66" s="111"/>
      <c r="E66" s="11"/>
      <c r="F66" s="11"/>
      <c r="G66" s="89"/>
      <c r="H66" s="84"/>
    </row>
    <row r="67" spans="1:8" ht="15">
      <c r="A67" s="123" t="s">
        <v>32</v>
      </c>
      <c r="B67" s="139" t="s">
        <v>123</v>
      </c>
      <c r="C67" s="131"/>
      <c r="D67" s="111"/>
      <c r="E67" s="11"/>
      <c r="F67" s="11"/>
      <c r="G67" s="85"/>
      <c r="H67" s="86"/>
    </row>
    <row r="68" spans="1:8" ht="25.5">
      <c r="A68" s="123" t="s">
        <v>124</v>
      </c>
      <c r="B68" s="139">
        <v>400</v>
      </c>
      <c r="C68" s="132">
        <f>SUM(C61:C67)</f>
        <v>20764046</v>
      </c>
      <c r="D68" s="146">
        <f>SUM(D61:D67)</f>
        <v>20604928</v>
      </c>
      <c r="E68" s="11"/>
      <c r="F68" s="11"/>
      <c r="G68" s="85"/>
      <c r="H68" s="86"/>
    </row>
    <row r="69" spans="1:8" ht="15">
      <c r="A69" s="127" t="s">
        <v>33</v>
      </c>
      <c r="B69" s="137"/>
      <c r="C69" s="131"/>
      <c r="D69" s="111"/>
      <c r="E69" s="11"/>
      <c r="F69" s="11"/>
      <c r="G69" s="85"/>
      <c r="H69" s="86"/>
    </row>
    <row r="70" spans="1:8" ht="15">
      <c r="A70" s="123" t="s">
        <v>34</v>
      </c>
      <c r="B70" s="137" t="s">
        <v>103</v>
      </c>
      <c r="C70" s="131">
        <v>300000</v>
      </c>
      <c r="D70" s="111">
        <v>300000</v>
      </c>
      <c r="E70" s="11"/>
      <c r="F70" s="11"/>
      <c r="G70" s="88"/>
      <c r="H70" s="86"/>
    </row>
    <row r="71" spans="1:8" ht="15">
      <c r="A71" s="123" t="s">
        <v>35</v>
      </c>
      <c r="B71" s="137" t="s">
        <v>104</v>
      </c>
      <c r="C71" s="131"/>
      <c r="D71" s="111"/>
      <c r="E71" s="11"/>
      <c r="F71" s="11"/>
      <c r="G71" s="87"/>
      <c r="H71" s="86"/>
    </row>
    <row r="72" spans="1:8" ht="15">
      <c r="A72" s="123" t="s">
        <v>36</v>
      </c>
      <c r="B72" s="137" t="s">
        <v>105</v>
      </c>
      <c r="C72" s="131"/>
      <c r="D72" s="111"/>
      <c r="E72" s="11"/>
      <c r="F72" s="11"/>
      <c r="G72" s="88"/>
      <c r="H72" s="86"/>
    </row>
    <row r="73" spans="1:8" ht="15">
      <c r="A73" s="123" t="s">
        <v>37</v>
      </c>
      <c r="B73" s="137" t="s">
        <v>106</v>
      </c>
      <c r="C73" s="131">
        <v>182606</v>
      </c>
      <c r="D73" s="111">
        <v>182606</v>
      </c>
      <c r="E73" s="11"/>
      <c r="F73" s="11"/>
      <c r="G73" s="86"/>
      <c r="H73" s="85"/>
    </row>
    <row r="74" spans="1:8" ht="15">
      <c r="A74" s="123" t="s">
        <v>38</v>
      </c>
      <c r="B74" s="137" t="s">
        <v>107</v>
      </c>
      <c r="C74" s="135">
        <f>ОПУ!C24+D74</f>
        <v>-341779</v>
      </c>
      <c r="D74" s="115">
        <v>-829667</v>
      </c>
      <c r="E74" s="11"/>
      <c r="F74" s="11"/>
      <c r="G74" s="86"/>
      <c r="H74" s="85"/>
    </row>
    <row r="75" spans="1:8" ht="25.5">
      <c r="A75" s="123" t="s">
        <v>108</v>
      </c>
      <c r="B75" s="137" t="s">
        <v>109</v>
      </c>
      <c r="C75" s="132">
        <f>SUM(C70:C74)</f>
        <v>140827</v>
      </c>
      <c r="D75" s="116">
        <f>SUM(D70:D74)</f>
        <v>-347061</v>
      </c>
      <c r="E75" s="11"/>
      <c r="F75" s="11"/>
      <c r="G75" s="86"/>
      <c r="H75" s="87"/>
    </row>
    <row r="76" spans="1:8" ht="15">
      <c r="A76" s="123" t="s">
        <v>110</v>
      </c>
      <c r="B76" s="137" t="s">
        <v>113</v>
      </c>
      <c r="C76" s="132"/>
      <c r="D76" s="117"/>
      <c r="E76" s="11"/>
      <c r="F76" s="11"/>
      <c r="G76" s="86"/>
      <c r="H76" s="88"/>
    </row>
    <row r="77" spans="1:8" ht="15">
      <c r="A77" s="123" t="s">
        <v>111</v>
      </c>
      <c r="B77" s="137">
        <v>500</v>
      </c>
      <c r="C77" s="132">
        <f>C75+C76</f>
        <v>140827</v>
      </c>
      <c r="D77" s="116">
        <f>D75+D76</f>
        <v>-347061</v>
      </c>
      <c r="E77" s="11"/>
      <c r="F77" s="11"/>
      <c r="G77" s="86"/>
      <c r="H77" s="85"/>
    </row>
    <row r="78" spans="1:8" ht="15.75" thickBot="1">
      <c r="A78" s="129" t="s">
        <v>112</v>
      </c>
      <c r="B78" s="140"/>
      <c r="C78" s="136">
        <f>C58+C68+C77</f>
        <v>23095711</v>
      </c>
      <c r="D78" s="118">
        <f>D58+D68+D77</f>
        <v>24144814</v>
      </c>
      <c r="E78" s="11"/>
      <c r="F78" s="11"/>
      <c r="G78" s="89"/>
      <c r="H78" s="84"/>
    </row>
    <row r="79" spans="2:8" ht="15">
      <c r="B79" s="35"/>
      <c r="C79" s="98"/>
      <c r="D79" s="20"/>
      <c r="E79" s="10"/>
      <c r="G79" s="85"/>
      <c r="H79" s="86"/>
    </row>
    <row r="80" spans="1:8" ht="15">
      <c r="A80" s="42" t="s">
        <v>184</v>
      </c>
      <c r="B80" s="35"/>
      <c r="C80" s="99"/>
      <c r="D80" s="20"/>
      <c r="G80" s="85"/>
      <c r="H80" s="86"/>
    </row>
    <row r="81" spans="1:8" ht="15">
      <c r="A81" s="174" t="s">
        <v>185</v>
      </c>
      <c r="B81" s="174"/>
      <c r="C81" s="174"/>
      <c r="D81" s="174"/>
      <c r="G81" s="86"/>
      <c r="H81" s="85"/>
    </row>
    <row r="82" spans="1:8" ht="15">
      <c r="A82" s="43"/>
      <c r="B82" s="39"/>
      <c r="C82" s="100"/>
      <c r="D82" s="3"/>
      <c r="G82" s="86"/>
      <c r="H82" s="85"/>
    </row>
    <row r="83" spans="1:8" ht="15">
      <c r="A83" s="173" t="s">
        <v>9</v>
      </c>
      <c r="B83" s="172"/>
      <c r="C83" s="172"/>
      <c r="D83" s="172"/>
      <c r="G83" s="86"/>
      <c r="H83" s="85"/>
    </row>
    <row r="84" spans="7:8" ht="15">
      <c r="G84" s="86"/>
      <c r="H84" s="87"/>
    </row>
    <row r="85" spans="7:8" ht="15">
      <c r="G85" s="86"/>
      <c r="H85" s="88"/>
    </row>
    <row r="86" spans="7:8" ht="15">
      <c r="G86" s="89"/>
      <c r="H86" s="84"/>
    </row>
    <row r="87" spans="1:8" ht="15">
      <c r="A87" s="171"/>
      <c r="B87" s="172"/>
      <c r="C87" s="172"/>
      <c r="D87" s="172"/>
      <c r="F87" s="11"/>
      <c r="G87" s="154"/>
      <c r="H87" s="86"/>
    </row>
    <row r="88" spans="7:8" ht="15">
      <c r="G88" s="83"/>
      <c r="H88" s="84"/>
    </row>
    <row r="89" spans="4:8" ht="15">
      <c r="D89" s="94"/>
      <c r="E89" s="10"/>
      <c r="F89" s="87"/>
      <c r="G89" s="86"/>
      <c r="H89" s="86"/>
    </row>
    <row r="90" spans="4:8" ht="15">
      <c r="D90" s="94"/>
      <c r="E90" s="10"/>
      <c r="F90" s="85"/>
      <c r="G90" s="85"/>
      <c r="H90" s="86"/>
    </row>
    <row r="91" spans="4:8" ht="15">
      <c r="D91" s="94"/>
      <c r="E91" s="10"/>
      <c r="F91" s="87"/>
      <c r="G91" s="86"/>
      <c r="H91" s="86"/>
    </row>
    <row r="92" spans="4:8" ht="15">
      <c r="D92" s="95"/>
      <c r="E92" s="95"/>
      <c r="F92" s="95"/>
      <c r="G92" s="86"/>
      <c r="H92" s="86"/>
    </row>
    <row r="93" spans="4:8" ht="15">
      <c r="D93" s="81"/>
      <c r="E93" s="10"/>
      <c r="G93" s="84"/>
      <c r="H93" s="90"/>
    </row>
    <row r="94" spans="4:8" ht="15">
      <c r="D94" s="81"/>
      <c r="E94" s="10"/>
      <c r="G94" s="86"/>
      <c r="H94" s="88"/>
    </row>
    <row r="95" spans="7:8" ht="15">
      <c r="G95" s="84"/>
      <c r="H95" s="83"/>
    </row>
    <row r="96" spans="7:8" ht="15">
      <c r="G96" s="86"/>
      <c r="H96" s="85"/>
    </row>
    <row r="97" spans="7:8" ht="15">
      <c r="G97" s="86"/>
      <c r="H97" s="85"/>
    </row>
    <row r="98" spans="7:8" ht="15">
      <c r="G98" s="86"/>
      <c r="H98" s="85"/>
    </row>
    <row r="99" spans="7:8" ht="15">
      <c r="G99" s="86"/>
      <c r="H99" s="85"/>
    </row>
    <row r="100" spans="7:8" ht="15">
      <c r="G100" s="86"/>
      <c r="H100" s="86"/>
    </row>
    <row r="101" spans="7:8" ht="15">
      <c r="G101" s="86"/>
      <c r="H101" s="86"/>
    </row>
    <row r="102" spans="7:8" ht="15">
      <c r="G102" s="84"/>
      <c r="H102" s="83"/>
    </row>
    <row r="103" spans="7:8" ht="15">
      <c r="G103" s="86"/>
      <c r="H103" s="85"/>
    </row>
    <row r="104" spans="7:8" ht="15">
      <c r="G104" s="86"/>
      <c r="H104" s="87"/>
    </row>
    <row r="105" spans="7:8" ht="15">
      <c r="G105" s="84"/>
      <c r="H105" s="83"/>
    </row>
    <row r="106" spans="7:8" ht="15">
      <c r="G106" s="86"/>
      <c r="H106" s="85"/>
    </row>
    <row r="107" spans="7:8" ht="15">
      <c r="G107" s="86"/>
      <c r="H107" s="85"/>
    </row>
    <row r="108" spans="7:8" ht="15">
      <c r="G108" s="86"/>
      <c r="H108" s="85"/>
    </row>
    <row r="109" spans="7:8" ht="15">
      <c r="G109" s="86"/>
      <c r="H109" s="88"/>
    </row>
    <row r="110" spans="7:8" ht="15">
      <c r="G110" s="86"/>
      <c r="H110" s="86"/>
    </row>
    <row r="111" spans="7:8" ht="15">
      <c r="G111" s="86"/>
      <c r="H111" s="86"/>
    </row>
    <row r="112" spans="7:8" ht="15">
      <c r="G112" s="86"/>
      <c r="H112" s="86"/>
    </row>
    <row r="113" spans="7:8" ht="15">
      <c r="G113" s="84"/>
      <c r="H113" s="83"/>
    </row>
    <row r="114" spans="7:8" ht="15">
      <c r="G114" s="86"/>
      <c r="H114" s="85"/>
    </row>
    <row r="115" spans="7:8" ht="15">
      <c r="G115" s="86"/>
      <c r="H115" s="86"/>
    </row>
    <row r="116" spans="7:8" ht="15">
      <c r="G116" s="84"/>
      <c r="H116" s="83"/>
    </row>
    <row r="117" spans="7:8" ht="15">
      <c r="G117" s="86"/>
      <c r="H117" s="85"/>
    </row>
    <row r="118" spans="7:8" ht="15">
      <c r="G118" s="86"/>
      <c r="H118" s="88"/>
    </row>
    <row r="119" spans="7:8" ht="15">
      <c r="G119" s="84"/>
      <c r="H119" s="90"/>
    </row>
    <row r="120" spans="7:8" ht="15">
      <c r="G120" s="86"/>
      <c r="H120" s="88"/>
    </row>
    <row r="121" spans="7:8" ht="15">
      <c r="G121" s="86"/>
      <c r="H121" s="88"/>
    </row>
    <row r="122" spans="7:8" ht="15">
      <c r="G122" s="84"/>
      <c r="H122" s="90"/>
    </row>
    <row r="123" spans="7:8" ht="15">
      <c r="G123" s="86"/>
      <c r="H123" s="88"/>
    </row>
    <row r="124" spans="7:8" ht="15">
      <c r="G124" s="84"/>
      <c r="H124" s="83"/>
    </row>
    <row r="125" spans="7:8" ht="15">
      <c r="G125" s="86"/>
      <c r="H125" s="85"/>
    </row>
    <row r="126" spans="7:8" ht="15">
      <c r="G126" s="84"/>
      <c r="H126" s="83"/>
    </row>
    <row r="127" spans="7:8" ht="15">
      <c r="G127" s="86"/>
      <c r="H127" s="85"/>
    </row>
    <row r="128" spans="7:8" ht="15">
      <c r="G128" s="84"/>
      <c r="H128" s="84"/>
    </row>
    <row r="129" spans="7:8" ht="15">
      <c r="G129" s="86"/>
      <c r="H129" s="86"/>
    </row>
    <row r="130" spans="7:8" ht="15">
      <c r="G130" s="86"/>
      <c r="H130" s="86"/>
    </row>
    <row r="131" spans="7:8" ht="15">
      <c r="G131" s="84"/>
      <c r="H131" s="84"/>
    </row>
    <row r="132" spans="7:8" ht="15">
      <c r="G132" s="86"/>
      <c r="H132" s="86"/>
    </row>
    <row r="133" spans="7:8" ht="15">
      <c r="G133" s="84"/>
      <c r="H133" s="84"/>
    </row>
    <row r="134" spans="7:8" ht="15">
      <c r="G134" s="86"/>
      <c r="H134" s="86"/>
    </row>
    <row r="135" spans="7:8" ht="15">
      <c r="G135" s="86"/>
      <c r="H135" s="86"/>
    </row>
    <row r="136" spans="7:8" ht="15">
      <c r="G136" s="86"/>
      <c r="H136" s="86"/>
    </row>
    <row r="137" spans="7:8" ht="15">
      <c r="G137" s="84"/>
      <c r="H137" s="84"/>
    </row>
    <row r="138" spans="7:8" ht="15">
      <c r="G138" s="86"/>
      <c r="H138" s="86"/>
    </row>
    <row r="139" spans="7:8" ht="15">
      <c r="G139" s="86"/>
      <c r="H139" s="86"/>
    </row>
    <row r="140" spans="7:8" ht="15">
      <c r="G140" s="84"/>
      <c r="H140" s="84"/>
    </row>
    <row r="141" spans="7:8" ht="15">
      <c r="G141" s="86"/>
      <c r="H141" s="86"/>
    </row>
    <row r="142" spans="7:8" ht="15">
      <c r="G142" s="86"/>
      <c r="H142" s="86"/>
    </row>
    <row r="143" spans="7:8" ht="15">
      <c r="G143" s="84"/>
      <c r="H143" s="84"/>
    </row>
    <row r="144" spans="7:8" ht="15">
      <c r="G144" s="86"/>
      <c r="H144" s="86"/>
    </row>
    <row r="145" spans="7:8" ht="15">
      <c r="G145" s="86"/>
      <c r="H145" s="86"/>
    </row>
    <row r="146" spans="7:8" ht="15">
      <c r="G146" s="86"/>
      <c r="H146" s="86"/>
    </row>
    <row r="147" spans="7:8" ht="15">
      <c r="G147" s="84"/>
      <c r="H147" s="84"/>
    </row>
    <row r="148" spans="7:8" ht="15">
      <c r="G148" s="86"/>
      <c r="H148" s="86"/>
    </row>
    <row r="149" spans="7:8" ht="15">
      <c r="G149" s="86"/>
      <c r="H149" s="86"/>
    </row>
    <row r="150" spans="7:8" ht="15">
      <c r="G150" s="86"/>
      <c r="H150" s="86"/>
    </row>
    <row r="151" spans="7:8" ht="15">
      <c r="G151" s="86"/>
      <c r="H151" s="86"/>
    </row>
    <row r="152" spans="7:8" ht="15">
      <c r="G152" s="86"/>
      <c r="H152" s="86"/>
    </row>
    <row r="153" spans="7:8" ht="15">
      <c r="G153" s="86"/>
      <c r="H153" s="86"/>
    </row>
    <row r="154" spans="7:8" ht="15">
      <c r="G154" s="86"/>
      <c r="H154" s="86"/>
    </row>
    <row r="155" spans="7:8" ht="15">
      <c r="G155" s="86"/>
      <c r="H155" s="86"/>
    </row>
    <row r="156" spans="7:8" ht="15">
      <c r="G156" s="86"/>
      <c r="H156" s="86"/>
    </row>
    <row r="157" spans="7:8" ht="15">
      <c r="G157" s="84"/>
      <c r="H157" s="84"/>
    </row>
    <row r="158" spans="7:8" ht="15">
      <c r="G158" s="86"/>
      <c r="H158" s="86"/>
    </row>
    <row r="159" spans="7:8" ht="15">
      <c r="G159" s="84"/>
      <c r="H159" s="84"/>
    </row>
    <row r="160" spans="7:8" ht="15">
      <c r="G160" s="86"/>
      <c r="H160" s="86"/>
    </row>
    <row r="161" spans="7:8" ht="15">
      <c r="G161" s="86"/>
      <c r="H161" s="86"/>
    </row>
    <row r="162" spans="7:8" ht="15">
      <c r="G162" s="86"/>
      <c r="H162" s="86"/>
    </row>
    <row r="163" spans="7:8" ht="15">
      <c r="G163" s="83"/>
      <c r="H163" s="83"/>
    </row>
  </sheetData>
  <sheetProtection/>
  <mergeCells count="10">
    <mergeCell ref="A5:D5"/>
    <mergeCell ref="A6:D6"/>
    <mergeCell ref="A7:D7"/>
    <mergeCell ref="A8:D8"/>
    <mergeCell ref="A87:D87"/>
    <mergeCell ref="A83:D83"/>
    <mergeCell ref="A12:D12"/>
    <mergeCell ref="A81:D81"/>
    <mergeCell ref="A14:D14"/>
    <mergeCell ref="A15:D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60"/>
  <sheetViews>
    <sheetView zoomScalePageLayoutView="0" workbookViewId="0" topLeftCell="A4">
      <selection activeCell="E18" sqref="E18"/>
    </sheetView>
  </sheetViews>
  <sheetFormatPr defaultColWidth="31.57421875" defaultRowHeight="15"/>
  <cols>
    <col min="1" max="1" width="53.57421875" style="0" customWidth="1"/>
    <col min="2" max="2" width="8.57421875" style="44" bestFit="1" customWidth="1"/>
    <col min="3" max="3" width="17.00390625" style="80" customWidth="1"/>
    <col min="4" max="4" width="17.57421875" style="0" customWidth="1"/>
    <col min="5" max="6" width="31.57421875" style="18" customWidth="1"/>
  </cols>
  <sheetData>
    <row r="1" ht="15">
      <c r="C1" s="70" t="s">
        <v>179</v>
      </c>
    </row>
    <row r="2" spans="3:6" ht="15">
      <c r="C2" s="71" t="s">
        <v>178</v>
      </c>
      <c r="F2" s="108"/>
    </row>
    <row r="3" spans="3:6" ht="15">
      <c r="C3" s="57" t="s">
        <v>43</v>
      </c>
      <c r="F3" s="159"/>
    </row>
    <row r="4" spans="1:6" ht="15">
      <c r="A4" s="2"/>
      <c r="B4" s="45"/>
      <c r="C4" s="72" t="s">
        <v>42</v>
      </c>
      <c r="F4" s="159"/>
    </row>
    <row r="5" spans="1:6" ht="15">
      <c r="A5" s="176" t="s">
        <v>0</v>
      </c>
      <c r="B5" s="177"/>
      <c r="C5" s="177"/>
      <c r="D5" s="177"/>
      <c r="F5" s="159"/>
    </row>
    <row r="6" spans="1:6" ht="15">
      <c r="A6" s="2"/>
      <c r="B6" s="45"/>
      <c r="C6" s="73"/>
      <c r="D6" s="33"/>
      <c r="F6" s="108"/>
    </row>
    <row r="7" spans="1:4" ht="15">
      <c r="A7" s="175" t="s">
        <v>183</v>
      </c>
      <c r="B7" s="175"/>
      <c r="C7" s="175"/>
      <c r="D7" s="175"/>
    </row>
    <row r="8" spans="1:4" ht="15">
      <c r="A8" s="169" t="s">
        <v>188</v>
      </c>
      <c r="B8" s="169"/>
      <c r="C8" s="169"/>
      <c r="D8" s="169"/>
    </row>
    <row r="9" spans="1:4" ht="15.75" thickBot="1">
      <c r="A9" s="2"/>
      <c r="B9" s="45"/>
      <c r="C9" s="73"/>
      <c r="D9" s="3" t="s">
        <v>1</v>
      </c>
    </row>
    <row r="10" spans="1:6" s="6" customFormat="1" ht="26.25" thickBot="1">
      <c r="A10" s="4" t="s">
        <v>2</v>
      </c>
      <c r="B10" s="46" t="s">
        <v>3</v>
      </c>
      <c r="C10" s="5" t="s">
        <v>4</v>
      </c>
      <c r="D10" s="4" t="s">
        <v>5</v>
      </c>
      <c r="E10" s="160"/>
      <c r="F10" s="161"/>
    </row>
    <row r="11" spans="1:7" ht="15">
      <c r="A11" s="21" t="s">
        <v>125</v>
      </c>
      <c r="B11" s="50" t="s">
        <v>44</v>
      </c>
      <c r="C11" s="102">
        <f>3299095-296</f>
        <v>3298799</v>
      </c>
      <c r="D11" s="104">
        <v>2965056</v>
      </c>
      <c r="E11" s="110"/>
      <c r="F11" s="162"/>
      <c r="G11" s="22"/>
    </row>
    <row r="12" spans="1:7" ht="15">
      <c r="A12" s="27" t="s">
        <v>126</v>
      </c>
      <c r="B12" s="47" t="s">
        <v>45</v>
      </c>
      <c r="C12" s="103">
        <f>-1459180-3566-20+70-2</f>
        <v>-1462698</v>
      </c>
      <c r="D12" s="105">
        <v>-1136177</v>
      </c>
      <c r="E12" s="110"/>
      <c r="F12" s="162"/>
      <c r="G12" s="22"/>
    </row>
    <row r="13" spans="1:7" ht="15">
      <c r="A13" s="28" t="s">
        <v>127</v>
      </c>
      <c r="B13" s="47" t="s">
        <v>46</v>
      </c>
      <c r="C13" s="60">
        <f>C11+C12</f>
        <v>1836101</v>
      </c>
      <c r="D13" s="61">
        <f>D11+D12</f>
        <v>1828879</v>
      </c>
      <c r="E13" s="110"/>
      <c r="F13" s="163"/>
      <c r="G13" s="93"/>
    </row>
    <row r="14" spans="1:6" ht="15">
      <c r="A14" s="28" t="s">
        <v>128</v>
      </c>
      <c r="B14" s="47" t="s">
        <v>47</v>
      </c>
      <c r="C14" s="60"/>
      <c r="D14" s="61"/>
      <c r="E14" s="110"/>
      <c r="F14" s="162"/>
    </row>
    <row r="15" spans="1:6" ht="15">
      <c r="A15" s="27" t="s">
        <v>7</v>
      </c>
      <c r="B15" s="47" t="s">
        <v>53</v>
      </c>
      <c r="C15" s="62">
        <f>-89527+3</f>
        <v>-89524</v>
      </c>
      <c r="D15" s="101">
        <f>-93910</f>
        <v>-93910</v>
      </c>
      <c r="E15" s="110"/>
      <c r="F15" s="162"/>
    </row>
    <row r="16" spans="1:6" ht="15">
      <c r="A16" s="29" t="s">
        <v>8</v>
      </c>
      <c r="B16" s="47" t="s">
        <v>54</v>
      </c>
      <c r="C16" s="155">
        <f>-86442+335+9935</f>
        <v>-76172</v>
      </c>
      <c r="D16" s="106">
        <f>-38392+560</f>
        <v>-37832</v>
      </c>
      <c r="E16" s="110"/>
      <c r="F16" s="109"/>
    </row>
    <row r="17" spans="1:9" ht="15">
      <c r="A17" s="27" t="s">
        <v>6</v>
      </c>
      <c r="B17" s="47" t="s">
        <v>60</v>
      </c>
      <c r="C17" s="62"/>
      <c r="D17" s="101"/>
      <c r="E17" s="110"/>
      <c r="F17" s="162"/>
      <c r="G17" s="66"/>
      <c r="H17" s="23"/>
      <c r="I17" s="23"/>
    </row>
    <row r="18" spans="1:9" s="19" customFormat="1" ht="25.5">
      <c r="A18" s="30" t="s">
        <v>129</v>
      </c>
      <c r="B18" s="58" t="s">
        <v>130</v>
      </c>
      <c r="C18" s="60">
        <f>C13+C15+C16+C17</f>
        <v>1670405</v>
      </c>
      <c r="D18" s="61">
        <f>D13+D15+D16+D17</f>
        <v>1697137</v>
      </c>
      <c r="E18" s="110"/>
      <c r="F18" s="109"/>
      <c r="G18" s="66"/>
      <c r="H18" s="22"/>
      <c r="I18" s="22"/>
    </row>
    <row r="19" spans="1:9" ht="15">
      <c r="A19" s="27" t="s">
        <v>131</v>
      </c>
      <c r="B19" s="47" t="s">
        <v>132</v>
      </c>
      <c r="C19" s="62">
        <v>40756</v>
      </c>
      <c r="D19" s="101">
        <v>42922</v>
      </c>
      <c r="E19" s="110"/>
      <c r="F19" s="109"/>
      <c r="G19" s="66"/>
      <c r="H19" s="22"/>
      <c r="I19" s="22"/>
    </row>
    <row r="20" spans="1:9" ht="15">
      <c r="A20" s="27" t="s">
        <v>133</v>
      </c>
      <c r="B20" s="47" t="s">
        <v>134</v>
      </c>
      <c r="C20" s="62">
        <f>-1223273</f>
        <v>-1223273</v>
      </c>
      <c r="D20" s="101">
        <f>-1385814</f>
        <v>-1385814</v>
      </c>
      <c r="E20" s="110"/>
      <c r="F20" s="163"/>
      <c r="G20" s="1"/>
      <c r="H20" s="22"/>
      <c r="I20" s="22"/>
    </row>
    <row r="21" spans="1:9" ht="38.25">
      <c r="A21" s="27" t="s">
        <v>136</v>
      </c>
      <c r="B21" s="47" t="s">
        <v>135</v>
      </c>
      <c r="C21" s="74"/>
      <c r="D21" s="107"/>
      <c r="E21" s="110"/>
      <c r="F21" s="79"/>
      <c r="H21" s="22"/>
      <c r="I21" s="22"/>
    </row>
    <row r="22" spans="1:9" s="7" customFormat="1" ht="15">
      <c r="A22" s="27" t="s">
        <v>137</v>
      </c>
      <c r="B22" s="47" t="s">
        <v>139</v>
      </c>
      <c r="C22" s="62"/>
      <c r="D22" s="101"/>
      <c r="E22" s="110"/>
      <c r="F22" s="164"/>
      <c r="G22" s="67"/>
      <c r="H22" s="22"/>
      <c r="I22" s="22"/>
    </row>
    <row r="23" spans="1:9" s="7" customFormat="1" ht="15">
      <c r="A23" s="27" t="s">
        <v>138</v>
      </c>
      <c r="B23" s="47" t="s">
        <v>140</v>
      </c>
      <c r="C23" s="62"/>
      <c r="D23" s="101"/>
      <c r="E23" s="110"/>
      <c r="F23" s="164"/>
      <c r="G23" s="22"/>
      <c r="H23" s="22"/>
      <c r="I23" s="22"/>
    </row>
    <row r="24" spans="1:9" ht="25.5">
      <c r="A24" s="28" t="s">
        <v>141</v>
      </c>
      <c r="B24" s="47" t="s">
        <v>142</v>
      </c>
      <c r="C24" s="60">
        <f>C18+C19+C20+C22+C23</f>
        <v>487888</v>
      </c>
      <c r="D24" s="61">
        <f>D18+D19+D20+D22+D23</f>
        <v>354245</v>
      </c>
      <c r="E24" s="110"/>
      <c r="F24" s="164"/>
      <c r="G24" s="67"/>
      <c r="H24" s="22"/>
      <c r="I24" s="22"/>
    </row>
    <row r="25" spans="1:9" ht="15">
      <c r="A25" s="27" t="s">
        <v>143</v>
      </c>
      <c r="B25" s="47" t="s">
        <v>58</v>
      </c>
      <c r="C25" s="62"/>
      <c r="D25" s="59"/>
      <c r="E25" s="159"/>
      <c r="F25" s="164"/>
      <c r="G25" s="67"/>
      <c r="H25" s="69"/>
      <c r="I25" s="92"/>
    </row>
    <row r="26" spans="1:7" ht="25.5">
      <c r="A26" s="27" t="s">
        <v>145</v>
      </c>
      <c r="B26" s="47" t="s">
        <v>144</v>
      </c>
      <c r="C26" s="62">
        <f>C24-C25</f>
        <v>487888</v>
      </c>
      <c r="D26" s="59">
        <f>D24+D25</f>
        <v>354245</v>
      </c>
      <c r="E26" s="159"/>
      <c r="F26" s="164"/>
      <c r="G26" s="68"/>
    </row>
    <row r="27" spans="1:7" ht="25.5">
      <c r="A27" s="27" t="s">
        <v>146</v>
      </c>
      <c r="B27" s="47" t="s">
        <v>147</v>
      </c>
      <c r="C27" s="75"/>
      <c r="D27" s="59"/>
      <c r="E27" s="159"/>
      <c r="F27" s="165"/>
      <c r="G27" s="69"/>
    </row>
    <row r="28" spans="1:6" ht="15">
      <c r="A28" s="27" t="s">
        <v>177</v>
      </c>
      <c r="B28" s="47" t="s">
        <v>148</v>
      </c>
      <c r="C28" s="75">
        <f>C26+C27</f>
        <v>487888</v>
      </c>
      <c r="D28" s="59">
        <f>D26+D27</f>
        <v>354245</v>
      </c>
      <c r="E28" s="159"/>
      <c r="F28" s="165"/>
    </row>
    <row r="29" spans="1:6" ht="15">
      <c r="A29" s="27" t="s">
        <v>149</v>
      </c>
      <c r="B29" s="47"/>
      <c r="C29" s="75"/>
      <c r="D29" s="59"/>
      <c r="E29" s="159"/>
      <c r="F29" s="165"/>
    </row>
    <row r="30" spans="1:6" ht="15">
      <c r="A30" s="27" t="s">
        <v>150</v>
      </c>
      <c r="B30" s="47"/>
      <c r="C30" s="75"/>
      <c r="D30" s="59"/>
      <c r="E30" s="159"/>
      <c r="F30" s="165"/>
    </row>
    <row r="31" spans="1:6" ht="25.5">
      <c r="A31" s="27" t="s">
        <v>151</v>
      </c>
      <c r="B31" s="47" t="s">
        <v>152</v>
      </c>
      <c r="C31" s="75">
        <f>C33+C34+C35+C36+C37+C38+C39+C40+C41+C42+C43</f>
        <v>0</v>
      </c>
      <c r="D31" s="59">
        <f>D33+D34+D35+D36+D37+D38+D39+D40+D41+D42+D43</f>
        <v>0</v>
      </c>
      <c r="F31" s="165"/>
    </row>
    <row r="32" spans="1:6" ht="15" hidden="1">
      <c r="A32" s="27" t="s">
        <v>39</v>
      </c>
      <c r="B32" s="47"/>
      <c r="C32" s="75"/>
      <c r="D32" s="59"/>
      <c r="F32" s="166"/>
    </row>
    <row r="33" spans="1:6" ht="15" hidden="1">
      <c r="A33" s="27" t="s">
        <v>153</v>
      </c>
      <c r="B33" s="47" t="s">
        <v>103</v>
      </c>
      <c r="C33" s="75"/>
      <c r="D33" s="59"/>
      <c r="F33" s="166"/>
    </row>
    <row r="34" spans="1:6" ht="25.5" hidden="1">
      <c r="A34" s="27" t="s">
        <v>154</v>
      </c>
      <c r="B34" s="47" t="s">
        <v>104</v>
      </c>
      <c r="C34" s="75"/>
      <c r="D34" s="59"/>
      <c r="F34" s="166"/>
    </row>
    <row r="35" spans="1:6" ht="38.25" hidden="1">
      <c r="A35" s="27" t="s">
        <v>155</v>
      </c>
      <c r="B35" s="47" t="s">
        <v>105</v>
      </c>
      <c r="C35" s="75"/>
      <c r="D35" s="59"/>
      <c r="F35" s="166"/>
    </row>
    <row r="36" spans="1:6" ht="25.5" hidden="1">
      <c r="A36" s="27" t="s">
        <v>156</v>
      </c>
      <c r="B36" s="47" t="s">
        <v>106</v>
      </c>
      <c r="C36" s="75"/>
      <c r="D36" s="59"/>
      <c r="F36" s="166"/>
    </row>
    <row r="37" spans="1:6" ht="25.5" hidden="1">
      <c r="A37" s="27" t="s">
        <v>157</v>
      </c>
      <c r="B37" s="47" t="s">
        <v>107</v>
      </c>
      <c r="C37" s="75"/>
      <c r="D37" s="59"/>
      <c r="F37" s="167"/>
    </row>
    <row r="38" spans="1:6" ht="15" hidden="1">
      <c r="A38" s="27" t="s">
        <v>40</v>
      </c>
      <c r="B38" s="47" t="s">
        <v>159</v>
      </c>
      <c r="C38" s="62"/>
      <c r="D38" s="59"/>
      <c r="F38" s="168"/>
    </row>
    <row r="39" spans="1:6" ht="25.5" hidden="1">
      <c r="A39" s="27" t="s">
        <v>158</v>
      </c>
      <c r="B39" s="47" t="s">
        <v>160</v>
      </c>
      <c r="C39" s="62"/>
      <c r="D39" s="59"/>
      <c r="F39" s="168"/>
    </row>
    <row r="40" spans="1:6" ht="15" hidden="1">
      <c r="A40" s="27" t="s">
        <v>161</v>
      </c>
      <c r="B40" s="47" t="s">
        <v>162</v>
      </c>
      <c r="C40" s="62"/>
      <c r="D40" s="59"/>
      <c r="F40" s="168"/>
    </row>
    <row r="41" spans="1:6" ht="16.5" customHeight="1" hidden="1">
      <c r="A41" s="27" t="s">
        <v>163</v>
      </c>
      <c r="B41" s="47" t="s">
        <v>164</v>
      </c>
      <c r="C41" s="62"/>
      <c r="D41" s="59"/>
      <c r="F41" s="168"/>
    </row>
    <row r="42" spans="1:6" ht="25.5" hidden="1">
      <c r="A42" s="27" t="s">
        <v>165</v>
      </c>
      <c r="B42" s="47" t="s">
        <v>167</v>
      </c>
      <c r="C42" s="62"/>
      <c r="D42" s="59"/>
      <c r="F42" s="168"/>
    </row>
    <row r="43" spans="1:6" ht="25.5" hidden="1">
      <c r="A43" s="27" t="s">
        <v>166</v>
      </c>
      <c r="B43" s="47" t="s">
        <v>109</v>
      </c>
      <c r="C43" s="62"/>
      <c r="D43" s="59"/>
      <c r="F43" s="168"/>
    </row>
    <row r="44" spans="1:4" ht="25.5">
      <c r="A44" s="30" t="s">
        <v>168</v>
      </c>
      <c r="B44" s="47" t="s">
        <v>170</v>
      </c>
      <c r="C44" s="60">
        <f>C28+C31</f>
        <v>487888</v>
      </c>
      <c r="D44" s="63">
        <f>D28+D31</f>
        <v>354245</v>
      </c>
    </row>
    <row r="45" spans="1:4" ht="15">
      <c r="A45" s="28" t="s">
        <v>169</v>
      </c>
      <c r="B45" s="47"/>
      <c r="C45" s="60"/>
      <c r="D45" s="63"/>
    </row>
    <row r="46" spans="1:4" ht="15">
      <c r="A46" s="27" t="s">
        <v>149</v>
      </c>
      <c r="B46" s="47"/>
      <c r="C46" s="60"/>
      <c r="D46" s="63"/>
    </row>
    <row r="47" spans="1:4" ht="15">
      <c r="A47" s="27" t="s">
        <v>150</v>
      </c>
      <c r="B47" s="47"/>
      <c r="C47" s="60"/>
      <c r="D47" s="63"/>
    </row>
    <row r="48" spans="1:4" ht="15">
      <c r="A48" s="30" t="s">
        <v>172</v>
      </c>
      <c r="B48" s="47" t="s">
        <v>171</v>
      </c>
      <c r="C48" s="60">
        <f>C50+C53</f>
        <v>16262.933333333332</v>
      </c>
      <c r="D48" s="63">
        <f>D50+D53</f>
        <v>11808.166666666666</v>
      </c>
    </row>
    <row r="49" spans="1:4" ht="15">
      <c r="A49" s="51" t="s">
        <v>39</v>
      </c>
      <c r="B49" s="52"/>
      <c r="C49" s="76"/>
      <c r="D49" s="64"/>
    </row>
    <row r="50" spans="1:4" ht="15">
      <c r="A50" s="27" t="s">
        <v>173</v>
      </c>
      <c r="B50" s="52"/>
      <c r="C50" s="76">
        <f>C51</f>
        <v>16262.933333333332</v>
      </c>
      <c r="D50" s="64">
        <f>D51</f>
        <v>11808.166666666666</v>
      </c>
    </row>
    <row r="51" spans="1:4" ht="15">
      <c r="A51" s="27" t="s">
        <v>174</v>
      </c>
      <c r="B51" s="47"/>
      <c r="C51" s="75">
        <f>C44/30</f>
        <v>16262.933333333332</v>
      </c>
      <c r="D51" s="59">
        <f>D44/30</f>
        <v>11808.166666666666</v>
      </c>
    </row>
    <row r="52" spans="1:4" ht="15">
      <c r="A52" s="27" t="s">
        <v>175</v>
      </c>
      <c r="B52" s="47"/>
      <c r="C52" s="75"/>
      <c r="D52" s="59"/>
    </row>
    <row r="53" spans="1:4" ht="15">
      <c r="A53" s="27" t="s">
        <v>176</v>
      </c>
      <c r="B53" s="47"/>
      <c r="C53" s="77"/>
      <c r="D53" s="65"/>
    </row>
    <row r="54" spans="1:4" ht="15">
      <c r="A54" s="27" t="s">
        <v>174</v>
      </c>
      <c r="B54" s="47"/>
      <c r="C54" s="77"/>
      <c r="D54" s="65"/>
    </row>
    <row r="55" spans="1:4" ht="15.75" thickBot="1">
      <c r="A55" s="26" t="s">
        <v>175</v>
      </c>
      <c r="B55" s="48"/>
      <c r="C55" s="78"/>
      <c r="D55" s="31"/>
    </row>
    <row r="56" spans="1:4" ht="15">
      <c r="A56" s="2"/>
      <c r="B56" s="45"/>
      <c r="C56" s="73"/>
      <c r="D56" s="2"/>
    </row>
    <row r="57" spans="1:4" ht="15">
      <c r="A57" s="174" t="s">
        <v>185</v>
      </c>
      <c r="B57" s="174"/>
      <c r="C57" s="174"/>
      <c r="D57" s="174"/>
    </row>
    <row r="58" spans="1:4" ht="15">
      <c r="A58" s="8"/>
      <c r="B58" s="39"/>
      <c r="C58" s="24"/>
      <c r="D58" s="8"/>
    </row>
    <row r="59" spans="1:4" ht="15">
      <c r="A59" s="9" t="s">
        <v>9</v>
      </c>
      <c r="B59" s="40"/>
      <c r="C59" s="25"/>
      <c r="D59" s="9"/>
    </row>
    <row r="60" spans="1:4" ht="15">
      <c r="A60" s="10"/>
      <c r="B60" s="49"/>
      <c r="C60" s="79"/>
      <c r="D60" s="10"/>
    </row>
  </sheetData>
  <sheetProtection/>
  <mergeCells count="4">
    <mergeCell ref="A57:D57"/>
    <mergeCell ref="A7:D7"/>
    <mergeCell ref="A8:D8"/>
    <mergeCell ref="A5:D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DNA7 X64</cp:lastModifiedBy>
  <cp:lastPrinted>2014-10-23T04:00:20Z</cp:lastPrinted>
  <dcterms:created xsi:type="dcterms:W3CDTF">2010-04-07T05:06:39Z</dcterms:created>
  <dcterms:modified xsi:type="dcterms:W3CDTF">2014-10-27T06:20:05Z</dcterms:modified>
  <cp:category/>
  <cp:version/>
  <cp:contentType/>
  <cp:contentStatus/>
</cp:coreProperties>
</file>