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5" yWindow="4980" windowWidth="28785" windowHeight="7725" activeTab="1"/>
  </bookViews>
  <sheets>
    <sheet name="Конс Баланс " sheetId="17" r:id="rId1"/>
    <sheet name="Конс Прибыли-Убытки" sheetId="18" r:id="rId2"/>
    <sheet name="ОДДС конс" sheetId="20" r:id="rId3"/>
    <sheet name="Конс СК" sheetId="19" r:id="rId4"/>
  </sheets>
  <definedNames>
    <definedName name="_xlnm.Print_Area" localSheetId="0">'Конс Баланс '!$A$1:$D$52</definedName>
    <definedName name="_xlnm.Print_Area" localSheetId="1">'Конс Прибыли-Убытки'!$A$1:$D$37</definedName>
    <definedName name="_xlnm.Print_Area" localSheetId="3">'Конс СК'!$A$1:$I$33</definedName>
    <definedName name="_xlnm.Print_Area" localSheetId="2">'ОДДС конс'!$A$1:$C$55</definedName>
  </definedNames>
  <calcPr calcId="145621"/>
</workbook>
</file>

<file path=xl/calcChain.xml><?xml version="1.0" encoding="utf-8"?>
<calcChain xmlns="http://schemas.openxmlformats.org/spreadsheetml/2006/main">
  <c r="I28" i="19" l="1"/>
  <c r="I21" i="19"/>
  <c r="I14" i="19"/>
  <c r="I15" i="19"/>
  <c r="H19" i="19"/>
  <c r="I19" i="19" s="1"/>
  <c r="I13" i="19"/>
  <c r="G12" i="19"/>
  <c r="B14" i="20"/>
  <c r="B29" i="20" s="1"/>
  <c r="B31" i="20" s="1"/>
  <c r="C24" i="19" l="1"/>
  <c r="C29" i="19" s="1"/>
  <c r="G24" i="19"/>
  <c r="G29" i="19" s="1"/>
  <c r="B24" i="19"/>
  <c r="B29" i="19" s="1"/>
  <c r="C12" i="19"/>
  <c r="C16" i="19" s="1"/>
  <c r="G16" i="19"/>
  <c r="B12" i="19"/>
  <c r="B16" i="19" s="1"/>
  <c r="C34" i="17" l="1"/>
  <c r="C44" i="20" l="1"/>
  <c r="B44" i="20"/>
  <c r="C38" i="20"/>
  <c r="B38" i="20"/>
  <c r="C14" i="20"/>
  <c r="C29" i="20" s="1"/>
  <c r="C31" i="20" s="1"/>
  <c r="B46" i="20" l="1"/>
  <c r="B49" i="20" s="1"/>
  <c r="C46" i="20"/>
  <c r="C49" i="20" s="1"/>
  <c r="D34" i="17" l="1"/>
  <c r="E10" i="19" l="1"/>
  <c r="E12" i="19" s="1"/>
  <c r="E16" i="19" l="1"/>
  <c r="I10" i="19"/>
  <c r="I27" i="19" l="1"/>
  <c r="E22" i="19" l="1"/>
  <c r="E24" i="19" l="1"/>
  <c r="E29" i="19" s="1"/>
  <c r="I22" i="19"/>
  <c r="D23" i="19"/>
  <c r="D24" i="19" s="1"/>
  <c r="D29" i="19" s="1"/>
  <c r="F20" i="19"/>
  <c r="F24" i="19" s="1"/>
  <c r="F29" i="19" s="1"/>
  <c r="D11" i="19"/>
  <c r="F9" i="19"/>
  <c r="C21" i="17"/>
  <c r="D29" i="18"/>
  <c r="D11" i="18"/>
  <c r="D8" i="18"/>
  <c r="I18" i="19"/>
  <c r="C29" i="18"/>
  <c r="C11" i="18"/>
  <c r="C8" i="18"/>
  <c r="D45" i="17"/>
  <c r="C45" i="17"/>
  <c r="D21" i="17"/>
  <c r="I9" i="19" l="1"/>
  <c r="F12" i="19"/>
  <c r="F16" i="19" s="1"/>
  <c r="D12" i="19"/>
  <c r="D16" i="19" s="1"/>
  <c r="I11" i="19"/>
  <c r="I8" i="19"/>
  <c r="C17" i="18"/>
  <c r="C20" i="18" s="1"/>
  <c r="C22" i="18" s="1"/>
  <c r="H24" i="19" s="1"/>
  <c r="H29" i="19" s="1"/>
  <c r="D17" i="18"/>
  <c r="D20" i="18" s="1"/>
  <c r="D22" i="18" s="1"/>
  <c r="I23" i="19"/>
  <c r="C47" i="17"/>
  <c r="D47" i="17"/>
  <c r="I20" i="19"/>
  <c r="C30" i="18" l="1"/>
  <c r="H7" i="19"/>
  <c r="D30" i="18"/>
  <c r="I24" i="19"/>
  <c r="I29" i="19" s="1"/>
  <c r="H12" i="19" l="1"/>
  <c r="H16" i="19" s="1"/>
  <c r="I7" i="19"/>
  <c r="I12" i="19" s="1"/>
  <c r="I16" i="19" s="1"/>
</calcChain>
</file>

<file path=xl/sharedStrings.xml><?xml version="1.0" encoding="utf-8"?>
<sst xmlns="http://schemas.openxmlformats.org/spreadsheetml/2006/main" count="174" uniqueCount="134">
  <si>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</si>
  <si>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</si>
  <si>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</si>
  <si>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</si>
  <si>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</si>
  <si>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</si>
  <si>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</si>
  <si>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</si>
  <si>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</si>
  <si>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</si>
  <si>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</si>
  <si>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</si>
  <si>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</si>
  <si>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</si>
  <si>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</si>
  <si>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</si>
  <si>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</si>
  <si>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</si>
  <si>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</si>
  <si>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</si>
  <si>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</si>
  <si>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</si>
  <si>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</si>
  <si>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</si>
  <si>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</si>
  <si>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</si>
  <si>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</si>
  <si>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</si>
  <si>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</si>
  <si>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</si>
  <si>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</si>
  <si>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</si>
  <si>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</si>
  <si>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</si>
  <si>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</si>
  <si>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</si>
  <si>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</si>
  <si>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ДВИЖЕНИЕ ДЕНЕЖНЫХ СРЕДСТВ ОТ ОПЕРАЦИОННОЙ ДЕЯТЕЛЬНОСТИ</t>
  </si>
  <si>
    <t xml:space="preserve">(Увеличение)/уменьшение операционных активов </t>
  </si>
  <si>
    <t xml:space="preserve">Займы, выданные клиентам 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</si>
  <si>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</si>
  <si>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</si>
  <si>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</si>
  <si>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</si>
  <si>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</si>
  <si>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</si>
  <si>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</si>
  <si>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</si>
  <si>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</si>
  <si>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</si>
  <si>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</si>
  <si>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</si>
  <si>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</si>
  <si>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 xml:space="preserve"> </t>
  </si>
  <si>
    <t>Займы, выданные банкам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</si>
  <si>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</si>
  <si>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</si>
  <si>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-</t>
  </si>
  <si>
    <t>Приобретение основных и нематериальных активов</t>
  </si>
  <si>
    <t xml:space="preserve">Убытки от обесценения </t>
  </si>
  <si>
    <t>Прочие доходы, нетто</t>
  </si>
  <si>
    <t>Дисконт по активам, переданным дочернему предприятию Материнской компании</t>
  </si>
  <si>
    <t>Прибыль за период (неаудировано)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</si>
  <si>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</si>
  <si>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</si>
  <si>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</si>
  <si>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Остаток на 01 января 2015 г.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</si>
  <si>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</si>
  <si>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</si>
  <si>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</si>
  <si>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</si>
  <si>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Чистый нереализованный доход от операций с инструментами хеджирования, с учетом налога (неаудировано)</t>
  </si>
  <si>
    <t>Консолидированный промежуточный сокращенный отчет о финансовом положении</t>
  </si>
  <si>
    <t>Авансы по договорам финансовой аренды</t>
  </si>
  <si>
    <t>Активы, подлежащие передаче по договорам финансовой аренды</t>
  </si>
  <si>
    <t>Базовая и разводненная прибыль на обыкновенную акцию (в тенге)</t>
  </si>
  <si>
    <t>Консолидированный промежуточный сокращенный отчет о совокупном доходе</t>
  </si>
  <si>
    <t>Консолидированный промежуточный сокращенный отчет об изменениях в капитале</t>
  </si>
  <si>
    <t>Операции с собственниками, отраженные непосредственно в капитале</t>
  </si>
  <si>
    <t>Операционная прибыль</t>
  </si>
  <si>
    <t>Нераспределенная прибыль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</si>
  <si>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</si>
  <si>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</si>
  <si>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</si>
  <si>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</si>
  <si>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Прочие поступления, нетто </t>
  </si>
  <si>
    <t xml:space="preserve">Общие административные платежи </t>
  </si>
  <si>
    <t>Итого прочего совокупного дохода (неаудировано)</t>
  </si>
  <si>
    <t>Займы и средства от банков и других финансовых институтов</t>
  </si>
  <si>
    <t>Доход от выкупа долговых ценных бумаг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</si>
  <si>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</si>
  <si>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 xml:space="preserve">Чистые (выплаты)/поступления от операций с иностранной валютой </t>
  </si>
  <si>
    <t>Прибыль до налогообложения</t>
  </si>
  <si>
    <t xml:space="preserve">Расход по подоходному налогу  </t>
  </si>
  <si>
    <t>Прибыль за период</t>
  </si>
  <si>
    <t>Чистый доход/(убыток) от операций с производными финансовыми инструментами</t>
  </si>
  <si>
    <t>Главный бухгалтер</t>
  </si>
  <si>
    <t>Мамекова С.М.</t>
  </si>
  <si>
    <t>Итого совокупного дохода за период</t>
  </si>
  <si>
    <t>Консолидированный отчет о движении денежных средств</t>
  </si>
  <si>
    <t>Итого прочего совокупного дохода за период (неаудировано)</t>
  </si>
  <si>
    <t>31.12.2015 г.</t>
  </si>
  <si>
    <t>Остаток на 01 января 2016 г.</t>
  </si>
  <si>
    <t>Дисконт по займу, выданному прочей связанной стороне Материнской компании (неаудировано)</t>
  </si>
  <si>
    <t>Чистый реализованный доход от операций с активами, имеющимися в наличии для продажи</t>
  </si>
  <si>
    <t>Чистый нереализованный доход от операций с инструментами хеджирования</t>
  </si>
  <si>
    <t>Дебиторская задолженность по финансовой аренды</t>
  </si>
  <si>
    <t>Займы от Правительства Республики Казахстан и ФНБ "Самрук-Казына"</t>
  </si>
  <si>
    <t>Долговые ценные бумаги выпущенные</t>
  </si>
  <si>
    <t>Чистые (выплаты)/поступления от операций с производными финансовыми инструментами</t>
  </si>
  <si>
    <t>Дебиторская задолженность по финансовой аренде</t>
  </si>
  <si>
    <t xml:space="preserve">Выбытие и погашение финансовых активов, имеющихся в наличии для продажи  </t>
  </si>
  <si>
    <t xml:space="preserve">Чистое увеличение денежных средств и их эквивалентов </t>
  </si>
  <si>
    <t>И.о. Председателя Правления</t>
  </si>
  <si>
    <t>Саркулов А.С.</t>
  </si>
  <si>
    <t>Займы от Правительства Республики Казахстан и ФНБ «Самрук-Казына»</t>
  </si>
  <si>
    <t>Займы от Материнской компании</t>
  </si>
  <si>
    <t>Продажа основных средств и нематериальных активов</t>
  </si>
  <si>
    <t>Приобретение финансовых активов, имеющихся в наличии для продажи</t>
  </si>
  <si>
    <t>Поступление от выпуска долговых ценных бумаг</t>
  </si>
  <si>
    <t>Дополнительный оплаченный капитал по займам, полученным от Материнской компании, за вычетом налога (неаудировано)</t>
  </si>
  <si>
    <t>Дисконт по займу, выданному прочей связанной стороне Материнской компании, за вычетом налога (неаудировано)</t>
  </si>
  <si>
    <t>Дивиденды объявленные (неаудировано)</t>
  </si>
  <si>
    <t>Чистое изменение справедливой стоимости финансовых активов, имеющихся в наличии для продажи, перенесенное в состав прибыли или убытка (неаудировано)</t>
  </si>
  <si>
    <t xml:space="preserve"> АО "Банк Развития Казахстана" по состоянию за 30 июня 2016 года (неаудированный)</t>
  </si>
  <si>
    <t>Неаудировано 30.06.2016г.</t>
  </si>
  <si>
    <t>Неаудировано 30.06.2015г.</t>
  </si>
  <si>
    <t>Остаток за 30 июня  2015 г. (неаудировано)</t>
  </si>
  <si>
    <t>Остаток за 30 июня 2016 г. (неаудировано)</t>
  </si>
  <si>
    <t>Неаудировано 30.06.2016 г.</t>
  </si>
  <si>
    <t>Чистый комиссионный доход/(расход)</t>
  </si>
  <si>
    <t>Чистая прибыль от операций с иностранной валютой</t>
  </si>
  <si>
    <t>Прочий совокупный доход/(убыток) за период</t>
  </si>
  <si>
    <t>Чистое (использование)/поступление денежных средств от операционной деятельности до уплаты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</si>
</sst>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* #,##0_);* \(#,##0\);&quot;-&quot;??_);@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4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54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0" xfId="79" applyFont="1"/>
    <xf numFmtId="0" fontId="12" fillId="0" borderId="0" xfId="81" applyFont="1" applyAlignment="1">
      <alignment horizontal="right"/>
    </xf>
    <xf numFmtId="0" fontId="12" fillId="0" borderId="0" xfId="79" applyFont="1" applyBorder="1" applyAlignment="1">
      <alignment horizontal="center" wrapText="1"/>
    </xf>
    <xf numFmtId="0" fontId="12" fillId="0" borderId="0" xfId="77" applyFont="1" applyAlignment="1">
      <alignment wrapText="1"/>
    </xf>
    <xf numFmtId="0" fontId="12" fillId="0" borderId="0" xfId="79" applyFont="1" applyAlignment="1">
      <alignment wrapText="1"/>
    </xf>
    <xf numFmtId="0" fontId="12" fillId="33" borderId="0" xfId="79" applyFont="1" applyFill="1" applyAlignment="1">
      <alignment wrapText="1"/>
    </xf>
    <xf numFmtId="0" fontId="10" fillId="33" borderId="0" xfId="79" applyFont="1" applyFill="1"/>
    <xf numFmtId="37" fontId="10" fillId="0" borderId="0" xfId="79" applyNumberFormat="1" applyFont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0" fontId="12" fillId="0" borderId="0" xfId="0" applyFont="1"/>
    <xf numFmtId="165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5" fontId="8" fillId="0" borderId="2" xfId="0" applyNumberFormat="1" applyFont="1" applyFill="1" applyBorder="1" applyAlignment="1" applyProtection="1">
      <alignment horizontal="right"/>
    </xf>
    <xf numFmtId="165" fontId="12" fillId="0" borderId="2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top" wrapText="1"/>
    </xf>
    <xf numFmtId="165" fontId="13" fillId="0" borderId="0" xfId="0" applyNumberFormat="1" applyFont="1"/>
    <xf numFmtId="165" fontId="9" fillId="0" borderId="0" xfId="0" applyNumberFormat="1" applyFont="1" applyFill="1" applyBorder="1" applyAlignment="1" applyProtection="1">
      <alignment horizontal="right"/>
    </xf>
    <xf numFmtId="0" fontId="12" fillId="0" borderId="2" xfId="0" applyFont="1" applyBorder="1" applyAlignment="1">
      <alignment vertical="top" wrapText="1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</xf>
    <xf numFmtId="165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2" fillId="0" borderId="0" xfId="80" applyFont="1" applyAlignment="1">
      <alignment horizontal="right"/>
    </xf>
    <xf numFmtId="0" fontId="9" fillId="0" borderId="0" xfId="0" applyNumberFormat="1" applyFont="1" applyFill="1" applyBorder="1" applyAlignment="1" applyProtection="1">
      <alignment vertical="center" wrapText="1"/>
    </xf>
    <xf numFmtId="165" fontId="9" fillId="0" borderId="0" xfId="77" applyNumberFormat="1" applyFont="1" applyFill="1" applyBorder="1" applyAlignment="1" applyProtection="1">
      <alignment horizontal="right"/>
    </xf>
    <xf numFmtId="165" fontId="9" fillId="0" borderId="3" xfId="77" applyNumberFormat="1" applyFont="1" applyFill="1" applyBorder="1" applyAlignment="1" applyProtection="1">
      <alignment horizontal="right"/>
    </xf>
    <xf numFmtId="0" fontId="12" fillId="0" borderId="0" xfId="80" applyFont="1" applyAlignment="1">
      <alignment wrapText="1"/>
    </xf>
    <xf numFmtId="0" fontId="12" fillId="0" borderId="0" xfId="77" applyFont="1"/>
    <xf numFmtId="0" fontId="12" fillId="0" borderId="0" xfId="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37" fontId="12" fillId="0" borderId="2" xfId="79" applyNumberFormat="1" applyFont="1" applyFill="1" applyBorder="1" applyAlignment="1" applyProtection="1">
      <alignment horizontal="right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5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Fill="1"/>
    <xf numFmtId="3" fontId="12" fillId="0" borderId="0" xfId="80" applyNumberFormat="1" applyFont="1" applyAlignment="1"/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vertical="justify"/>
    </xf>
    <xf numFmtId="0" fontId="0" fillId="0" borderId="0" xfId="0"/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5" fontId="11" fillId="0" borderId="0" xfId="0" applyNumberFormat="1" applyFont="1" applyAlignment="1"/>
    <xf numFmtId="0" fontId="10" fillId="0" borderId="0" xfId="80" applyFont="1" applyAlignment="1"/>
    <xf numFmtId="165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165" fontId="49" fillId="0" borderId="0" xfId="0" applyNumberFormat="1" applyFont="1" applyAlignment="1">
      <alignment horizontal="right"/>
    </xf>
    <xf numFmtId="165" fontId="8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5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0" fontId="12" fillId="0" borderId="3" xfId="79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wrapText="1"/>
    </xf>
    <xf numFmtId="165" fontId="8" fillId="0" borderId="3" xfId="0" applyNumberFormat="1" applyFont="1" applyFill="1" applyBorder="1" applyAlignment="1" applyProtection="1">
      <alignment horizontal="right"/>
    </xf>
    <xf numFmtId="37" fontId="12" fillId="0" borderId="3" xfId="79" applyNumberFormat="1" applyFont="1" applyFill="1" applyBorder="1" applyAlignment="1" applyProtection="1">
      <alignment horizontal="right"/>
    </xf>
    <xf numFmtId="165" fontId="9" fillId="0" borderId="14" xfId="0" applyNumberFormat="1" applyFont="1" applyFill="1" applyBorder="1" applyAlignment="1" applyProtection="1">
      <alignment horizontal="right"/>
    </xf>
    <xf numFmtId="0" fontId="52" fillId="0" borderId="0" xfId="80" applyFont="1" applyAlignment="1">
      <alignment horizontal="right"/>
    </xf>
    <xf numFmtId="3" fontId="53" fillId="0" borderId="0" xfId="0" applyNumberFormat="1" applyFont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7" fontId="52" fillId="0" borderId="0" xfId="77" applyNumberFormat="1" applyFont="1" applyFill="1" applyBorder="1" applyAlignment="1" applyProtection="1">
      <alignment horizontal="right"/>
    </xf>
    <xf numFmtId="0" fontId="53" fillId="0" borderId="0" xfId="80" applyFont="1" applyAlignment="1">
      <alignment horizontal="right"/>
    </xf>
    <xf numFmtId="0" fontId="50" fillId="0" borderId="0" xfId="80" applyFont="1" applyAlignment="1">
      <alignment horizontal="center" vertical="center"/>
    </xf>
    <xf numFmtId="165" fontId="9" fillId="0" borderId="3" xfId="0" applyNumberFormat="1" applyFont="1" applyFill="1" applyBorder="1" applyAlignment="1" applyProtection="1">
      <alignment horizontal="right"/>
    </xf>
    <xf numFmtId="37" fontId="12" fillId="0" borderId="14" xfId="79" applyNumberFormat="1" applyFont="1" applyFill="1" applyBorder="1" applyAlignment="1" applyProtection="1">
      <alignment horizontal="right"/>
    </xf>
    <xf numFmtId="165" fontId="50" fillId="0" borderId="0" xfId="0" applyNumberFormat="1" applyFont="1" applyFill="1" applyBorder="1" applyAlignment="1" applyProtection="1">
      <alignment horizontal="right"/>
    </xf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0" fontId="12" fillId="0" borderId="0" xfId="8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80" applyFont="1" applyBorder="1" applyAlignment="1">
      <alignment wrapText="1"/>
    </xf>
    <xf numFmtId="165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 applyAlignment="1">
      <alignment wrapText="1"/>
    </xf>
    <xf numFmtId="0" fontId="51" fillId="0" borderId="0" xfId="0" applyFont="1" applyFill="1" applyAlignment="1"/>
    <xf numFmtId="3" fontId="10" fillId="0" borderId="15" xfId="0" applyNumberFormat="1" applyFont="1" applyBorder="1" applyAlignment="1">
      <alignment horizontal="right"/>
    </xf>
    <xf numFmtId="165" fontId="53" fillId="0" borderId="0" xfId="77" applyNumberFormat="1" applyFont="1" applyFill="1" applyBorder="1" applyAlignment="1" applyProtection="1">
      <alignment horizontal="right"/>
    </xf>
    <xf numFmtId="165" fontId="53" fillId="0" borderId="3" xfId="77" applyNumberFormat="1" applyFont="1" applyFill="1" applyBorder="1" applyAlignment="1" applyProtection="1">
      <alignment horizontal="right"/>
    </xf>
    <xf numFmtId="165" fontId="52" fillId="0" borderId="0" xfId="80" applyNumberFormat="1" applyFont="1" applyAlignment="1">
      <alignment horizontal="right" wrapText="1"/>
    </xf>
    <xf numFmtId="165" fontId="53" fillId="0" borderId="0" xfId="80" applyNumberFormat="1" applyFont="1" applyFill="1" applyAlignment="1" applyProtection="1">
      <alignment horizontal="right"/>
    </xf>
    <xf numFmtId="165" fontId="52" fillId="0" borderId="3" xfId="77" applyNumberFormat="1" applyFont="1" applyFill="1" applyBorder="1" applyAlignment="1" applyProtection="1">
      <alignment horizontal="right"/>
    </xf>
    <xf numFmtId="3" fontId="52" fillId="0" borderId="4" xfId="0" applyNumberFormat="1" applyFont="1" applyBorder="1" applyAlignment="1">
      <alignment horizontal="right"/>
    </xf>
    <xf numFmtId="0" fontId="52" fillId="0" borderId="0" xfId="80" applyFont="1" applyAlignment="1">
      <alignment horizontal="center" vertical="center"/>
    </xf>
    <xf numFmtId="0" fontId="53" fillId="0" borderId="0" xfId="8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80" applyFont="1" applyAlignment="1">
      <alignment wrapText="1"/>
    </xf>
    <xf numFmtId="37" fontId="10" fillId="0" borderId="0" xfId="79" applyNumberFormat="1" applyFont="1" applyFill="1" applyBorder="1" applyAlignment="1" applyProtection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80" applyFont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7" fontId="12" fillId="0" borderId="3" xfId="79" applyNumberFormat="1" applyFont="1" applyBorder="1" applyAlignment="1">
      <alignment horizontal="right" wrapText="1"/>
    </xf>
    <xf numFmtId="165" fontId="52" fillId="0" borderId="1" xfId="77" applyNumberFormat="1" applyFont="1" applyFill="1" applyBorder="1" applyAlignment="1" applyProtection="1">
      <alignment horizontal="right"/>
    </xf>
    <xf numFmtId="0" fontId="10" fillId="0" borderId="0" xfId="80" applyFont="1" applyAlignment="1">
      <alignment wrapText="1"/>
    </xf>
    <xf numFmtId="0" fontId="10" fillId="0" borderId="0" xfId="79" applyFont="1" applyAlignment="1">
      <alignment wrapText="1"/>
    </xf>
    <xf numFmtId="0" fontId="12" fillId="0" borderId="0" xfId="0" applyFont="1" applyAlignment="1">
      <alignment vertical="center" wrapText="1"/>
    </xf>
    <xf numFmtId="37" fontId="10" fillId="0" borderId="3" xfId="79" applyNumberFormat="1" applyFont="1" applyFill="1" applyBorder="1" applyAlignment="1" applyProtection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0" xfId="80" applyNumberFormat="1" applyFont="1" applyAlignment="1">
      <alignment wrapText="1"/>
    </xf>
    <xf numFmtId="165" fontId="52" fillId="0" borderId="14" xfId="77" applyNumberFormat="1" applyFont="1" applyFill="1" applyBorder="1" applyAlignment="1" applyProtection="1">
      <alignment horizontal="right"/>
    </xf>
    <xf numFmtId="3" fontId="10" fillId="0" borderId="0" xfId="80" applyNumberFormat="1" applyFont="1"/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center" vertical="justify" wrapText="1"/>
    </xf>
    <xf numFmtId="0" fontId="10" fillId="0" borderId="0" xfId="80" applyFont="1" applyAlignment="1">
      <alignment wrapText="1"/>
    </xf>
    <xf numFmtId="3" fontId="12" fillId="0" borderId="0" xfId="80" applyNumberFormat="1" applyFont="1" applyAlignment="1">
      <alignment horizontal="left"/>
    </xf>
    <xf numFmtId="0" fontId="12" fillId="0" borderId="0" xfId="79" applyFont="1" applyAlignment="1">
      <alignment horizontal="center" vertical="justify" wrapText="1"/>
    </xf>
    <xf numFmtId="0" fontId="12" fillId="0" borderId="0" xfId="79" applyFont="1" applyAlignment="1">
      <alignment horizontal="center" vertical="justify"/>
    </xf>
    <xf numFmtId="0" fontId="10" fillId="0" borderId="0" xfId="79" applyFont="1" applyAlignment="1">
      <alignment wrapText="1"/>
    </xf>
    <xf numFmtId="0" fontId="12" fillId="0" borderId="0" xfId="79" applyFont="1" applyBorder="1" applyAlignment="1">
      <alignment horizontal="center" wrapText="1"/>
    </xf>
    <xf numFmtId="0" fontId="12" fillId="0" borderId="3" xfId="79" applyFont="1" applyBorder="1" applyAlignment="1">
      <alignment horizontal="center" wrapText="1"/>
    </xf>
  </cellXfs>
  <cellStyles count="186">
    <cellStyle name="20% -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-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-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-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-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-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-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-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-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-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-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-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zoomScale="85" zoomScaleNormal="85" workbookViewId="0">
      <selection activeCell="A36" sqref="A36"/>
    </sheetView>
  </sheetViews>
  <sheetFormatPr defaultRowHeight="15" x14ac:dyDescent="0.2"/>
  <cols>
    <col min="1" max="1" width="56.28515625" style="14" customWidth="1"/>
    <col min="2" max="2" width="9" style="123" customWidth="1"/>
    <col min="3" max="3" width="17.85546875" style="37" customWidth="1"/>
    <col min="4" max="4" width="18.85546875" style="74" customWidth="1"/>
    <col min="5" max="5" width="10.28515625" style="13" bestFit="1" customWidth="1"/>
    <col min="6" max="6" width="12.140625" style="14" bestFit="1" customWidth="1"/>
    <col min="7" max="16384" width="9.140625" style="14"/>
  </cols>
  <sheetData>
    <row r="1" spans="1:5" ht="15.75" x14ac:dyDescent="0.2">
      <c r="A1" s="143" t="s">
        <v>72</v>
      </c>
      <c r="B1" s="143"/>
      <c r="C1" s="143"/>
      <c r="D1" s="143"/>
    </row>
    <row r="2" spans="1:5" ht="15.75" customHeight="1" x14ac:dyDescent="0.2">
      <c r="A2" s="144" t="s">
        <v>124</v>
      </c>
      <c r="B2" s="144"/>
      <c r="C2" s="144"/>
      <c r="D2" s="144"/>
    </row>
    <row r="4" spans="1:5" ht="15.75" x14ac:dyDescent="0.25">
      <c r="A4" s="1"/>
      <c r="B4" s="120"/>
      <c r="D4" s="16" t="s">
        <v>55</v>
      </c>
    </row>
    <row r="5" spans="1:5" ht="33" customHeight="1" x14ac:dyDescent="0.25">
      <c r="B5" s="126" t="s">
        <v>52</v>
      </c>
      <c r="C5" s="73" t="s">
        <v>129</v>
      </c>
      <c r="D5" s="73" t="s">
        <v>101</v>
      </c>
    </row>
    <row r="6" spans="1:5" ht="15.75" x14ac:dyDescent="0.25">
      <c r="A6" s="2" t="s">
        <v>0</v>
      </c>
      <c r="B6" s="121"/>
    </row>
    <row r="7" spans="1:5" ht="15.75" x14ac:dyDescent="0.25">
      <c r="A7" s="3" t="s">
        <v>1</v>
      </c>
      <c r="B7" s="122">
        <v>9</v>
      </c>
      <c r="C7" s="66">
        <v>298255440</v>
      </c>
      <c r="D7" s="66">
        <v>220182124</v>
      </c>
    </row>
    <row r="8" spans="1:5" ht="31.5" x14ac:dyDescent="0.25">
      <c r="A8" s="3" t="s">
        <v>2</v>
      </c>
      <c r="B8" s="122">
        <v>10</v>
      </c>
      <c r="C8" s="66">
        <v>123333166</v>
      </c>
      <c r="D8" s="66">
        <v>67964988</v>
      </c>
    </row>
    <row r="9" spans="1:5" ht="15.75" x14ac:dyDescent="0.25">
      <c r="A9" s="3" t="s">
        <v>54</v>
      </c>
      <c r="B9" s="122"/>
      <c r="C9" s="66">
        <v>83478246</v>
      </c>
      <c r="D9" s="66">
        <v>83963817</v>
      </c>
      <c r="E9" s="14"/>
    </row>
    <row r="10" spans="1:5" ht="15.75" x14ac:dyDescent="0.25">
      <c r="A10" s="3" t="s">
        <v>3</v>
      </c>
      <c r="B10" s="122">
        <v>11</v>
      </c>
      <c r="C10" s="66">
        <v>1333327198</v>
      </c>
      <c r="D10" s="66">
        <v>1368225630</v>
      </c>
      <c r="E10" s="14"/>
    </row>
    <row r="11" spans="1:5" ht="15.75" x14ac:dyDescent="0.25">
      <c r="A11" s="3" t="s">
        <v>106</v>
      </c>
      <c r="B11" s="122">
        <v>12</v>
      </c>
      <c r="C11" s="66">
        <v>41583408</v>
      </c>
      <c r="D11" s="66">
        <v>31215491</v>
      </c>
      <c r="E11" s="14"/>
    </row>
    <row r="12" spans="1:5" ht="31.5" x14ac:dyDescent="0.25">
      <c r="A12" s="3" t="s">
        <v>4</v>
      </c>
      <c r="B12" s="122">
        <v>13</v>
      </c>
      <c r="C12" s="75">
        <v>167763800</v>
      </c>
      <c r="D12" s="75">
        <v>174394444</v>
      </c>
      <c r="E12" s="14"/>
    </row>
    <row r="13" spans="1:5" ht="15.75" x14ac:dyDescent="0.25">
      <c r="A13" s="3" t="s">
        <v>5</v>
      </c>
      <c r="B13" s="122"/>
      <c r="C13" s="66">
        <v>4839090</v>
      </c>
      <c r="D13" s="66">
        <v>4671181</v>
      </c>
      <c r="E13" s="14"/>
    </row>
    <row r="14" spans="1:5" ht="15.75" x14ac:dyDescent="0.25">
      <c r="A14" s="3" t="s">
        <v>73</v>
      </c>
      <c r="B14" s="122">
        <v>14</v>
      </c>
      <c r="C14" s="66">
        <v>10140169</v>
      </c>
      <c r="D14" s="66">
        <v>26497654</v>
      </c>
      <c r="E14" s="14"/>
    </row>
    <row r="15" spans="1:5" ht="31.5" x14ac:dyDescent="0.25">
      <c r="A15" s="3" t="s">
        <v>74</v>
      </c>
      <c r="B15" s="122"/>
      <c r="C15" s="66">
        <v>4463402</v>
      </c>
      <c r="D15" s="66">
        <v>2888184</v>
      </c>
      <c r="E15" s="14"/>
    </row>
    <row r="16" spans="1:5" ht="15" customHeight="1" x14ac:dyDescent="0.25">
      <c r="A16" s="3" t="s">
        <v>6</v>
      </c>
      <c r="B16" s="122"/>
      <c r="C16" s="66">
        <v>372171</v>
      </c>
      <c r="D16" s="66">
        <v>314788</v>
      </c>
      <c r="E16" s="14"/>
    </row>
    <row r="17" spans="1:5" ht="15.75" x14ac:dyDescent="0.25">
      <c r="A17" s="3" t="s">
        <v>8</v>
      </c>
      <c r="B17" s="122">
        <v>15</v>
      </c>
      <c r="C17" s="66">
        <v>91042852</v>
      </c>
      <c r="D17" s="66">
        <v>83641651</v>
      </c>
      <c r="E17" s="14"/>
    </row>
    <row r="18" spans="1:5" ht="15.75" x14ac:dyDescent="0.25">
      <c r="A18" s="3" t="s">
        <v>7</v>
      </c>
      <c r="B18" s="122"/>
      <c r="C18" s="75">
        <v>2641593</v>
      </c>
      <c r="D18" s="75">
        <v>5235061</v>
      </c>
      <c r="E18" s="14"/>
    </row>
    <row r="19" spans="1:5" ht="15.75" x14ac:dyDescent="0.25">
      <c r="A19" s="3" t="s">
        <v>9</v>
      </c>
      <c r="B19" s="122"/>
      <c r="C19" s="75">
        <v>64418487</v>
      </c>
      <c r="D19" s="75">
        <v>58926982</v>
      </c>
      <c r="E19" s="14"/>
    </row>
    <row r="20" spans="1:5" ht="15.75" x14ac:dyDescent="0.25">
      <c r="C20" s="38"/>
      <c r="D20" s="76"/>
      <c r="E20" s="14"/>
    </row>
    <row r="21" spans="1:5" ht="16.5" thickBot="1" x14ac:dyDescent="0.3">
      <c r="A21" s="17" t="s">
        <v>10</v>
      </c>
      <c r="B21" s="124"/>
      <c r="C21" s="79">
        <f>SUM(C7:C20)</f>
        <v>2225659022</v>
      </c>
      <c r="D21" s="64">
        <f>SUM(D7:D20)</f>
        <v>2128121995</v>
      </c>
      <c r="E21" s="14"/>
    </row>
    <row r="22" spans="1:5" ht="16.5" thickTop="1" x14ac:dyDescent="0.25">
      <c r="C22" s="77"/>
      <c r="D22" s="76"/>
      <c r="E22" s="14"/>
    </row>
    <row r="23" spans="1:5" ht="15.75" x14ac:dyDescent="0.25">
      <c r="A23" s="18" t="s">
        <v>29</v>
      </c>
      <c r="B23" s="45"/>
      <c r="C23" s="77"/>
      <c r="D23" s="76"/>
      <c r="E23" s="14"/>
    </row>
    <row r="24" spans="1:5" ht="15.75" x14ac:dyDescent="0.25">
      <c r="A24" s="3" t="s">
        <v>11</v>
      </c>
      <c r="B24" s="122">
        <v>16</v>
      </c>
      <c r="C24" s="66">
        <v>50253723</v>
      </c>
      <c r="D24" s="66">
        <v>41829571</v>
      </c>
      <c r="E24" s="14"/>
    </row>
    <row r="25" spans="1:5" ht="35.25" customHeight="1" x14ac:dyDescent="0.25">
      <c r="A25" s="3" t="s">
        <v>107</v>
      </c>
      <c r="B25" s="122"/>
      <c r="C25" s="66">
        <v>36974526</v>
      </c>
      <c r="D25" s="66">
        <v>36745970</v>
      </c>
      <c r="E25" s="14"/>
    </row>
    <row r="26" spans="1:5" ht="31.5" x14ac:dyDescent="0.25">
      <c r="A26" s="3" t="s">
        <v>88</v>
      </c>
      <c r="B26" s="122">
        <v>17</v>
      </c>
      <c r="C26" s="66">
        <v>901677025</v>
      </c>
      <c r="D26" s="66">
        <v>917247848</v>
      </c>
      <c r="E26" s="14"/>
    </row>
    <row r="27" spans="1:5" ht="15.75" x14ac:dyDescent="0.25">
      <c r="A27" s="3" t="s">
        <v>30</v>
      </c>
      <c r="B27" s="122">
        <v>18</v>
      </c>
      <c r="C27" s="66">
        <v>46587582</v>
      </c>
      <c r="D27" s="66">
        <v>44298936</v>
      </c>
      <c r="E27" s="14"/>
    </row>
    <row r="28" spans="1:5" ht="15.75" x14ac:dyDescent="0.25">
      <c r="A28" s="3" t="s">
        <v>108</v>
      </c>
      <c r="B28" s="122"/>
      <c r="C28" s="66">
        <v>665125047</v>
      </c>
      <c r="D28" s="66">
        <v>573550797</v>
      </c>
      <c r="E28" s="14"/>
    </row>
    <row r="29" spans="1:5" ht="15.75" x14ac:dyDescent="0.25">
      <c r="A29" s="3" t="s">
        <v>12</v>
      </c>
      <c r="B29" s="122">
        <v>19</v>
      </c>
      <c r="C29" s="66">
        <v>84227753</v>
      </c>
      <c r="D29" s="66">
        <v>77548341</v>
      </c>
      <c r="E29" s="14"/>
    </row>
    <row r="30" spans="1:5" ht="15.75" x14ac:dyDescent="0.25">
      <c r="A30" s="3" t="s">
        <v>13</v>
      </c>
      <c r="B30" s="122"/>
      <c r="C30" s="66">
        <v>48753196</v>
      </c>
      <c r="D30" s="66">
        <v>52868186</v>
      </c>
      <c r="E30" s="14"/>
    </row>
    <row r="31" spans="1:5" ht="15.75" x14ac:dyDescent="0.25">
      <c r="A31" s="3" t="s">
        <v>63</v>
      </c>
      <c r="B31" s="122"/>
      <c r="C31" s="66">
        <v>17910216</v>
      </c>
      <c r="D31" s="66">
        <v>19298463</v>
      </c>
      <c r="E31" s="14"/>
    </row>
    <row r="32" spans="1:5" ht="15.75" x14ac:dyDescent="0.25">
      <c r="A32" s="3" t="s">
        <v>9</v>
      </c>
      <c r="B32" s="122"/>
      <c r="C32" s="66">
        <v>6945872</v>
      </c>
      <c r="D32" s="66">
        <v>8634027</v>
      </c>
    </row>
    <row r="33" spans="1:6" ht="15.75" x14ac:dyDescent="0.25">
      <c r="C33" s="38"/>
      <c r="D33" s="76"/>
    </row>
    <row r="34" spans="1:6" ht="15.75" x14ac:dyDescent="0.25">
      <c r="A34" s="20" t="s">
        <v>31</v>
      </c>
      <c r="B34" s="125"/>
      <c r="C34" s="80">
        <f>SUM(C24:C33)</f>
        <v>1858454940</v>
      </c>
      <c r="D34" s="65">
        <f>SUM(D24:D33)</f>
        <v>1772022139</v>
      </c>
    </row>
    <row r="35" spans="1:6" ht="15.75" x14ac:dyDescent="0.25">
      <c r="C35" s="77"/>
      <c r="D35" s="76"/>
    </row>
    <row r="36" spans="1:6" ht="15.75" x14ac:dyDescent="0.25">
      <c r="A36" s="23" t="s">
        <v>32</v>
      </c>
      <c r="B36" s="126"/>
      <c r="C36" s="77"/>
      <c r="D36" s="76"/>
    </row>
    <row r="37" spans="1:6" ht="15.75" x14ac:dyDescent="0.25">
      <c r="A37" s="3" t="s">
        <v>14</v>
      </c>
      <c r="B37" s="122"/>
      <c r="C37" s="66">
        <v>353667511</v>
      </c>
      <c r="D37" s="66">
        <v>353667511</v>
      </c>
    </row>
    <row r="38" spans="1:6" ht="15.75" x14ac:dyDescent="0.25">
      <c r="A38" s="3" t="s">
        <v>15</v>
      </c>
      <c r="B38" s="122"/>
      <c r="C38" s="66">
        <v>17712311</v>
      </c>
      <c r="D38" s="66">
        <v>17712311</v>
      </c>
    </row>
    <row r="39" spans="1:6" ht="15.75" x14ac:dyDescent="0.25">
      <c r="A39" s="3" t="s">
        <v>26</v>
      </c>
      <c r="B39" s="122"/>
      <c r="C39" s="66">
        <v>3694303</v>
      </c>
      <c r="D39" s="66">
        <v>3403546</v>
      </c>
    </row>
    <row r="40" spans="1:6" ht="63" x14ac:dyDescent="0.25">
      <c r="A40" s="3" t="s">
        <v>64</v>
      </c>
      <c r="B40" s="122"/>
      <c r="C40" s="66">
        <v>3715061</v>
      </c>
      <c r="D40" s="66">
        <v>4522580</v>
      </c>
    </row>
    <row r="41" spans="1:6" ht="31.5" x14ac:dyDescent="0.25">
      <c r="A41" s="40" t="s">
        <v>27</v>
      </c>
      <c r="B41" s="122"/>
      <c r="C41" s="19">
        <v>-9367098</v>
      </c>
      <c r="D41" s="19">
        <v>-12491441</v>
      </c>
      <c r="F41" s="24"/>
    </row>
    <row r="42" spans="1:6" ht="15.75" x14ac:dyDescent="0.25">
      <c r="A42" s="40" t="s">
        <v>65</v>
      </c>
      <c r="B42" s="122"/>
      <c r="C42" s="66">
        <v>28423220</v>
      </c>
      <c r="D42" s="66">
        <v>28423220</v>
      </c>
      <c r="F42" s="24"/>
    </row>
    <row r="43" spans="1:6" ht="15.75" customHeight="1" x14ac:dyDescent="0.25">
      <c r="A43" s="3" t="s">
        <v>33</v>
      </c>
      <c r="B43" s="122"/>
      <c r="C43" s="19">
        <v>-30641226</v>
      </c>
      <c r="D43" s="19">
        <v>-39137871</v>
      </c>
    </row>
    <row r="44" spans="1:6" ht="15.75" x14ac:dyDescent="0.25">
      <c r="C44" s="38"/>
      <c r="D44" s="76"/>
    </row>
    <row r="45" spans="1:6" ht="15.75" x14ac:dyDescent="0.25">
      <c r="A45" s="26" t="s">
        <v>34</v>
      </c>
      <c r="B45" s="127"/>
      <c r="C45" s="80">
        <f>SUM(C37:C44)</f>
        <v>367204082</v>
      </c>
      <c r="D45" s="65">
        <f>SUM(D37:D44)</f>
        <v>356099856</v>
      </c>
    </row>
    <row r="46" spans="1:6" ht="15.75" x14ac:dyDescent="0.25">
      <c r="C46" s="38"/>
      <c r="D46" s="76"/>
    </row>
    <row r="47" spans="1:6" ht="18" customHeight="1" thickBot="1" x14ac:dyDescent="0.3">
      <c r="A47" s="17" t="s">
        <v>17</v>
      </c>
      <c r="B47" s="124"/>
      <c r="C47" s="79">
        <f>SUM(C34,C45)</f>
        <v>2225659022</v>
      </c>
      <c r="D47" s="64">
        <f>SUM(D34,D45)</f>
        <v>2128121995</v>
      </c>
    </row>
    <row r="48" spans="1:6" ht="16.5" thickTop="1" x14ac:dyDescent="0.25">
      <c r="A48" s="40"/>
      <c r="B48" s="122"/>
      <c r="C48" s="66"/>
      <c r="D48" s="66"/>
    </row>
    <row r="50" spans="1:5" ht="15.75" x14ac:dyDescent="0.25">
      <c r="A50" s="27" t="s">
        <v>113</v>
      </c>
      <c r="B50" s="46"/>
      <c r="C50" s="145" t="s">
        <v>114</v>
      </c>
      <c r="D50" s="145"/>
      <c r="E50" s="14"/>
    </row>
    <row r="51" spans="1:5" ht="15.75" x14ac:dyDescent="0.25">
      <c r="A51" s="28"/>
      <c r="B51" s="128"/>
      <c r="C51" s="39"/>
      <c r="D51" s="72"/>
      <c r="E51" s="14"/>
    </row>
    <row r="52" spans="1:5" ht="15.75" x14ac:dyDescent="0.25">
      <c r="A52" s="27" t="s">
        <v>96</v>
      </c>
      <c r="B52" s="46"/>
      <c r="C52" s="145" t="s">
        <v>97</v>
      </c>
      <c r="D52" s="145"/>
      <c r="E52" s="14"/>
    </row>
  </sheetData>
  <mergeCells count="4">
    <mergeCell ref="A1:D1"/>
    <mergeCell ref="A2:D2"/>
    <mergeCell ref="C50:D50"/>
    <mergeCell ref="C52:D52"/>
  </mergeCells>
  <pageMargins left="0.94488188976377963" right="0.15748031496062992" top="0.78740157480314965" bottom="0.15748031496062992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70" zoomScaleNormal="70" workbookViewId="0">
      <selection activeCell="B31" sqref="B31"/>
    </sheetView>
  </sheetViews>
  <sheetFormatPr defaultRowHeight="12.75" x14ac:dyDescent="0.2"/>
  <cols>
    <col min="1" max="1" width="52" customWidth="1"/>
    <col min="2" max="2" width="9.140625" style="130" customWidth="1"/>
    <col min="3" max="3" width="22.42578125" style="67" customWidth="1"/>
    <col min="4" max="4" width="23.140625" style="67" customWidth="1"/>
    <col min="5" max="5" width="16.7109375" customWidth="1"/>
    <col min="6" max="6" width="16.7109375" style="12" customWidth="1"/>
  </cols>
  <sheetData>
    <row r="1" spans="1:6" ht="15.75" customHeight="1" x14ac:dyDescent="0.2">
      <c r="A1" s="143" t="s">
        <v>76</v>
      </c>
      <c r="B1" s="143"/>
      <c r="C1" s="143"/>
      <c r="D1" s="143"/>
      <c r="E1" s="59"/>
      <c r="F1" s="59"/>
    </row>
    <row r="2" spans="1:6" ht="31.5" customHeight="1" x14ac:dyDescent="0.2">
      <c r="A2" s="144" t="s">
        <v>124</v>
      </c>
      <c r="B2" s="144"/>
      <c r="C2" s="144"/>
      <c r="D2" s="144"/>
      <c r="E2" s="60"/>
      <c r="F2" s="60"/>
    </row>
    <row r="3" spans="1:6" ht="15.75" x14ac:dyDescent="0.25">
      <c r="A3" s="15"/>
      <c r="B3" s="45"/>
      <c r="C3" s="29"/>
      <c r="D3" s="29"/>
      <c r="E3" s="15"/>
      <c r="F3" s="15"/>
    </row>
    <row r="4" spans="1:6" ht="15.75" x14ac:dyDescent="0.25">
      <c r="A4" s="29"/>
      <c r="B4" s="45"/>
      <c r="C4" s="50"/>
      <c r="D4" s="50" t="s">
        <v>55</v>
      </c>
      <c r="E4" s="50"/>
      <c r="F4" s="50"/>
    </row>
    <row r="5" spans="1:6" ht="31.5" x14ac:dyDescent="0.25">
      <c r="A5" s="29"/>
      <c r="B5" s="137" t="s">
        <v>52</v>
      </c>
      <c r="C5" s="50" t="s">
        <v>125</v>
      </c>
      <c r="D5" s="50" t="s">
        <v>126</v>
      </c>
      <c r="E5" s="51"/>
      <c r="F5" s="51"/>
    </row>
    <row r="6" spans="1:6" ht="15.75" x14ac:dyDescent="0.25">
      <c r="A6" s="30" t="s">
        <v>18</v>
      </c>
      <c r="B6" s="122">
        <v>4</v>
      </c>
      <c r="C6" s="66">
        <v>64491540</v>
      </c>
      <c r="D6" s="66">
        <v>39833504</v>
      </c>
      <c r="E6" s="25"/>
      <c r="F6" s="19"/>
    </row>
    <row r="7" spans="1:6" ht="15.75" x14ac:dyDescent="0.25">
      <c r="A7" s="30" t="s">
        <v>19</v>
      </c>
      <c r="B7" s="122">
        <v>4</v>
      </c>
      <c r="C7" s="96">
        <v>-44783435</v>
      </c>
      <c r="D7" s="31">
        <v>-24991294</v>
      </c>
      <c r="E7" s="25"/>
      <c r="F7" s="19"/>
    </row>
    <row r="8" spans="1:6" ht="16.5" thickBot="1" x14ac:dyDescent="0.3">
      <c r="A8" s="2" t="s">
        <v>20</v>
      </c>
      <c r="B8" s="121"/>
      <c r="C8" s="79">
        <f>SUM(C6:C7)</f>
        <v>19708105</v>
      </c>
      <c r="D8" s="79">
        <f>SUM(D6:D7)</f>
        <v>14842210</v>
      </c>
      <c r="E8" s="52"/>
      <c r="F8" s="52"/>
    </row>
    <row r="9" spans="1:6" ht="16.5" thickTop="1" x14ac:dyDescent="0.25">
      <c r="A9" s="30" t="s">
        <v>21</v>
      </c>
      <c r="B9" s="122"/>
      <c r="C9" s="66">
        <v>276574</v>
      </c>
      <c r="D9" s="66">
        <v>258445</v>
      </c>
      <c r="E9" s="25"/>
      <c r="F9" s="19"/>
    </row>
    <row r="10" spans="1:6" ht="15.75" x14ac:dyDescent="0.25">
      <c r="A10" s="30" t="s">
        <v>22</v>
      </c>
      <c r="B10" s="122"/>
      <c r="C10" s="96">
        <v>-60975</v>
      </c>
      <c r="D10" s="31">
        <v>-408988</v>
      </c>
      <c r="E10" s="25"/>
      <c r="F10" s="19"/>
    </row>
    <row r="11" spans="1:6" ht="16.5" thickBot="1" x14ac:dyDescent="0.3">
      <c r="A11" s="2" t="s">
        <v>130</v>
      </c>
      <c r="B11" s="121"/>
      <c r="C11" s="81">
        <f>SUM(C9:C10)</f>
        <v>215599</v>
      </c>
      <c r="D11" s="22">
        <f>SUM(D9:D10)</f>
        <v>-150543</v>
      </c>
      <c r="E11" s="52"/>
      <c r="F11" s="52"/>
    </row>
    <row r="12" spans="1:6" ht="32.25" thickTop="1" x14ac:dyDescent="0.25">
      <c r="A12" s="3" t="s">
        <v>131</v>
      </c>
      <c r="B12" s="122">
        <v>5</v>
      </c>
      <c r="C12" s="19">
        <v>429239</v>
      </c>
      <c r="D12" s="66">
        <v>1299482</v>
      </c>
      <c r="E12" s="25"/>
      <c r="F12" s="19"/>
    </row>
    <row r="13" spans="1:6" ht="31.5" x14ac:dyDescent="0.25">
      <c r="A13" s="30" t="s">
        <v>104</v>
      </c>
      <c r="B13" s="122"/>
      <c r="C13" s="66">
        <v>753640</v>
      </c>
      <c r="D13" s="19">
        <v>514520</v>
      </c>
      <c r="E13" s="25"/>
      <c r="F13" s="19"/>
    </row>
    <row r="14" spans="1:6" ht="31.5" x14ac:dyDescent="0.25">
      <c r="A14" s="30" t="s">
        <v>95</v>
      </c>
      <c r="B14" s="122">
        <v>6</v>
      </c>
      <c r="C14" s="66">
        <v>4498455</v>
      </c>
      <c r="D14" s="19">
        <v>-1528899</v>
      </c>
      <c r="E14" s="25"/>
      <c r="F14" s="19"/>
    </row>
    <row r="15" spans="1:6" s="61" customFormat="1" ht="15.75" x14ac:dyDescent="0.25">
      <c r="A15" s="30" t="s">
        <v>89</v>
      </c>
      <c r="B15" s="122"/>
      <c r="C15" s="66">
        <v>114</v>
      </c>
      <c r="D15" s="66">
        <v>3</v>
      </c>
      <c r="E15" s="25"/>
      <c r="F15" s="19"/>
    </row>
    <row r="16" spans="1:6" ht="15.75" x14ac:dyDescent="0.25">
      <c r="A16" s="30" t="s">
        <v>60</v>
      </c>
      <c r="B16" s="122">
        <v>7</v>
      </c>
      <c r="C16" s="66">
        <v>2455137</v>
      </c>
      <c r="D16" s="66">
        <v>4716001</v>
      </c>
      <c r="E16" s="25"/>
      <c r="F16" s="19"/>
    </row>
    <row r="17" spans="1:6" ht="16.5" thickBot="1" x14ac:dyDescent="0.3">
      <c r="A17" s="2" t="s">
        <v>79</v>
      </c>
      <c r="B17" s="121"/>
      <c r="C17" s="79">
        <f>SUM(C12:C16,C11,C8)</f>
        <v>28060289</v>
      </c>
      <c r="D17" s="79">
        <f>SUM(D12:D16,D11,D8)</f>
        <v>19692774</v>
      </c>
      <c r="E17" s="98"/>
      <c r="F17" s="52"/>
    </row>
    <row r="18" spans="1:6" ht="16.5" thickTop="1" x14ac:dyDescent="0.25">
      <c r="A18" s="32" t="s">
        <v>59</v>
      </c>
      <c r="B18" s="129">
        <v>8</v>
      </c>
      <c r="C18" s="19">
        <v>-13265290</v>
      </c>
      <c r="D18" s="19">
        <v>-8819918</v>
      </c>
      <c r="E18" s="25"/>
      <c r="F18" s="19"/>
    </row>
    <row r="19" spans="1:6" ht="15.75" x14ac:dyDescent="0.25">
      <c r="A19" s="33" t="s">
        <v>23</v>
      </c>
      <c r="B19" s="129"/>
      <c r="C19" s="19">
        <v>-2844531</v>
      </c>
      <c r="D19" s="19">
        <v>-2015913</v>
      </c>
      <c r="E19" s="25"/>
      <c r="F19" s="19"/>
    </row>
    <row r="20" spans="1:6" ht="16.5" thickBot="1" x14ac:dyDescent="0.3">
      <c r="A20" s="2" t="s">
        <v>92</v>
      </c>
      <c r="B20" s="121"/>
      <c r="C20" s="82">
        <f>SUM(C18:C19,C17)</f>
        <v>11950468</v>
      </c>
      <c r="D20" s="82">
        <f>SUM(D18:D19,D17)</f>
        <v>8856943</v>
      </c>
      <c r="E20" s="52"/>
      <c r="F20" s="52"/>
    </row>
    <row r="21" spans="1:6" ht="16.5" thickTop="1" x14ac:dyDescent="0.25">
      <c r="A21" s="3" t="s">
        <v>93</v>
      </c>
      <c r="B21" s="122">
        <v>9</v>
      </c>
      <c r="C21" s="19">
        <v>-1069875</v>
      </c>
      <c r="D21" s="25">
        <v>-272945</v>
      </c>
      <c r="E21" s="25"/>
      <c r="F21" s="19"/>
    </row>
    <row r="22" spans="1:6" ht="16.5" thickBot="1" x14ac:dyDescent="0.3">
      <c r="A22" s="2" t="s">
        <v>94</v>
      </c>
      <c r="B22" s="121"/>
      <c r="C22" s="82">
        <f>SUM(C21,C20)</f>
        <v>10880593</v>
      </c>
      <c r="D22" s="82">
        <f>SUM(D21,D20)</f>
        <v>8583998</v>
      </c>
      <c r="E22" s="52"/>
      <c r="F22" s="52"/>
    </row>
    <row r="23" spans="1:6" ht="13.5" thickTop="1" x14ac:dyDescent="0.2">
      <c r="A23" s="34"/>
      <c r="C23" s="68"/>
      <c r="D23" s="68"/>
      <c r="E23" s="53"/>
      <c r="F23" s="54"/>
    </row>
    <row r="24" spans="1:6" ht="15.75" x14ac:dyDescent="0.2">
      <c r="A24" s="35" t="s">
        <v>24</v>
      </c>
      <c r="B24" s="121"/>
      <c r="C24" s="68"/>
      <c r="D24" s="68"/>
      <c r="E24" s="35"/>
      <c r="F24" s="54"/>
    </row>
    <row r="25" spans="1:6" ht="31.5" x14ac:dyDescent="0.25">
      <c r="A25" s="36" t="s">
        <v>35</v>
      </c>
      <c r="B25" s="131"/>
      <c r="C25" s="19">
        <v>3877983</v>
      </c>
      <c r="D25" s="19">
        <v>-5944757</v>
      </c>
      <c r="E25" s="25"/>
      <c r="F25" s="19"/>
    </row>
    <row r="26" spans="1:6" ht="47.25" x14ac:dyDescent="0.25">
      <c r="A26" s="36" t="s">
        <v>36</v>
      </c>
      <c r="B26" s="131"/>
      <c r="C26" s="19">
        <v>-753640</v>
      </c>
      <c r="D26" s="19">
        <v>-514520</v>
      </c>
      <c r="E26" s="25"/>
      <c r="F26" s="19"/>
    </row>
    <row r="27" spans="1:6" s="61" customFormat="1" ht="63" x14ac:dyDescent="0.25">
      <c r="A27" s="36" t="s">
        <v>69</v>
      </c>
      <c r="B27" s="131"/>
      <c r="C27" s="19">
        <v>-807519</v>
      </c>
      <c r="D27" s="19">
        <v>-860373</v>
      </c>
      <c r="E27" s="25"/>
      <c r="F27" s="19"/>
    </row>
    <row r="28" spans="1:6" ht="31.5" x14ac:dyDescent="0.25">
      <c r="A28" s="36" t="s">
        <v>105</v>
      </c>
      <c r="B28" s="131"/>
      <c r="C28" s="66">
        <v>290757</v>
      </c>
      <c r="D28" s="19">
        <v>641014</v>
      </c>
      <c r="E28" s="25"/>
      <c r="F28" s="19"/>
    </row>
    <row r="29" spans="1:6" ht="15.75" x14ac:dyDescent="0.25">
      <c r="A29" s="2" t="s">
        <v>132</v>
      </c>
      <c r="B29" s="121"/>
      <c r="C29" s="22">
        <f>SUM(C25:C28)</f>
        <v>2607581</v>
      </c>
      <c r="D29" s="22">
        <f>SUM(D25:D28)</f>
        <v>-6678636</v>
      </c>
      <c r="E29" s="52"/>
      <c r="F29" s="52"/>
    </row>
    <row r="30" spans="1:6" ht="16.5" thickBot="1" x14ac:dyDescent="0.3">
      <c r="A30" s="2" t="s">
        <v>98</v>
      </c>
      <c r="B30" s="121"/>
      <c r="C30" s="82">
        <f>SUM(C29,C22)</f>
        <v>13488174</v>
      </c>
      <c r="D30" s="82">
        <f>SUM(D29,D22)</f>
        <v>1905362</v>
      </c>
      <c r="E30" s="52"/>
      <c r="F30" s="52"/>
    </row>
    <row r="31" spans="1:6" ht="32.25" thickTop="1" x14ac:dyDescent="0.25">
      <c r="A31" s="36" t="s">
        <v>75</v>
      </c>
      <c r="B31" s="122">
        <v>20</v>
      </c>
      <c r="C31" s="107">
        <v>5168</v>
      </c>
      <c r="D31" s="107">
        <v>4079</v>
      </c>
      <c r="E31" s="55"/>
      <c r="F31" s="56"/>
    </row>
    <row r="32" spans="1:6" x14ac:dyDescent="0.2">
      <c r="A32" s="57"/>
      <c r="B32" s="132"/>
      <c r="C32" s="106"/>
      <c r="D32" s="71"/>
      <c r="E32" s="55"/>
      <c r="F32" s="56"/>
    </row>
    <row r="33" spans="1:6" x14ac:dyDescent="0.2">
      <c r="A33" s="57"/>
      <c r="B33" s="132"/>
      <c r="C33" s="71"/>
      <c r="D33" s="71"/>
      <c r="E33" s="55"/>
      <c r="F33" s="56"/>
    </row>
    <row r="35" spans="1:6" ht="15.75" x14ac:dyDescent="0.25">
      <c r="A35" s="27" t="s">
        <v>113</v>
      </c>
      <c r="B35" s="46"/>
      <c r="C35" s="145" t="s">
        <v>114</v>
      </c>
      <c r="D35" s="145"/>
      <c r="E35" s="145"/>
      <c r="F35" s="145"/>
    </row>
    <row r="36" spans="1:6" ht="15.75" x14ac:dyDescent="0.25">
      <c r="A36" s="28"/>
      <c r="B36" s="128"/>
      <c r="C36" s="39"/>
      <c r="D36" s="72"/>
      <c r="E36" s="28"/>
      <c r="F36" s="27"/>
    </row>
    <row r="37" spans="1:6" ht="15.75" x14ac:dyDescent="0.25">
      <c r="A37" s="27" t="s">
        <v>96</v>
      </c>
      <c r="B37" s="46"/>
      <c r="C37" s="145" t="s">
        <v>97</v>
      </c>
      <c r="D37" s="145"/>
      <c r="E37" s="145"/>
      <c r="F37" s="145"/>
    </row>
    <row r="38" spans="1:6" ht="15" x14ac:dyDescent="0.2">
      <c r="A38" s="14"/>
      <c r="B38" s="123"/>
      <c r="C38" s="37"/>
      <c r="D38" s="74"/>
    </row>
  </sheetData>
  <mergeCells count="6">
    <mergeCell ref="E35:F35"/>
    <mergeCell ref="E37:F37"/>
    <mergeCell ref="C35:D35"/>
    <mergeCell ref="C37:D37"/>
    <mergeCell ref="A1:D1"/>
    <mergeCell ref="A2:D2"/>
  </mergeCells>
  <pageMargins left="0.98425196850393704" right="0.15748031496062992" top="0.74803149606299213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3" zoomScale="85" zoomScaleNormal="85" workbookViewId="0">
      <selection activeCell="B47" sqref="B47"/>
    </sheetView>
  </sheetViews>
  <sheetFormatPr defaultRowHeight="12.75" x14ac:dyDescent="0.2"/>
  <cols>
    <col min="1" max="1" width="72.5703125" style="61" customWidth="1"/>
    <col min="2" max="2" width="18.85546875" style="61" customWidth="1"/>
    <col min="3" max="3" width="18.7109375" style="61" customWidth="1"/>
    <col min="4" max="16384" width="9.140625" style="61"/>
  </cols>
  <sheetData>
    <row r="1" spans="1:5" ht="18" customHeight="1" x14ac:dyDescent="0.25">
      <c r="A1" s="146" t="s">
        <v>99</v>
      </c>
      <c r="B1" s="146"/>
      <c r="C1" s="146"/>
      <c r="D1" s="28"/>
      <c r="E1" s="28"/>
    </row>
    <row r="2" spans="1:5" ht="32.25" customHeight="1" x14ac:dyDescent="0.25">
      <c r="A2" s="144" t="s">
        <v>124</v>
      </c>
      <c r="B2" s="144"/>
      <c r="C2" s="144"/>
      <c r="D2" s="144"/>
      <c r="E2" s="28"/>
    </row>
    <row r="3" spans="1:5" ht="12.75" customHeight="1" x14ac:dyDescent="0.25">
      <c r="A3" s="28"/>
      <c r="B3" s="88"/>
      <c r="C3" s="39" t="s">
        <v>55</v>
      </c>
      <c r="D3" s="28"/>
      <c r="E3" s="28"/>
    </row>
    <row r="4" spans="1:5" ht="31.5" x14ac:dyDescent="0.25">
      <c r="A4" s="28"/>
      <c r="B4" s="50" t="s">
        <v>125</v>
      </c>
      <c r="C4" s="50" t="s">
        <v>126</v>
      </c>
      <c r="D4" s="28"/>
      <c r="E4" s="28"/>
    </row>
    <row r="5" spans="1:5" ht="31.5" x14ac:dyDescent="0.25">
      <c r="A5" s="43" t="s">
        <v>37</v>
      </c>
      <c r="B5" s="94"/>
      <c r="C5" s="69"/>
      <c r="D5" s="28"/>
      <c r="E5" s="28"/>
    </row>
    <row r="6" spans="1:5" ht="15.75" x14ac:dyDescent="0.25">
      <c r="A6" s="28" t="s">
        <v>81</v>
      </c>
      <c r="B6" s="89">
        <v>60096896</v>
      </c>
      <c r="C6" s="89">
        <v>32358824</v>
      </c>
      <c r="D6" s="28"/>
      <c r="E6" s="28"/>
    </row>
    <row r="7" spans="1:5" ht="15.75" x14ac:dyDescent="0.25">
      <c r="A7" s="28" t="s">
        <v>82</v>
      </c>
      <c r="B7" s="108">
        <v>-33683758</v>
      </c>
      <c r="C7" s="41">
        <v>-18229185</v>
      </c>
      <c r="D7" s="28"/>
      <c r="E7" s="28"/>
    </row>
    <row r="8" spans="1:5" ht="15.75" x14ac:dyDescent="0.25">
      <c r="A8" s="117" t="s">
        <v>83</v>
      </c>
      <c r="B8" s="89">
        <v>399253</v>
      </c>
      <c r="C8" s="89">
        <v>444820</v>
      </c>
      <c r="D8" s="28"/>
      <c r="E8" s="28"/>
    </row>
    <row r="9" spans="1:5" ht="15.75" x14ac:dyDescent="0.25">
      <c r="A9" s="117" t="s">
        <v>84</v>
      </c>
      <c r="B9" s="108">
        <v>-104037</v>
      </c>
      <c r="C9" s="41">
        <v>-155457</v>
      </c>
      <c r="D9" s="28"/>
      <c r="E9" s="28"/>
    </row>
    <row r="10" spans="1:5" ht="15.75" x14ac:dyDescent="0.25">
      <c r="A10" s="117" t="s">
        <v>91</v>
      </c>
      <c r="B10" s="108">
        <v>186961</v>
      </c>
      <c r="C10" s="89">
        <v>83235</v>
      </c>
      <c r="D10" s="28"/>
      <c r="E10" s="28"/>
    </row>
    <row r="11" spans="1:5" ht="33.75" customHeight="1" x14ac:dyDescent="0.25">
      <c r="A11" s="117" t="s">
        <v>109</v>
      </c>
      <c r="B11" s="108">
        <v>-111110</v>
      </c>
      <c r="C11" s="41">
        <v>-123327</v>
      </c>
      <c r="D11" s="28"/>
      <c r="E11" s="28"/>
    </row>
    <row r="12" spans="1:5" ht="15.75" x14ac:dyDescent="0.25">
      <c r="A12" s="117" t="s">
        <v>85</v>
      </c>
      <c r="B12" s="41">
        <v>4205218</v>
      </c>
      <c r="C12" s="89">
        <v>41504</v>
      </c>
      <c r="D12" s="28"/>
      <c r="E12" s="28"/>
    </row>
    <row r="13" spans="1:5" ht="15.75" x14ac:dyDescent="0.25">
      <c r="A13" s="117" t="s">
        <v>86</v>
      </c>
      <c r="B13" s="109">
        <v>-2789618</v>
      </c>
      <c r="C13" s="42">
        <v>-2988393</v>
      </c>
      <c r="D13" s="28"/>
      <c r="E13" s="28"/>
    </row>
    <row r="14" spans="1:5" ht="15.75" x14ac:dyDescent="0.25">
      <c r="A14" s="28"/>
      <c r="B14" s="90">
        <f>SUM(B6:B13)</f>
        <v>28199805</v>
      </c>
      <c r="C14" s="90">
        <f>SUM(C6:C13)</f>
        <v>11432021</v>
      </c>
      <c r="D14" s="28"/>
      <c r="E14" s="28"/>
    </row>
    <row r="15" spans="1:5" ht="15.75" x14ac:dyDescent="0.25">
      <c r="A15" s="43" t="s">
        <v>38</v>
      </c>
      <c r="B15" s="110"/>
      <c r="C15" s="103"/>
      <c r="D15" s="147"/>
      <c r="E15" s="147"/>
    </row>
    <row r="16" spans="1:5" ht="15.75" x14ac:dyDescent="0.25">
      <c r="A16" s="117" t="s">
        <v>2</v>
      </c>
      <c r="B16" s="108">
        <v>-54463004</v>
      </c>
      <c r="C16" s="108">
        <v>-3853597</v>
      </c>
      <c r="D16" s="117"/>
    </row>
    <row r="17" spans="1:5" s="28" customFormat="1" ht="15.75" x14ac:dyDescent="0.25">
      <c r="A17" s="117" t="s">
        <v>54</v>
      </c>
      <c r="B17" s="108">
        <v>-6393979</v>
      </c>
      <c r="C17" s="41">
        <v>-65499500</v>
      </c>
      <c r="D17" s="117"/>
      <c r="E17" s="61"/>
    </row>
    <row r="18" spans="1:5" s="28" customFormat="1" ht="15.75" x14ac:dyDescent="0.25">
      <c r="A18" s="117" t="s">
        <v>39</v>
      </c>
      <c r="B18" s="108">
        <v>23465292</v>
      </c>
      <c r="C18" s="41">
        <v>-32854136</v>
      </c>
      <c r="D18" s="117"/>
      <c r="E18" s="61"/>
    </row>
    <row r="19" spans="1:5" s="28" customFormat="1" ht="15.75" x14ac:dyDescent="0.25">
      <c r="A19" s="117" t="s">
        <v>110</v>
      </c>
      <c r="B19" s="89">
        <v>1840569</v>
      </c>
      <c r="C19" s="89">
        <v>1232184</v>
      </c>
      <c r="D19" s="117"/>
      <c r="E19" s="61"/>
    </row>
    <row r="20" spans="1:5" s="28" customFormat="1" ht="15.75" x14ac:dyDescent="0.25">
      <c r="A20" s="117" t="s">
        <v>73</v>
      </c>
      <c r="B20" s="108">
        <v>454780</v>
      </c>
      <c r="C20" s="41">
        <v>-3323314</v>
      </c>
      <c r="D20" s="117"/>
      <c r="E20" s="61"/>
    </row>
    <row r="21" spans="1:5" s="28" customFormat="1" ht="15.75" x14ac:dyDescent="0.25">
      <c r="A21" s="135" t="s">
        <v>9</v>
      </c>
      <c r="B21" s="108">
        <v>-3200959</v>
      </c>
      <c r="C21" s="41">
        <v>-1429260</v>
      </c>
      <c r="D21" s="140"/>
      <c r="E21" s="61"/>
    </row>
    <row r="22" spans="1:5" s="28" customFormat="1" ht="15.75" x14ac:dyDescent="0.25">
      <c r="A22" s="117" t="s">
        <v>8</v>
      </c>
      <c r="B22" s="108">
        <v>91343</v>
      </c>
      <c r="C22" s="41">
        <v>-252680</v>
      </c>
      <c r="D22" s="140"/>
      <c r="E22" s="61"/>
    </row>
    <row r="23" spans="1:5" s="28" customFormat="1" ht="15.75" x14ac:dyDescent="0.25">
      <c r="A23" s="43" t="s">
        <v>40</v>
      </c>
      <c r="B23" s="108"/>
      <c r="C23" s="89"/>
      <c r="D23" s="117"/>
      <c r="E23" s="61"/>
    </row>
    <row r="24" spans="1:5" s="28" customFormat="1" ht="15.75" x14ac:dyDescent="0.25">
      <c r="A24" s="117" t="s">
        <v>11</v>
      </c>
      <c r="B24" s="108">
        <v>7900302</v>
      </c>
      <c r="C24" s="89">
        <v>7930365</v>
      </c>
      <c r="D24" s="140"/>
      <c r="E24" s="61"/>
    </row>
    <row r="25" spans="1:5" s="28" customFormat="1" ht="31.5" x14ac:dyDescent="0.25">
      <c r="A25" s="135" t="s">
        <v>115</v>
      </c>
      <c r="B25" s="108">
        <v>-333333</v>
      </c>
      <c r="C25" s="108">
        <v>-1083333</v>
      </c>
      <c r="D25" s="140"/>
      <c r="E25" s="61"/>
    </row>
    <row r="26" spans="1:5" s="28" customFormat="1" ht="15.75" x14ac:dyDescent="0.25">
      <c r="A26" s="135" t="s">
        <v>116</v>
      </c>
      <c r="B26" s="108" t="s">
        <v>57</v>
      </c>
      <c r="C26" s="89">
        <v>120000000</v>
      </c>
      <c r="D26" s="140"/>
      <c r="E26" s="61"/>
    </row>
    <row r="27" spans="1:5" s="28" customFormat="1" ht="15.75" x14ac:dyDescent="0.25">
      <c r="A27" s="117" t="s">
        <v>41</v>
      </c>
      <c r="B27" s="108">
        <v>-21316961</v>
      </c>
      <c r="C27" s="41">
        <v>27167296</v>
      </c>
      <c r="D27" s="117"/>
      <c r="E27" s="61"/>
    </row>
    <row r="28" spans="1:5" s="28" customFormat="1" ht="15.75" x14ac:dyDescent="0.25">
      <c r="A28" s="117" t="s">
        <v>13</v>
      </c>
      <c r="B28" s="108">
        <v>2612730</v>
      </c>
      <c r="C28" s="41">
        <v>2960653</v>
      </c>
      <c r="D28" s="117"/>
      <c r="E28" s="61"/>
    </row>
    <row r="29" spans="1:5" s="28" customFormat="1" ht="31.5" x14ac:dyDescent="0.25">
      <c r="A29" s="7" t="s">
        <v>133</v>
      </c>
      <c r="B29" s="141">
        <f>SUM(B14:B28)</f>
        <v>-21143415</v>
      </c>
      <c r="C29" s="141">
        <f>SUM(C14:C28)</f>
        <v>62426699</v>
      </c>
      <c r="D29" s="117"/>
      <c r="E29" s="61"/>
    </row>
    <row r="30" spans="1:5" s="28" customFormat="1" ht="15.75" x14ac:dyDescent="0.25">
      <c r="A30" s="117" t="s">
        <v>42</v>
      </c>
      <c r="B30" s="19">
        <v>-57344</v>
      </c>
      <c r="C30" s="19">
        <v>-41591</v>
      </c>
      <c r="D30" s="117"/>
      <c r="E30" s="61"/>
    </row>
    <row r="31" spans="1:5" s="28" customFormat="1" ht="15.75" x14ac:dyDescent="0.25">
      <c r="A31" s="43" t="s">
        <v>43</v>
      </c>
      <c r="B31" s="22">
        <f>SUM(B29:B30)</f>
        <v>-21200759</v>
      </c>
      <c r="C31" s="22">
        <f>SUM(C29:C30)</f>
        <v>62385108</v>
      </c>
      <c r="D31" s="117"/>
      <c r="E31" s="61"/>
    </row>
    <row r="32" spans="1:5" s="28" customFormat="1" ht="15.75" x14ac:dyDescent="0.25">
      <c r="A32" s="43"/>
      <c r="B32" s="111"/>
      <c r="C32" s="69"/>
      <c r="E32" s="61"/>
    </row>
    <row r="33" spans="1:5" s="28" customFormat="1" ht="31.5" x14ac:dyDescent="0.25">
      <c r="A33" s="43" t="s">
        <v>44</v>
      </c>
      <c r="B33" s="111"/>
      <c r="C33" s="69"/>
      <c r="E33" s="61"/>
    </row>
    <row r="34" spans="1:5" s="28" customFormat="1" ht="15.75" x14ac:dyDescent="0.25">
      <c r="A34" s="117" t="s">
        <v>58</v>
      </c>
      <c r="B34" s="108">
        <v>-112345</v>
      </c>
      <c r="C34" s="41">
        <v>-6682</v>
      </c>
      <c r="E34" s="61"/>
    </row>
    <row r="35" spans="1:5" s="28" customFormat="1" ht="15.75" x14ac:dyDescent="0.25">
      <c r="A35" s="135" t="s">
        <v>117</v>
      </c>
      <c r="B35" s="108" t="s">
        <v>57</v>
      </c>
      <c r="C35" s="41">
        <v>1921</v>
      </c>
      <c r="D35" s="142"/>
      <c r="E35" s="61"/>
    </row>
    <row r="36" spans="1:5" s="28" customFormat="1" ht="31.5" x14ac:dyDescent="0.25">
      <c r="A36" s="135" t="s">
        <v>118</v>
      </c>
      <c r="B36" s="108">
        <v>-85775858</v>
      </c>
      <c r="C36" s="41">
        <v>-4883913</v>
      </c>
      <c r="D36" s="142"/>
      <c r="E36" s="61"/>
    </row>
    <row r="37" spans="1:5" s="28" customFormat="1" ht="31.5" x14ac:dyDescent="0.25">
      <c r="A37" s="117" t="s">
        <v>111</v>
      </c>
      <c r="B37" s="108">
        <v>81942257</v>
      </c>
      <c r="C37" s="89">
        <v>31344994</v>
      </c>
      <c r="E37" s="61"/>
    </row>
    <row r="38" spans="1:5" s="28" customFormat="1" ht="15.75" x14ac:dyDescent="0.25">
      <c r="A38" s="44" t="s">
        <v>45</v>
      </c>
      <c r="B38" s="22">
        <f>SUM(B34:B37)</f>
        <v>-3945946</v>
      </c>
      <c r="C38" s="91">
        <f>SUM(C34:C37)</f>
        <v>26456320</v>
      </c>
      <c r="E38" s="61"/>
    </row>
    <row r="39" spans="1:5" s="28" customFormat="1" ht="15.75" x14ac:dyDescent="0.25">
      <c r="A39" s="117"/>
      <c r="B39" s="111"/>
      <c r="C39" s="69"/>
      <c r="E39" s="61"/>
    </row>
    <row r="40" spans="1:5" s="28" customFormat="1" ht="31.5" x14ac:dyDescent="0.25">
      <c r="A40" s="43" t="s">
        <v>46</v>
      </c>
      <c r="B40" s="111"/>
      <c r="C40" s="69"/>
      <c r="E40" s="61"/>
    </row>
    <row r="41" spans="1:5" s="28" customFormat="1" ht="16.5" customHeight="1" x14ac:dyDescent="0.25">
      <c r="A41" s="117" t="s">
        <v>12</v>
      </c>
      <c r="B41" s="41">
        <v>15000000</v>
      </c>
      <c r="C41" s="41" t="s">
        <v>57</v>
      </c>
      <c r="E41" s="61"/>
    </row>
    <row r="42" spans="1:5" s="28" customFormat="1" ht="16.5" customHeight="1" x14ac:dyDescent="0.25">
      <c r="A42" s="135" t="s">
        <v>119</v>
      </c>
      <c r="B42" s="41">
        <v>95000000</v>
      </c>
      <c r="C42" s="41" t="s">
        <v>57</v>
      </c>
      <c r="E42" s="61"/>
    </row>
    <row r="43" spans="1:5" s="28" customFormat="1" ht="15.75" x14ac:dyDescent="0.25">
      <c r="A43" s="117" t="s">
        <v>47</v>
      </c>
      <c r="B43" s="109">
        <v>-5541427</v>
      </c>
      <c r="C43" s="42">
        <v>-96</v>
      </c>
      <c r="E43" s="61"/>
    </row>
    <row r="44" spans="1:5" s="28" customFormat="1" ht="15.75" x14ac:dyDescent="0.25">
      <c r="A44" s="43" t="s">
        <v>48</v>
      </c>
      <c r="B44" s="112">
        <f>SUM(B41:B43)</f>
        <v>104458573</v>
      </c>
      <c r="C44" s="112">
        <f>SUM(C41:C43)</f>
        <v>-96</v>
      </c>
      <c r="E44" s="61"/>
    </row>
    <row r="45" spans="1:5" s="28" customFormat="1" ht="15.75" x14ac:dyDescent="0.25">
      <c r="A45" s="43"/>
      <c r="B45" s="111"/>
      <c r="C45" s="69"/>
      <c r="E45" s="61"/>
    </row>
    <row r="46" spans="1:5" s="28" customFormat="1" ht="15.75" x14ac:dyDescent="0.25">
      <c r="A46" s="43" t="s">
        <v>112</v>
      </c>
      <c r="B46" s="52">
        <f>B31+B38+B44</f>
        <v>79311868</v>
      </c>
      <c r="C46" s="52">
        <f>C31+C38+C44</f>
        <v>88841332</v>
      </c>
      <c r="E46" s="61"/>
    </row>
    <row r="47" spans="1:5" s="28" customFormat="1" ht="31.5" x14ac:dyDescent="0.25">
      <c r="A47" s="117" t="s">
        <v>49</v>
      </c>
      <c r="B47" s="108">
        <v>-1238552</v>
      </c>
      <c r="C47" s="89">
        <v>1323568</v>
      </c>
      <c r="E47" s="61"/>
    </row>
    <row r="48" spans="1:5" s="28" customFormat="1" ht="15.75" x14ac:dyDescent="0.25">
      <c r="A48" s="117" t="s">
        <v>50</v>
      </c>
      <c r="B48" s="92">
        <v>220182124</v>
      </c>
      <c r="C48" s="92">
        <v>164590612</v>
      </c>
      <c r="E48" s="61"/>
    </row>
    <row r="49" spans="1:5" s="28" customFormat="1" ht="16.5" thickBot="1" x14ac:dyDescent="0.3">
      <c r="A49" s="43" t="s">
        <v>51</v>
      </c>
      <c r="B49" s="113">
        <f>SUM(B46:B48)</f>
        <v>298255440</v>
      </c>
      <c r="C49" s="119">
        <f>SUM(C46:C48)</f>
        <v>254755512</v>
      </c>
      <c r="E49" s="61"/>
    </row>
    <row r="50" spans="1:5" s="28" customFormat="1" ht="16.5" thickTop="1" x14ac:dyDescent="0.25">
      <c r="A50" s="43"/>
      <c r="B50" s="93"/>
      <c r="C50" s="69"/>
      <c r="E50" s="61"/>
    </row>
    <row r="51" spans="1:5" s="28" customFormat="1" ht="15.75" x14ac:dyDescent="0.25">
      <c r="A51" s="43"/>
      <c r="B51" s="93"/>
      <c r="C51" s="70"/>
      <c r="E51" s="61"/>
    </row>
    <row r="52" spans="1:5" s="28" customFormat="1" ht="15.75" x14ac:dyDescent="0.25">
      <c r="A52" s="27" t="s">
        <v>113</v>
      </c>
      <c r="B52" s="114"/>
      <c r="C52" s="58" t="s">
        <v>114</v>
      </c>
      <c r="D52" s="58"/>
      <c r="E52" s="61"/>
    </row>
    <row r="53" spans="1:5" s="28" customFormat="1" ht="15.75" x14ac:dyDescent="0.25">
      <c r="B53" s="115"/>
      <c r="C53" s="101"/>
      <c r="D53" s="102"/>
      <c r="E53" s="61"/>
    </row>
    <row r="54" spans="1:5" s="28" customFormat="1" ht="15.75" x14ac:dyDescent="0.25">
      <c r="A54" s="27" t="s">
        <v>96</v>
      </c>
      <c r="B54" s="95"/>
      <c r="C54" s="148" t="s">
        <v>97</v>
      </c>
      <c r="D54" s="148"/>
      <c r="E54" s="61"/>
    </row>
    <row r="55" spans="1:5" s="28" customFormat="1" ht="15.75" x14ac:dyDescent="0.25">
      <c r="A55" s="14"/>
      <c r="B55" s="116"/>
      <c r="C55" s="37"/>
      <c r="D55" s="74"/>
      <c r="E55" s="61"/>
    </row>
    <row r="56" spans="1:5" s="28" customFormat="1" ht="15.75" x14ac:dyDescent="0.25">
      <c r="B56" s="94"/>
      <c r="C56" s="69"/>
      <c r="E56" s="61"/>
    </row>
    <row r="57" spans="1:5" s="28" customFormat="1" ht="15.75" hidden="1" x14ac:dyDescent="0.25">
      <c r="B57" s="94"/>
      <c r="C57" s="69"/>
      <c r="E57" s="61"/>
    </row>
    <row r="58" spans="1:5" s="28" customFormat="1" ht="15.75" x14ac:dyDescent="0.25">
      <c r="B58" s="94"/>
      <c r="C58" s="69"/>
      <c r="E58" s="61"/>
    </row>
  </sheetData>
  <mergeCells count="4">
    <mergeCell ref="A1:C1"/>
    <mergeCell ref="D15:E15"/>
    <mergeCell ref="C54:D54"/>
    <mergeCell ref="A2:D2"/>
  </mergeCells>
  <pageMargins left="0.98425196850393704" right="0.31496062992125984" top="0.74803149606299213" bottom="0.15748031496062992" header="0.15748031496062992" footer="0.1574803149606299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zoomScale="70" zoomScaleNormal="70" workbookViewId="0">
      <selection activeCell="A56" sqref="A56"/>
    </sheetView>
  </sheetViews>
  <sheetFormatPr defaultRowHeight="15.75" x14ac:dyDescent="0.25"/>
  <cols>
    <col min="1" max="1" width="75" style="4" customWidth="1"/>
    <col min="2" max="4" width="22" style="4" customWidth="1"/>
    <col min="5" max="5" width="24.28515625" style="4" customWidth="1"/>
    <col min="6" max="8" width="22" style="4" customWidth="1"/>
    <col min="9" max="9" width="22.85546875" style="4" customWidth="1"/>
    <col min="10" max="16384" width="9.140625" style="4"/>
  </cols>
  <sheetData>
    <row r="1" spans="1:9" x14ac:dyDescent="0.25">
      <c r="A1" s="149" t="s">
        <v>77</v>
      </c>
      <c r="B1" s="149"/>
      <c r="C1" s="149"/>
      <c r="D1" s="149"/>
      <c r="E1" s="149"/>
      <c r="F1" s="149"/>
      <c r="G1" s="149"/>
      <c r="H1" s="149"/>
      <c r="I1" s="149"/>
    </row>
    <row r="2" spans="1:9" ht="17.25" customHeight="1" x14ac:dyDescent="0.25">
      <c r="A2" s="150" t="s">
        <v>124</v>
      </c>
      <c r="B2" s="150"/>
      <c r="C2" s="150"/>
      <c r="D2" s="150"/>
      <c r="E2" s="150"/>
      <c r="F2" s="150"/>
      <c r="G2" s="150"/>
      <c r="H2" s="150"/>
      <c r="I2" s="150"/>
    </row>
    <row r="3" spans="1:9" x14ac:dyDescent="0.25">
      <c r="I3" s="5" t="s">
        <v>25</v>
      </c>
    </row>
    <row r="4" spans="1:9" ht="38.25" customHeight="1" x14ac:dyDescent="0.25">
      <c r="A4" s="151"/>
      <c r="B4" s="152" t="s">
        <v>14</v>
      </c>
      <c r="C4" s="152" t="s">
        <v>15</v>
      </c>
      <c r="D4" s="152" t="s">
        <v>26</v>
      </c>
      <c r="E4" s="152" t="s">
        <v>67</v>
      </c>
      <c r="F4" s="152" t="s">
        <v>68</v>
      </c>
      <c r="G4" s="6"/>
      <c r="H4" s="152" t="s">
        <v>80</v>
      </c>
      <c r="I4" s="152" t="s">
        <v>16</v>
      </c>
    </row>
    <row r="5" spans="1:9" ht="135.75" customHeight="1" x14ac:dyDescent="0.25">
      <c r="A5" s="151"/>
      <c r="B5" s="153"/>
      <c r="C5" s="153"/>
      <c r="D5" s="153"/>
      <c r="E5" s="153"/>
      <c r="F5" s="153"/>
      <c r="G5" s="83" t="s">
        <v>65</v>
      </c>
      <c r="H5" s="153"/>
      <c r="I5" s="153"/>
    </row>
    <row r="6" spans="1:9" ht="21.75" customHeight="1" x14ac:dyDescent="0.25">
      <c r="A6" s="7" t="s">
        <v>66</v>
      </c>
      <c r="B6" s="84">
        <v>313667511</v>
      </c>
      <c r="C6" s="84">
        <v>17712311</v>
      </c>
      <c r="D6" s="85">
        <v>-348584</v>
      </c>
      <c r="E6" s="86">
        <v>6386403</v>
      </c>
      <c r="F6" s="85">
        <v>-3401426</v>
      </c>
      <c r="G6" s="86">
        <v>28637838</v>
      </c>
      <c r="H6" s="85">
        <v>-49686432</v>
      </c>
      <c r="I6" s="84">
        <v>312967621</v>
      </c>
    </row>
    <row r="7" spans="1:9" ht="21.75" customHeight="1" x14ac:dyDescent="0.25">
      <c r="A7" s="63" t="s">
        <v>62</v>
      </c>
      <c r="B7" s="48"/>
      <c r="C7" s="48"/>
      <c r="D7" s="48"/>
      <c r="E7" s="48"/>
      <c r="F7" s="48"/>
      <c r="G7" s="48"/>
      <c r="H7" s="66">
        <f>'Конс Прибыли-Убытки'!D22</f>
        <v>8583998</v>
      </c>
      <c r="I7" s="25">
        <f t="shared" ref="I7:I10" si="0">SUM(B7:H7)</f>
        <v>8583998</v>
      </c>
    </row>
    <row r="8" spans="1:9" ht="35.25" customHeight="1" x14ac:dyDescent="0.25">
      <c r="A8" s="63" t="s">
        <v>56</v>
      </c>
      <c r="B8" s="48"/>
      <c r="C8" s="48"/>
      <c r="D8" s="48"/>
      <c r="E8" s="48"/>
      <c r="F8" s="25">
        <v>-5944757</v>
      </c>
      <c r="G8" s="25"/>
      <c r="H8" s="48"/>
      <c r="I8" s="25">
        <f t="shared" si="0"/>
        <v>-5944757</v>
      </c>
    </row>
    <row r="9" spans="1:9" ht="31.5" customHeight="1" x14ac:dyDescent="0.25">
      <c r="A9" s="63" t="s">
        <v>28</v>
      </c>
      <c r="B9" s="48"/>
      <c r="C9" s="48"/>
      <c r="D9" s="48"/>
      <c r="E9" s="48"/>
      <c r="F9" s="25">
        <f>'Конс Прибыли-Убытки'!D26</f>
        <v>-514520</v>
      </c>
      <c r="G9" s="25"/>
      <c r="H9" s="48"/>
      <c r="I9" s="25">
        <f t="shared" si="0"/>
        <v>-514520</v>
      </c>
    </row>
    <row r="10" spans="1:9" ht="64.5" customHeight="1" x14ac:dyDescent="0.25">
      <c r="A10" s="105" t="s">
        <v>90</v>
      </c>
      <c r="B10" s="48"/>
      <c r="C10" s="48"/>
      <c r="D10" s="25"/>
      <c r="E10" s="25">
        <f>'Конс Прибыли-Убытки'!D27</f>
        <v>-860373</v>
      </c>
      <c r="F10" s="66"/>
      <c r="G10" s="25"/>
      <c r="H10" s="48"/>
      <c r="I10" s="25">
        <f t="shared" si="0"/>
        <v>-860373</v>
      </c>
    </row>
    <row r="11" spans="1:9" ht="35.25" customHeight="1" x14ac:dyDescent="0.25">
      <c r="A11" s="63" t="s">
        <v>71</v>
      </c>
      <c r="B11" s="133"/>
      <c r="C11" s="133"/>
      <c r="D11" s="96">
        <f>'Конс Прибыли-Убытки'!D28</f>
        <v>641014</v>
      </c>
      <c r="E11" s="96"/>
      <c r="F11" s="133"/>
      <c r="G11" s="133"/>
      <c r="H11" s="133"/>
      <c r="I11" s="96">
        <f>SUM(B11:H11)</f>
        <v>641014</v>
      </c>
    </row>
    <row r="12" spans="1:9" ht="21.75" customHeight="1" x14ac:dyDescent="0.25">
      <c r="A12" s="8" t="s">
        <v>87</v>
      </c>
      <c r="B12" s="112">
        <f>SUM(B7:B11)</f>
        <v>0</v>
      </c>
      <c r="C12" s="112">
        <f t="shared" ref="C12" si="1">SUM(C7:C11)</f>
        <v>0</v>
      </c>
      <c r="D12" s="112">
        <f t="shared" ref="D12:I12" si="2">SUM(D7:D11)</f>
        <v>641014</v>
      </c>
      <c r="E12" s="112">
        <f t="shared" si="2"/>
        <v>-860373</v>
      </c>
      <c r="F12" s="112">
        <f t="shared" si="2"/>
        <v>-6459277</v>
      </c>
      <c r="G12" s="112">
        <f t="shared" si="2"/>
        <v>0</v>
      </c>
      <c r="H12" s="112">
        <f t="shared" si="2"/>
        <v>8583998</v>
      </c>
      <c r="I12" s="112">
        <f t="shared" si="2"/>
        <v>1905362</v>
      </c>
    </row>
    <row r="13" spans="1:9" ht="31.5" x14ac:dyDescent="0.25">
      <c r="A13" s="136" t="s">
        <v>120</v>
      </c>
      <c r="B13" s="118"/>
      <c r="C13" s="49"/>
      <c r="D13" s="49"/>
      <c r="E13" s="49"/>
      <c r="F13" s="49"/>
      <c r="G13" s="25">
        <v>-214618</v>
      </c>
      <c r="H13" s="25"/>
      <c r="I13" s="25">
        <f>SUM(B13:H13)</f>
        <v>-214618</v>
      </c>
    </row>
    <row r="14" spans="1:9" ht="31.5" x14ac:dyDescent="0.25">
      <c r="A14" s="136" t="s">
        <v>121</v>
      </c>
      <c r="B14" s="118"/>
      <c r="C14" s="49"/>
      <c r="D14" s="49"/>
      <c r="E14" s="49"/>
      <c r="F14" s="49"/>
      <c r="G14" s="25"/>
      <c r="H14" s="25">
        <v>-1174048</v>
      </c>
      <c r="I14" s="25">
        <f t="shared" ref="I14:I15" si="3">SUM(B14:H14)</f>
        <v>-1174048</v>
      </c>
    </row>
    <row r="15" spans="1:9" x14ac:dyDescent="0.25">
      <c r="A15" s="136" t="s">
        <v>122</v>
      </c>
      <c r="B15" s="118"/>
      <c r="C15" s="49"/>
      <c r="D15" s="49"/>
      <c r="E15" s="49"/>
      <c r="F15" s="49"/>
      <c r="G15" s="25"/>
      <c r="H15" s="25">
        <v>-3378450</v>
      </c>
      <c r="I15" s="25">
        <f t="shared" si="3"/>
        <v>-3378450</v>
      </c>
    </row>
    <row r="16" spans="1:9" s="10" customFormat="1" ht="18.75" customHeight="1" thickBot="1" x14ac:dyDescent="0.3">
      <c r="A16" s="9" t="s">
        <v>127</v>
      </c>
      <c r="B16" s="134">
        <f>B6+B12+B13</f>
        <v>313667511</v>
      </c>
      <c r="C16" s="134">
        <f t="shared" ref="C16:H16" si="4">C6+C12+C13</f>
        <v>17712311</v>
      </c>
      <c r="D16" s="134">
        <f t="shared" si="4"/>
        <v>292430</v>
      </c>
      <c r="E16" s="134">
        <f t="shared" si="4"/>
        <v>5526030</v>
      </c>
      <c r="F16" s="134">
        <f t="shared" si="4"/>
        <v>-9860703</v>
      </c>
      <c r="G16" s="134">
        <f t="shared" si="4"/>
        <v>28423220</v>
      </c>
      <c r="H16" s="134">
        <f t="shared" si="4"/>
        <v>-41102434</v>
      </c>
      <c r="I16" s="134">
        <f>I6+I12+I13+I14+I15</f>
        <v>310105867</v>
      </c>
    </row>
    <row r="17" spans="1:9" ht="12" customHeight="1" thickTop="1" x14ac:dyDescent="0.25">
      <c r="A17" s="8"/>
      <c r="B17" s="49"/>
      <c r="C17" s="49"/>
      <c r="D17" s="49"/>
      <c r="E17" s="49"/>
      <c r="F17" s="49"/>
      <c r="G17" s="49"/>
      <c r="H17" s="49"/>
      <c r="I17" s="49"/>
    </row>
    <row r="18" spans="1:9" ht="21.75" customHeight="1" x14ac:dyDescent="0.25">
      <c r="A18" s="8" t="s">
        <v>102</v>
      </c>
      <c r="B18" s="80">
        <v>353667511</v>
      </c>
      <c r="C18" s="80">
        <v>17712311</v>
      </c>
      <c r="D18" s="21">
        <v>3403546</v>
      </c>
      <c r="E18" s="80">
        <v>4522580</v>
      </c>
      <c r="F18" s="21">
        <v>-12491441</v>
      </c>
      <c r="G18" s="80">
        <v>28423220</v>
      </c>
      <c r="H18" s="21">
        <v>-39137871</v>
      </c>
      <c r="I18" s="80">
        <f t="shared" ref="I18:I23" si="5">SUM(B18:H18)</f>
        <v>356099856</v>
      </c>
    </row>
    <row r="19" spans="1:9" ht="21.75" customHeight="1" x14ac:dyDescent="0.25">
      <c r="A19" s="63" t="s">
        <v>62</v>
      </c>
      <c r="B19" s="48"/>
      <c r="C19" s="48"/>
      <c r="D19" s="48"/>
      <c r="E19" s="48"/>
      <c r="F19" s="48"/>
      <c r="G19" s="48"/>
      <c r="H19" s="66">
        <f>'Конс Прибыли-Убытки'!C22</f>
        <v>10880593</v>
      </c>
      <c r="I19" s="66">
        <f>SUM(B19:H19)</f>
        <v>10880593</v>
      </c>
    </row>
    <row r="20" spans="1:9" ht="37.5" customHeight="1" x14ac:dyDescent="0.25">
      <c r="A20" s="63" t="s">
        <v>56</v>
      </c>
      <c r="B20" s="48"/>
      <c r="C20" s="48"/>
      <c r="D20" s="48"/>
      <c r="E20" s="48"/>
      <c r="F20" s="25">
        <f>'Конс Прибыли-Убытки'!C25</f>
        <v>3877983</v>
      </c>
      <c r="G20" s="25"/>
      <c r="H20" s="48"/>
      <c r="I20" s="25">
        <f t="shared" si="5"/>
        <v>3877983</v>
      </c>
    </row>
    <row r="21" spans="1:9" ht="47.25" x14ac:dyDescent="0.25">
      <c r="A21" s="136" t="s">
        <v>123</v>
      </c>
      <c r="B21" s="48"/>
      <c r="C21" s="48"/>
      <c r="D21" s="48"/>
      <c r="E21" s="48"/>
      <c r="F21" s="25">
        <v>-753640</v>
      </c>
      <c r="G21" s="25"/>
      <c r="H21" s="48"/>
      <c r="I21" s="25">
        <f t="shared" si="5"/>
        <v>-753640</v>
      </c>
    </row>
    <row r="22" spans="1:9" ht="48.75" customHeight="1" x14ac:dyDescent="0.25">
      <c r="A22" s="63" t="s">
        <v>70</v>
      </c>
      <c r="B22" s="48"/>
      <c r="C22" s="48"/>
      <c r="D22" s="48"/>
      <c r="E22" s="25">
        <f>'Конс Прибыли-Убытки'!C27</f>
        <v>-807519</v>
      </c>
      <c r="F22" s="25"/>
      <c r="G22" s="25"/>
      <c r="H22" s="48"/>
      <c r="I22" s="25">
        <f t="shared" si="5"/>
        <v>-807519</v>
      </c>
    </row>
    <row r="23" spans="1:9" ht="33" customHeight="1" x14ac:dyDescent="0.25">
      <c r="A23" s="63" t="s">
        <v>71</v>
      </c>
      <c r="B23" s="138"/>
      <c r="C23" s="138"/>
      <c r="D23" s="139">
        <f>'Конс Прибыли-Убытки'!C28</f>
        <v>290757</v>
      </c>
      <c r="E23" s="96"/>
      <c r="F23" s="138"/>
      <c r="G23" s="138"/>
      <c r="H23" s="138"/>
      <c r="I23" s="139">
        <f t="shared" si="5"/>
        <v>290757</v>
      </c>
    </row>
    <row r="24" spans="1:9" ht="21.75" customHeight="1" x14ac:dyDescent="0.25">
      <c r="A24" s="8" t="s">
        <v>100</v>
      </c>
      <c r="B24" s="112">
        <f>SUM(B19:B23)</f>
        <v>0</v>
      </c>
      <c r="C24" s="112">
        <f t="shared" ref="C24:I24" si="6">SUM(C19:C23)</f>
        <v>0</v>
      </c>
      <c r="D24" s="112">
        <f t="shared" si="6"/>
        <v>290757</v>
      </c>
      <c r="E24" s="112">
        <f t="shared" si="6"/>
        <v>-807519</v>
      </c>
      <c r="F24" s="112">
        <f t="shared" si="6"/>
        <v>3124343</v>
      </c>
      <c r="G24" s="112">
        <f t="shared" si="6"/>
        <v>0</v>
      </c>
      <c r="H24" s="112">
        <f t="shared" si="6"/>
        <v>10880593</v>
      </c>
      <c r="I24" s="112">
        <f t="shared" si="6"/>
        <v>13488174</v>
      </c>
    </row>
    <row r="25" spans="1:9" ht="31.5" hidden="1" x14ac:dyDescent="0.25">
      <c r="A25" s="63" t="s">
        <v>61</v>
      </c>
      <c r="B25" s="47"/>
      <c r="C25" s="47"/>
      <c r="D25" s="78"/>
      <c r="E25" s="78"/>
      <c r="F25" s="78"/>
      <c r="G25" s="78"/>
      <c r="H25" s="87"/>
      <c r="I25" s="78"/>
    </row>
    <row r="26" spans="1:9" ht="31.5" x14ac:dyDescent="0.25">
      <c r="A26" s="8" t="s">
        <v>78</v>
      </c>
      <c r="B26" s="66"/>
      <c r="C26" s="97"/>
      <c r="D26" s="78"/>
      <c r="E26" s="78"/>
      <c r="F26" s="78"/>
      <c r="G26" s="78"/>
      <c r="H26" s="87"/>
      <c r="I26" s="78"/>
    </row>
    <row r="27" spans="1:9" ht="34.5" customHeight="1" x14ac:dyDescent="0.25">
      <c r="A27" s="100" t="s">
        <v>103</v>
      </c>
      <c r="B27" s="49"/>
      <c r="C27" s="49"/>
      <c r="D27" s="104"/>
      <c r="E27" s="104"/>
      <c r="F27" s="104"/>
      <c r="G27" s="25"/>
      <c r="H27" s="25">
        <v>-673017</v>
      </c>
      <c r="I27" s="25">
        <f>SUM(B27:H27)</f>
        <v>-673017</v>
      </c>
    </row>
    <row r="28" spans="1:9" ht="21.75" customHeight="1" x14ac:dyDescent="0.25">
      <c r="A28" s="136" t="s">
        <v>122</v>
      </c>
      <c r="B28" s="49"/>
      <c r="C28" s="49"/>
      <c r="D28" s="104"/>
      <c r="E28" s="104"/>
      <c r="F28" s="104"/>
      <c r="G28" s="25"/>
      <c r="H28" s="25">
        <v>-1710931</v>
      </c>
      <c r="I28" s="25">
        <f>SUM(B28:H28)</f>
        <v>-1710931</v>
      </c>
    </row>
    <row r="29" spans="1:9" ht="21.75" customHeight="1" thickBot="1" x14ac:dyDescent="0.3">
      <c r="A29" s="8" t="s">
        <v>128</v>
      </c>
      <c r="B29" s="134">
        <f>B18+B24+B27</f>
        <v>353667511</v>
      </c>
      <c r="C29" s="134">
        <f t="shared" ref="C29:H29" si="7">C18+C24+C27</f>
        <v>17712311</v>
      </c>
      <c r="D29" s="134">
        <f t="shared" si="7"/>
        <v>3694303</v>
      </c>
      <c r="E29" s="134">
        <f t="shared" si="7"/>
        <v>3715061</v>
      </c>
      <c r="F29" s="134">
        <f t="shared" si="7"/>
        <v>-9367098</v>
      </c>
      <c r="G29" s="134">
        <f t="shared" si="7"/>
        <v>28423220</v>
      </c>
      <c r="H29" s="134">
        <f t="shared" si="7"/>
        <v>-28930295</v>
      </c>
      <c r="I29" s="134">
        <f>I18+I24+I27+I28</f>
        <v>367204082</v>
      </c>
    </row>
    <row r="30" spans="1:9" ht="16.5" thickTop="1" x14ac:dyDescent="0.25"/>
    <row r="31" spans="1:9" ht="19.5" customHeight="1" x14ac:dyDescent="0.25">
      <c r="A31" s="27" t="s">
        <v>113</v>
      </c>
      <c r="B31" s="46"/>
      <c r="D31" s="58" t="s">
        <v>114</v>
      </c>
      <c r="E31" s="58"/>
      <c r="F31" s="58"/>
      <c r="G31" s="62"/>
      <c r="H31" s="11"/>
      <c r="I31" s="11"/>
    </row>
    <row r="32" spans="1:9" ht="21.75" customHeight="1" x14ac:dyDescent="0.25">
      <c r="A32" s="27"/>
      <c r="B32" s="46"/>
      <c r="D32" s="58"/>
      <c r="E32" s="58"/>
      <c r="F32" s="58"/>
      <c r="G32" s="99"/>
      <c r="H32" s="11"/>
      <c r="I32" s="11"/>
    </row>
    <row r="33" spans="1:12" x14ac:dyDescent="0.25">
      <c r="A33" s="27" t="s">
        <v>96</v>
      </c>
      <c r="B33" s="95"/>
      <c r="C33" s="58"/>
      <c r="D33" s="58" t="s">
        <v>97</v>
      </c>
      <c r="E33" s="58"/>
      <c r="F33" s="58"/>
      <c r="H33" s="39"/>
      <c r="I33" s="14"/>
    </row>
    <row r="34" spans="1:12" ht="21" customHeight="1" x14ac:dyDescent="0.25">
      <c r="H34" s="145"/>
      <c r="I34" s="145"/>
    </row>
    <row r="35" spans="1:12" x14ac:dyDescent="0.25">
      <c r="A35" s="14"/>
      <c r="L35" s="4" t="s">
        <v>53</v>
      </c>
    </row>
  </sheetData>
  <mergeCells count="11">
    <mergeCell ref="H34:I34"/>
    <mergeCell ref="A1:I1"/>
    <mergeCell ref="A2:I2"/>
    <mergeCell ref="A4:A5"/>
    <mergeCell ref="B4:B5"/>
    <mergeCell ref="C4:C5"/>
    <mergeCell ref="D4:D5"/>
    <mergeCell ref="F4:F5"/>
    <mergeCell ref="H4:H5"/>
    <mergeCell ref="I4:I5"/>
    <mergeCell ref="E4:E5"/>
  </mergeCells>
  <pageMargins left="0.78740157480314965" right="0.15748031496062992" top="0.70866141732283472" bottom="0.31496062992125984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Конс Баланс </vt:lpstr>
      <vt:lpstr>Конс Прибыли-Убытки</vt:lpstr>
      <vt:lpstr>ОДДС конс</vt:lpstr>
      <vt:lpstr>Конс СК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AinurU</dc:creator>
  <cp:lastModifiedBy>Nurseitova Dina</cp:lastModifiedBy>
  <cp:lastPrinted>2016-08-12T06:24:29Z</cp:lastPrinted>
  <dcterms:created xsi:type="dcterms:W3CDTF">2012-07-12T05:13:45Z</dcterms:created>
  <dcterms:modified xsi:type="dcterms:W3CDTF">2016-08-15T05:18:42Z</dcterms:modified>
</cp:coreProperties>
</file>