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210" windowWidth="14175" windowHeight="12120" activeTab="3"/>
  </bookViews>
  <sheets>
    <sheet name="Конс Баланс " sheetId="1" r:id="rId1"/>
    <sheet name="Конс Прибыли-Убытки" sheetId="2" r:id="rId2"/>
    <sheet name="ОДДС Конс" sheetId="3" r:id="rId3"/>
    <sheet name="Конс СК" sheetId="4" r:id="rId4"/>
  </sheets>
  <definedNames>
    <definedName name="_xlnm.Print_Area" localSheetId="0">'Конс Баланс '!$A$1:$D$55</definedName>
    <definedName name="_xlnm.Print_Area" localSheetId="1">'Конс Прибыли-Убытки'!$A$1:$D$38</definedName>
    <definedName name="_xlnm.Print_Area" localSheetId="3">'Конс СК'!$A$1:$G$26</definedName>
    <definedName name="_xlnm.Print_Area" localSheetId="2">'ОДДС Конс'!$A$1:$C$54</definedName>
  </definedNames>
  <calcPr fullCalcOnLoad="1"/>
</workbook>
</file>

<file path=xl/sharedStrings.xml><?xml version="1.0" encoding="utf-8"?>
<sst xmlns="http://schemas.openxmlformats.org/spreadsheetml/2006/main" count="170" uniqueCount="134">
  <si>
    <t>АКТИВЫ</t>
  </si>
  <si>
    <t>Денежные средства и их эквиваленты</t>
  </si>
  <si>
    <t>Счета и вклады в банках и других финансовых институтах</t>
  </si>
  <si>
    <t>Дебиторская задолженность по сделкам "Обратного репо"</t>
  </si>
  <si>
    <t>Финансовые активы, имеющиеся в наличии для продажи</t>
  </si>
  <si>
    <t>Инвестиции, удерживаемые до срока погашения</t>
  </si>
  <si>
    <t>Основные средства и нематериальные активы</t>
  </si>
  <si>
    <t>Текущий налоговый актив</t>
  </si>
  <si>
    <t xml:space="preserve">Прочие активы </t>
  </si>
  <si>
    <t>Отложенный налоговый актив</t>
  </si>
  <si>
    <t>Производные финансовые инструменты</t>
  </si>
  <si>
    <t>ИТОГО АКТИВОВ</t>
  </si>
  <si>
    <t>Текущие счета и вклады клиентов</t>
  </si>
  <si>
    <t>Выпущенные долговые ценные бумаги</t>
  </si>
  <si>
    <t>Субординированный долг</t>
  </si>
  <si>
    <t>Прочие обязательства</t>
  </si>
  <si>
    <t>Акционерный капитал</t>
  </si>
  <si>
    <t>Резервный капитал</t>
  </si>
  <si>
    <t>Итого капитала</t>
  </si>
  <si>
    <t>ИТОГО ОБЯЗАТЕЛЬСТВ И КАПИТАЛА</t>
  </si>
  <si>
    <t>Процентные доходы</t>
  </si>
  <si>
    <t>Процентные расходы</t>
  </si>
  <si>
    <t>Чистый процентный доход</t>
  </si>
  <si>
    <t xml:space="preserve">Комиссионные доходы </t>
  </si>
  <si>
    <t xml:space="preserve">Комиссионные расходы  </t>
  </si>
  <si>
    <t>Чистый комиссионный доход/(расход)</t>
  </si>
  <si>
    <t>Общие административные расходы</t>
  </si>
  <si>
    <t>Прочий совокупный доход:</t>
  </si>
  <si>
    <t>Дебиторская задолженность по договорам финансовой аренды</t>
  </si>
  <si>
    <t>(тыс. тенге)</t>
  </si>
  <si>
    <t>Резерв хеджирования</t>
  </si>
  <si>
    <t>Резерв по переоценке активов, имеющихся в наличии для продажи</t>
  </si>
  <si>
    <t>Нераспреде-ленная прибыль</t>
  </si>
  <si>
    <t>Чистое изменение справедливой стоимости активов, имеющихся в наличии для продажи, перенесенное в состав прибыли или убытка</t>
  </si>
  <si>
    <t xml:space="preserve">ОБЯЗАТЕЛЬСТВА </t>
  </si>
  <si>
    <t xml:space="preserve">Государственные субсидии </t>
  </si>
  <si>
    <t>ИТОГО ОБЯЗАТЕЛЬСТВ</t>
  </si>
  <si>
    <t>КАПИТАЛ</t>
  </si>
  <si>
    <t>Накопленные убытки</t>
  </si>
  <si>
    <t>ИТОГО КАПИТАЛА</t>
  </si>
  <si>
    <t xml:space="preserve">Чистое изменение справедливой стоимости активов, имеющихся в наличии для продажи </t>
  </si>
  <si>
    <t>Чистое изменение справедливой стоимости активов, имеющихся в наличии для продажи, отраженное в составе прибыли или убытка</t>
  </si>
  <si>
    <t>Чистый (убыток)/доход от операций с производными финансовыми инструментами</t>
  </si>
  <si>
    <t>Активы, подлежащие переводу по договорам финансовой аренды</t>
  </si>
  <si>
    <t>ДВИЖЕНИЕ ДЕНЕЖНЫХ СРЕДСТВ ОТ ОПЕРАЦИОННОЙ ДЕЯТЕЛЬНОСТИ</t>
  </si>
  <si>
    <t xml:space="preserve">Процентные доходы </t>
  </si>
  <si>
    <t xml:space="preserve">Процентные расходы </t>
  </si>
  <si>
    <t>Комиссионные доходы</t>
  </si>
  <si>
    <t xml:space="preserve">Комиссионные расходы </t>
  </si>
  <si>
    <t xml:space="preserve">Общие и административные расходы </t>
  </si>
  <si>
    <t xml:space="preserve">(Увеличение)/уменьшение операционных активов </t>
  </si>
  <si>
    <t xml:space="preserve">Займы, выданные клиентам  </t>
  </si>
  <si>
    <t xml:space="preserve">Производные финансовые инструменты </t>
  </si>
  <si>
    <t>Займы от банков и прочих финансовых институтов</t>
  </si>
  <si>
    <t xml:space="preserve">Подоходный налог уплаченный </t>
  </si>
  <si>
    <t>Движение денежных средств от операционной деятельности</t>
  </si>
  <si>
    <t xml:space="preserve">ДВИЖЕНИЕ ДЕНЕЖНЫХ СРЕДСТВ ОТ ИНВЕСТИЦИОННОЙ ДЕЯТЕЛЬНОСТИ </t>
  </si>
  <si>
    <t xml:space="preserve">Выбытие и погашение активов, имеющихся в наличии для продажи  </t>
  </si>
  <si>
    <t>Движение денежных средств от инвестиционной деятельности</t>
  </si>
  <si>
    <t xml:space="preserve">ДВИЖЕНИЕ ДЕНЕЖНЫХ СРЕДСТВ ОТ ФИНАНСОВОЙ ДЕЯТЕЛЬНОСТИ </t>
  </si>
  <si>
    <t>Поступления от размещения долговых ценных бумаг</t>
  </si>
  <si>
    <t>Выкуп и изменения в выпущенных долговых ценных бумагах</t>
  </si>
  <si>
    <t xml:space="preserve">Движение денежных средств от финансовой деятельности </t>
  </si>
  <si>
    <t xml:space="preserve">Влияние изменений валютных курсов на денежные средства и их эквиваленты </t>
  </si>
  <si>
    <t>Денежные средства и их эквиваленты на начало периода</t>
  </si>
  <si>
    <t>Денежные средства и их эквиваленты на конец периода</t>
  </si>
  <si>
    <t>Примечание</t>
  </si>
  <si>
    <t xml:space="preserve"> </t>
  </si>
  <si>
    <t>Остаток на 01 января 2013 г.</t>
  </si>
  <si>
    <t>Чистый реализованный доход от операций с активами, имеющимися в наличии для продажи</t>
  </si>
  <si>
    <t>Прочие доходы/(расходы), нетто</t>
  </si>
  <si>
    <t>Дебиторская задолженность по сделкам "обратного РЕПО"</t>
  </si>
  <si>
    <t xml:space="preserve">Прочий доход/расход, нетто </t>
  </si>
  <si>
    <t>31.12.2013 г.</t>
  </si>
  <si>
    <t>-</t>
  </si>
  <si>
    <t>Займы, выданные банкам</t>
  </si>
  <si>
    <t>И.о. Председателя Правления</t>
  </si>
  <si>
    <t>Главный бухгалтер</t>
  </si>
  <si>
    <t>Чистый доход от операций с иностранной валютой</t>
  </si>
  <si>
    <t>Остаток на 01 января 2014 г.</t>
  </si>
  <si>
    <t>Операционный убыток</t>
  </si>
  <si>
    <t>Прочий совокупный доход/(убыток) за период</t>
  </si>
  <si>
    <t>Итого совокупный убыток за период</t>
  </si>
  <si>
    <t>Чистое поступление/(выбытие) денежных средств от операционной деятельности до уплаты налогов</t>
  </si>
  <si>
    <t xml:space="preserve">Чистое поступление/(использование) денежных средств и их эквивалентов </t>
  </si>
  <si>
    <t xml:space="preserve">Чистые поступления по операциям с иностранной валютой </t>
  </si>
  <si>
    <t>(в тыс. тенге)</t>
  </si>
  <si>
    <t>Убыток за период (неаудировано)</t>
  </si>
  <si>
    <t>Чистое изменение справедливой стоимости активов, имеющихся в наличии для продажи (неаудировано)</t>
  </si>
  <si>
    <t>Итого прочего совокупного дохода (неаудировано)</t>
  </si>
  <si>
    <t>Прочие распределения (неаудировано)</t>
  </si>
  <si>
    <t>Чистое изменение справедливой стоимости активов, имеющихся в наличии для продажи, перенесенное в состав прибыли или убытка (неаудировано)</t>
  </si>
  <si>
    <t>Итого совокупного убытка за период (неаудировано)</t>
  </si>
  <si>
    <t>Консолидированный промежуточный сокращенный отчет о финансовом положении</t>
  </si>
  <si>
    <t xml:space="preserve"> АО "Банк Развития Казахстана" по состоянию за 31 марта 2014 года (неаудированный)</t>
  </si>
  <si>
    <t>Неаудировано 31.03.2014 г.</t>
  </si>
  <si>
    <t>Дебиторская задолженность по финансовой аренде</t>
  </si>
  <si>
    <t>Авансы по договорам финансовой аренды</t>
  </si>
  <si>
    <t>Консолидированный промежуточный сокращенный отчет о совокупном доходе</t>
  </si>
  <si>
    <t xml:space="preserve"> АО "Банк Развития Казахстана" за период, закончившийся 31 марта 2014 года (неаудированный)</t>
  </si>
  <si>
    <t>Неаудировано 31.03.2014г.</t>
  </si>
  <si>
    <t>Неаудировано 31.03.2013г.</t>
  </si>
  <si>
    <t>Доход от выкупа долговых ценных бумаг</t>
  </si>
  <si>
    <t>Кредиты от Правительства Республики Казахстан</t>
  </si>
  <si>
    <t>Кредиты от ФНБ "Самрук-Казына"</t>
  </si>
  <si>
    <t>Кредиты банков и других финансовых институтов</t>
  </si>
  <si>
    <t>Достияров А. А.</t>
  </si>
  <si>
    <t>Мамекова С. М.</t>
  </si>
  <si>
    <t>Консолидированный промежуточный сокращенный отчет о движении денежных средств</t>
  </si>
  <si>
    <t>Остаток за 31 марта 2013 г. (неаудировано)</t>
  </si>
  <si>
    <t>Остаток за 31 марта 2014 г. (неаудировано)</t>
  </si>
  <si>
    <t>Чистый нереализованный убыток от операций с инструментами хеджирования, налог в размере 63,513 тысяч тенге (неаудировано)</t>
  </si>
  <si>
    <t>Прибыль за период (неаудировано)</t>
  </si>
  <si>
    <t>Консолидированный промежуточный сокращенный отчет об изменениях в капитале</t>
  </si>
  <si>
    <t>(Убыток)/доход до налогообложения</t>
  </si>
  <si>
    <t>(Убыток)/доход за период</t>
  </si>
  <si>
    <t xml:space="preserve">Экономия/(расход) по подоходному налогу  </t>
  </si>
  <si>
    <t>Чистый нереализованный доход/(убыток) от операций с инструментами хеджирования</t>
  </si>
  <si>
    <t>(Начисление)/восстановление резерва от обесценения</t>
  </si>
  <si>
    <t>Кредиты, выданные клиентам</t>
  </si>
  <si>
    <t>Кредиты, выданные другим банкам</t>
  </si>
  <si>
    <t>Чистый нереализованный доход от операций с инструментами хеджирования, налог в размере (1,921) тысяча тенге (неаудировано)</t>
  </si>
  <si>
    <t>Кредиторская задолженность по сделкам "РЕПО"</t>
  </si>
  <si>
    <t xml:space="preserve">Приобретение основных средств и нематериальных активов </t>
  </si>
  <si>
    <t>Прочие распределения</t>
  </si>
  <si>
    <t>Чистые (выплаты)/поступления от операций с производными финансовыми инструментами</t>
  </si>
  <si>
    <t>Уменьшение операционных обязательств</t>
  </si>
  <si>
    <t>Балансовая стоимость одной простой акции</t>
  </si>
  <si>
    <t>Прибыль на одну акцию:</t>
  </si>
  <si>
    <t>Базовая</t>
  </si>
  <si>
    <t>Разводненная</t>
  </si>
  <si>
    <t>0,86</t>
  </si>
  <si>
    <t xml:space="preserve">                      -</t>
  </si>
  <si>
    <t>(3,86)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</si>
</sst>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_);\(0\)"/>
    <numFmt numFmtId="177" formatCode="_-* #,##0.00_-;\-* #,##0.00_-;_-* &quot;-&quot;??_-;_-@_-"/>
    <numFmt numFmtId="178" formatCode="_(* #,##0_);_(* \(#,##0\);_(* &quot;-&quot;??_);_(@_)"/>
    <numFmt numFmtId="179" formatCode="* #,##0_);* \(#,##0\);&quot;-&quot;??_);@"/>
    <numFmt numFmtId="180" formatCode="mm/dd/yy"/>
    <numFmt numFmtId="181" formatCode="#,##0.0000"/>
    <numFmt numFmtId="182" formatCode="0.00000"/>
    <numFmt numFmtId="183" formatCode="#,##0.00000000000000"/>
    <numFmt numFmtId="184" formatCode="0.0000%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ourier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13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6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109" applyFont="1" applyAlignment="1">
      <alignment horizontal="center" vertical="center"/>
      <protection/>
    </xf>
    <xf numFmtId="0" fontId="4" fillId="0" borderId="0" xfId="109" applyFont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center" vertical="center"/>
    </xf>
    <xf numFmtId="0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 horizontal="center" vertical="center"/>
    </xf>
    <xf numFmtId="0" fontId="52" fillId="0" borderId="0" xfId="0" applyNumberFormat="1" applyFont="1" applyFill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79" fontId="2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179" fontId="3" fillId="0" borderId="0" xfId="0" applyNumberFormat="1" applyFont="1" applyFill="1" applyBorder="1" applyAlignment="1" applyProtection="1">
      <alignment horizontal="left" vertical="center"/>
      <protection/>
    </xf>
    <xf numFmtId="0" fontId="56" fillId="33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179" fontId="6" fillId="0" borderId="12" xfId="0" applyNumberFormat="1" applyFont="1" applyFill="1" applyBorder="1" applyAlignment="1" applyProtection="1">
      <alignment horizontal="right" vertical="center"/>
      <protection/>
    </xf>
    <xf numFmtId="179" fontId="2" fillId="0" borderId="13" xfId="0" applyNumberFormat="1" applyFont="1" applyFill="1" applyBorder="1" applyAlignment="1" applyProtection="1">
      <alignment horizontal="right" vertical="center"/>
      <protection/>
    </xf>
    <xf numFmtId="179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109" applyFont="1" applyAlignment="1">
      <alignment vertical="center"/>
      <protection/>
    </xf>
    <xf numFmtId="0" fontId="4" fillId="0" borderId="0" xfId="109" applyFont="1" applyAlignment="1">
      <alignment vertical="center"/>
      <protection/>
    </xf>
    <xf numFmtId="0" fontId="6" fillId="0" borderId="0" xfId="109" applyFont="1" applyAlignment="1">
      <alignment horizontal="right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vertical="center"/>
    </xf>
    <xf numFmtId="0" fontId="6" fillId="0" borderId="0" xfId="109" applyFont="1" applyAlignment="1">
      <alignment vertical="center" wrapText="1"/>
      <protection/>
    </xf>
    <xf numFmtId="0" fontId="4" fillId="0" borderId="0" xfId="109" applyFont="1" applyAlignment="1">
      <alignment vertical="center" wrapText="1"/>
      <protection/>
    </xf>
    <xf numFmtId="179" fontId="6" fillId="0" borderId="0" xfId="109" applyNumberFormat="1" applyFont="1" applyAlignment="1">
      <alignment vertical="center" wrapText="1"/>
      <protection/>
    </xf>
    <xf numFmtId="0" fontId="6" fillId="0" borderId="0" xfId="106" applyFont="1" applyAlignment="1">
      <alignment vertical="center" wrapText="1"/>
      <protection/>
    </xf>
    <xf numFmtId="179" fontId="4" fillId="0" borderId="10" xfId="109" applyNumberFormat="1" applyFont="1" applyFill="1" applyBorder="1" applyAlignment="1" applyProtection="1">
      <alignment horizontal="right" vertical="center"/>
      <protection/>
    </xf>
    <xf numFmtId="179" fontId="4" fillId="0" borderId="0" xfId="109" applyNumberFormat="1" applyFont="1" applyFill="1" applyAlignment="1" applyProtection="1">
      <alignment horizontal="right" vertical="center"/>
      <protection/>
    </xf>
    <xf numFmtId="0" fontId="6" fillId="0" borderId="0" xfId="106" applyFont="1" applyAlignment="1">
      <alignment vertical="center"/>
      <protection/>
    </xf>
    <xf numFmtId="179" fontId="4" fillId="0" borderId="0" xfId="109" applyNumberFormat="1" applyFont="1" applyFill="1" applyBorder="1" applyAlignment="1" applyProtection="1">
      <alignment horizontal="right" vertical="center"/>
      <protection/>
    </xf>
    <xf numFmtId="179" fontId="2" fillId="0" borderId="13" xfId="106" applyNumberFormat="1" applyFont="1" applyFill="1" applyBorder="1" applyAlignment="1" applyProtection="1">
      <alignment horizontal="right" vertical="center"/>
      <protection/>
    </xf>
    <xf numFmtId="37" fontId="2" fillId="0" borderId="0" xfId="106" applyNumberFormat="1" applyFont="1" applyFill="1" applyBorder="1" applyAlignment="1" applyProtection="1">
      <alignment horizontal="right" vertical="center"/>
      <protection/>
    </xf>
    <xf numFmtId="179" fontId="4" fillId="0" borderId="0" xfId="109" applyNumberFormat="1" applyFont="1" applyAlignment="1">
      <alignment vertical="center"/>
      <protection/>
    </xf>
    <xf numFmtId="3" fontId="6" fillId="0" borderId="0" xfId="109" applyNumberFormat="1" applyFont="1" applyAlignment="1">
      <alignment vertical="center"/>
      <protection/>
    </xf>
    <xf numFmtId="0" fontId="4" fillId="0" borderId="0" xfId="108" applyFont="1" applyAlignment="1">
      <alignment vertical="center"/>
      <protection/>
    </xf>
    <xf numFmtId="0" fontId="6" fillId="0" borderId="0" xfId="110" applyFont="1" applyAlignment="1">
      <alignment horizontal="right" vertical="center"/>
      <protection/>
    </xf>
    <xf numFmtId="0" fontId="4" fillId="0" borderId="0" xfId="108" applyFont="1" applyAlignment="1">
      <alignment vertical="center" wrapText="1"/>
      <protection/>
    </xf>
    <xf numFmtId="0" fontId="6" fillId="0" borderId="0" xfId="108" applyFont="1" applyBorder="1" applyAlignment="1">
      <alignment horizontal="center" vertical="center" wrapText="1"/>
      <protection/>
    </xf>
    <xf numFmtId="0" fontId="6" fillId="0" borderId="0" xfId="108" applyFont="1" applyAlignment="1">
      <alignment vertical="center" wrapText="1"/>
      <protection/>
    </xf>
    <xf numFmtId="0" fontId="6" fillId="33" borderId="0" xfId="108" applyFont="1" applyFill="1" applyAlignment="1">
      <alignment vertical="center" wrapText="1"/>
      <protection/>
    </xf>
    <xf numFmtId="0" fontId="4" fillId="33" borderId="0" xfId="108" applyFont="1" applyFill="1" applyAlignment="1">
      <alignment vertical="center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49" fontId="4" fillId="0" borderId="11" xfId="0" applyNumberFormat="1" applyFont="1" applyFill="1" applyBorder="1" applyAlignment="1" applyProtection="1">
      <alignment horizontal="right"/>
      <protection/>
    </xf>
    <xf numFmtId="179" fontId="2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179" fontId="4" fillId="0" borderId="14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3" fontId="6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3" fontId="6" fillId="0" borderId="13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0" xfId="109" applyFont="1" applyBorder="1" applyAlignment="1">
      <alignment vertical="center"/>
      <protection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0" xfId="109" applyNumberFormat="1" applyFont="1" applyAlignment="1">
      <alignment horizontal="center" vertical="center"/>
      <protection/>
    </xf>
    <xf numFmtId="0" fontId="6" fillId="0" borderId="0" xfId="109" applyFont="1" applyAlignment="1">
      <alignment horizontal="center" vertical="center" wrapText="1"/>
      <protection/>
    </xf>
    <xf numFmtId="0" fontId="6" fillId="0" borderId="0" xfId="109" applyFont="1" applyAlignment="1">
      <alignment horizontal="center" vertical="center"/>
      <protection/>
    </xf>
    <xf numFmtId="0" fontId="4" fillId="0" borderId="0" xfId="109" applyFont="1" applyAlignment="1">
      <alignment vertical="center" wrapText="1"/>
      <protection/>
    </xf>
    <xf numFmtId="0" fontId="6" fillId="0" borderId="0" xfId="108" applyFont="1" applyAlignment="1">
      <alignment horizontal="center" vertical="center" wrapText="1"/>
      <protection/>
    </xf>
    <xf numFmtId="0" fontId="6" fillId="0" borderId="0" xfId="108" applyFont="1" applyAlignment="1">
      <alignment horizontal="center" vertical="center"/>
      <protection/>
    </xf>
    <xf numFmtId="0" fontId="4" fillId="0" borderId="0" xfId="108" applyFont="1" applyAlignment="1">
      <alignment vertical="center" wrapText="1"/>
      <protection/>
    </xf>
  </cellXfs>
  <cellStyles count="123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Comma_05 E.001 Loan summary 30_Sep_05" xfId="63"/>
    <cellStyle name="I0Normal" xfId="64"/>
    <cellStyle name="I1Normal" xfId="65"/>
    <cellStyle name="Акцент1" xfId="66"/>
    <cellStyle name="Акцент1 2" xfId="67"/>
    <cellStyle name="Акцент2" xfId="68"/>
    <cellStyle name="Акцент2 2" xfId="69"/>
    <cellStyle name="Акцент3" xfId="70"/>
    <cellStyle name="Акцент3 2" xfId="71"/>
    <cellStyle name="Акцент4" xfId="72"/>
    <cellStyle name="Акцент4 2" xfId="73"/>
    <cellStyle name="Акцент5" xfId="74"/>
    <cellStyle name="Акцент5 2" xfId="75"/>
    <cellStyle name="Акцент6" xfId="76"/>
    <cellStyle name="Акцент6 2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Hyperlink" xfId="84"/>
    <cellStyle name="Currency" xfId="85"/>
    <cellStyle name="Currency [0]" xfId="86"/>
    <cellStyle name="Заголовок 1" xfId="87"/>
    <cellStyle name="Заголовок 1 2" xfId="88"/>
    <cellStyle name="Заголовок 2" xfId="89"/>
    <cellStyle name="Заголовок 2 2" xfId="90"/>
    <cellStyle name="Заголовок 3" xfId="91"/>
    <cellStyle name="Заголовок 3 2" xfId="92"/>
    <cellStyle name="Заголовок 4" xfId="93"/>
    <cellStyle name="Заголовок 4 2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2 10 10" xfId="104"/>
    <cellStyle name="Обычный 2 32" xfId="105"/>
    <cellStyle name="Обычный 2 5" xfId="106"/>
    <cellStyle name="Обычный 24" xfId="107"/>
    <cellStyle name="Обычный 3 3" xfId="108"/>
    <cellStyle name="Обычный 4 2" xfId="109"/>
    <cellStyle name="Обычный 4 3" xfId="110"/>
    <cellStyle name="Обычный 69" xfId="111"/>
    <cellStyle name="Обычный 71" xfId="112"/>
    <cellStyle name="Обычный 8" xfId="113"/>
    <cellStyle name="Обычный 90" xfId="114"/>
    <cellStyle name="Обычный 92" xfId="115"/>
    <cellStyle name="Followed Hyperlink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Примечание 2 2" xfId="123"/>
    <cellStyle name="Percent" xfId="124"/>
    <cellStyle name="Процентный 2 10" xfId="125"/>
    <cellStyle name="Связанная ячейка" xfId="126"/>
    <cellStyle name="Связанная ячейка 2" xfId="127"/>
    <cellStyle name="Текст предупреждения" xfId="128"/>
    <cellStyle name="Текст предупреждения 2" xfId="129"/>
    <cellStyle name="Comma" xfId="130"/>
    <cellStyle name="Comma [0]" xfId="131"/>
    <cellStyle name="Финансовый 12" xfId="132"/>
    <cellStyle name="Финансовый 12 2" xfId="133"/>
    <cellStyle name="Финансовый 2" xfId="134"/>
    <cellStyle name="Хороший" xfId="135"/>
    <cellStyle name="Хороший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4">
      <selection activeCell="C69" sqref="C69"/>
    </sheetView>
  </sheetViews>
  <sheetFormatPr defaultColWidth="9.00390625" defaultRowHeight="12.75"/>
  <cols>
    <col min="1" max="1" width="62.25390625" style="50" customWidth="1"/>
    <col min="2" max="2" width="13.75390625" style="9" customWidth="1"/>
    <col min="3" max="3" width="17.875" style="54" customWidth="1"/>
    <col min="4" max="4" width="18.875" style="52" customWidth="1"/>
    <col min="5" max="5" width="10.25390625" style="52" bestFit="1" customWidth="1"/>
    <col min="6" max="6" width="12.125" style="50" bestFit="1" customWidth="1"/>
    <col min="7" max="16384" width="9.125" style="50" customWidth="1"/>
  </cols>
  <sheetData>
    <row r="1" spans="1:4" ht="15.75">
      <c r="A1" s="107" t="s">
        <v>93</v>
      </c>
      <c r="B1" s="107"/>
      <c r="C1" s="107"/>
      <c r="D1" s="107"/>
    </row>
    <row r="2" spans="1:4" ht="15.75" customHeight="1">
      <c r="A2" s="108" t="s">
        <v>94</v>
      </c>
      <c r="B2" s="108"/>
      <c r="C2" s="108"/>
      <c r="D2" s="108"/>
    </row>
    <row r="4" spans="1:4" ht="15.75">
      <c r="A4" s="53"/>
      <c r="B4" s="7"/>
      <c r="D4" s="55" t="s">
        <v>86</v>
      </c>
    </row>
    <row r="5" spans="2:4" ht="33" customHeight="1">
      <c r="B5" s="6" t="s">
        <v>66</v>
      </c>
      <c r="C5" s="2" t="s">
        <v>95</v>
      </c>
      <c r="D5" s="2" t="s">
        <v>73</v>
      </c>
    </row>
    <row r="6" spans="1:2" ht="15.75">
      <c r="A6" s="34" t="s">
        <v>0</v>
      </c>
      <c r="B6" s="8"/>
    </row>
    <row r="7" spans="1:4" ht="15.75">
      <c r="A7" s="5" t="s">
        <v>1</v>
      </c>
      <c r="B7" s="19"/>
      <c r="C7" s="3">
        <v>169945257</v>
      </c>
      <c r="D7" s="3">
        <v>118266644</v>
      </c>
    </row>
    <row r="8" spans="1:4" ht="15.75">
      <c r="A8" s="5" t="s">
        <v>2</v>
      </c>
      <c r="B8" s="19"/>
      <c r="C8" s="3">
        <v>71613298</v>
      </c>
      <c r="D8" s="3">
        <v>73009447</v>
      </c>
    </row>
    <row r="9" spans="1:4" ht="15.75">
      <c r="A9" s="5" t="s">
        <v>3</v>
      </c>
      <c r="B9" s="19"/>
      <c r="C9" s="3" t="s">
        <v>74</v>
      </c>
      <c r="D9" s="3">
        <v>31496173</v>
      </c>
    </row>
    <row r="10" spans="1:5" ht="15.75">
      <c r="A10" s="5" t="s">
        <v>119</v>
      </c>
      <c r="B10" s="24">
        <v>9</v>
      </c>
      <c r="C10" s="3">
        <v>432164259</v>
      </c>
      <c r="D10" s="3">
        <v>378605878</v>
      </c>
      <c r="E10" s="50"/>
    </row>
    <row r="11" spans="1:5" ht="15.75">
      <c r="A11" s="5" t="s">
        <v>120</v>
      </c>
      <c r="B11" s="24">
        <v>10</v>
      </c>
      <c r="C11" s="3">
        <v>38423946</v>
      </c>
      <c r="D11" s="3" t="s">
        <v>132</v>
      </c>
      <c r="E11" s="50"/>
    </row>
    <row r="12" spans="1:5" ht="15.75">
      <c r="A12" s="5" t="s">
        <v>96</v>
      </c>
      <c r="B12" s="24">
        <v>11</v>
      </c>
      <c r="C12" s="3">
        <v>25396443</v>
      </c>
      <c r="D12" s="3">
        <v>16149962</v>
      </c>
      <c r="E12" s="50"/>
    </row>
    <row r="13" spans="1:5" ht="15.75">
      <c r="A13" s="5" t="s">
        <v>4</v>
      </c>
      <c r="B13" s="24">
        <v>12</v>
      </c>
      <c r="C13" s="4">
        <v>363438811</v>
      </c>
      <c r="D13" s="3">
        <v>348010317</v>
      </c>
      <c r="E13" s="50"/>
    </row>
    <row r="14" spans="1:5" ht="15.75">
      <c r="A14" s="5" t="s">
        <v>5</v>
      </c>
      <c r="B14" s="19"/>
      <c r="C14" s="3">
        <v>4126979</v>
      </c>
      <c r="D14" s="3">
        <v>4057352</v>
      </c>
      <c r="E14" s="50"/>
    </row>
    <row r="15" spans="1:5" ht="15" customHeight="1">
      <c r="A15" s="5" t="s">
        <v>97</v>
      </c>
      <c r="B15" s="19"/>
      <c r="C15" s="3">
        <v>1222326</v>
      </c>
      <c r="D15" s="3">
        <v>1078732</v>
      </c>
      <c r="E15" s="50"/>
    </row>
    <row r="16" spans="1:5" ht="15.75" customHeight="1">
      <c r="A16" s="5" t="s">
        <v>43</v>
      </c>
      <c r="B16" s="19"/>
      <c r="C16" s="3">
        <v>379052</v>
      </c>
      <c r="D16" s="3">
        <v>11308333</v>
      </c>
      <c r="E16" s="50"/>
    </row>
    <row r="17" spans="1:5" ht="15" customHeight="1">
      <c r="A17" s="5" t="s">
        <v>6</v>
      </c>
      <c r="B17" s="19"/>
      <c r="C17" s="3">
        <v>267872</v>
      </c>
      <c r="D17" s="3">
        <v>295505</v>
      </c>
      <c r="E17" s="50"/>
    </row>
    <row r="18" spans="1:5" ht="15.75">
      <c r="A18" s="5" t="s">
        <v>8</v>
      </c>
      <c r="B18" s="24">
        <v>13</v>
      </c>
      <c r="C18" s="3">
        <f>9153982+19878730</f>
        <v>29032712</v>
      </c>
      <c r="D18" s="3">
        <v>25109235</v>
      </c>
      <c r="E18" s="50"/>
    </row>
    <row r="19" spans="1:5" ht="15.75">
      <c r="A19" s="5" t="s">
        <v>7</v>
      </c>
      <c r="B19" s="19"/>
      <c r="C19" s="4">
        <v>609407</v>
      </c>
      <c r="D19" s="3">
        <v>1085338</v>
      </c>
      <c r="E19" s="50"/>
    </row>
    <row r="20" spans="1:5" ht="15.75">
      <c r="A20" s="5" t="s">
        <v>9</v>
      </c>
      <c r="B20" s="19"/>
      <c r="C20" s="3">
        <v>7135288</v>
      </c>
      <c r="D20" s="3">
        <v>5596108</v>
      </c>
      <c r="E20" s="50"/>
    </row>
    <row r="21" spans="1:5" ht="15.75">
      <c r="A21" s="5" t="s">
        <v>10</v>
      </c>
      <c r="B21" s="24">
        <v>14</v>
      </c>
      <c r="C21" s="4">
        <v>110949</v>
      </c>
      <c r="D21" s="3">
        <v>251880</v>
      </c>
      <c r="E21" s="50"/>
    </row>
    <row r="22" spans="2:5" ht="15.75">
      <c r="B22" s="20"/>
      <c r="C22" s="56"/>
      <c r="D22" s="95"/>
      <c r="E22" s="50"/>
    </row>
    <row r="23" spans="1:5" ht="16.5" thickBot="1">
      <c r="A23" s="34" t="s">
        <v>11</v>
      </c>
      <c r="B23" s="21"/>
      <c r="C23" s="102">
        <f>SUM(C7:C22)</f>
        <v>1143866599</v>
      </c>
      <c r="D23" s="100">
        <f>SUM(D7:D22)</f>
        <v>1014320904</v>
      </c>
      <c r="E23" s="50"/>
    </row>
    <row r="24" spans="2:5" ht="16.5" thickTop="1">
      <c r="B24" s="20"/>
      <c r="C24" s="56"/>
      <c r="D24" s="95"/>
      <c r="E24" s="50"/>
    </row>
    <row r="25" spans="1:5" ht="15.75">
      <c r="A25" s="13" t="s">
        <v>34</v>
      </c>
      <c r="B25" s="27"/>
      <c r="C25" s="56"/>
      <c r="D25" s="95"/>
      <c r="E25" s="50"/>
    </row>
    <row r="26" spans="1:5" ht="15.75">
      <c r="A26" s="5" t="s">
        <v>12</v>
      </c>
      <c r="B26" s="19"/>
      <c r="C26" s="3">
        <v>7311011</v>
      </c>
      <c r="D26" s="3">
        <v>8217454</v>
      </c>
      <c r="E26" s="50"/>
    </row>
    <row r="27" spans="1:5" ht="15.75">
      <c r="A27" s="5" t="s">
        <v>103</v>
      </c>
      <c r="B27" s="19"/>
      <c r="C27" s="3">
        <v>24030712</v>
      </c>
      <c r="D27" s="3">
        <v>24023327</v>
      </c>
      <c r="E27" s="50"/>
    </row>
    <row r="28" spans="1:5" ht="15.75">
      <c r="A28" s="5" t="s">
        <v>104</v>
      </c>
      <c r="B28" s="19"/>
      <c r="C28" s="3">
        <v>23807011</v>
      </c>
      <c r="D28" s="3">
        <v>23506875</v>
      </c>
      <c r="E28" s="50"/>
    </row>
    <row r="29" spans="1:5" ht="15.75">
      <c r="A29" s="5" t="s">
        <v>105</v>
      </c>
      <c r="B29" s="24">
        <v>15</v>
      </c>
      <c r="C29" s="3">
        <v>450289965</v>
      </c>
      <c r="D29" s="3">
        <v>369715437</v>
      </c>
      <c r="E29" s="50"/>
    </row>
    <row r="30" spans="1:5" ht="15.75">
      <c r="A30" s="5" t="s">
        <v>35</v>
      </c>
      <c r="B30" s="19"/>
      <c r="C30" s="3">
        <v>7613529</v>
      </c>
      <c r="D30" s="3">
        <v>7740643</v>
      </c>
      <c r="E30" s="50"/>
    </row>
    <row r="31" spans="1:5" ht="15.75">
      <c r="A31" s="5" t="s">
        <v>13</v>
      </c>
      <c r="B31" s="24">
        <v>16</v>
      </c>
      <c r="C31" s="3">
        <v>353460485</v>
      </c>
      <c r="D31" s="3">
        <v>296599213</v>
      </c>
      <c r="E31" s="50"/>
    </row>
    <row r="32" spans="1:5" ht="15.75">
      <c r="A32" s="5" t="s">
        <v>14</v>
      </c>
      <c r="B32" s="24">
        <v>17</v>
      </c>
      <c r="C32" s="3">
        <v>4126979</v>
      </c>
      <c r="D32" s="3">
        <v>4057352</v>
      </c>
      <c r="E32" s="50"/>
    </row>
    <row r="33" spans="1:5" ht="15.75">
      <c r="A33" s="5" t="s">
        <v>15</v>
      </c>
      <c r="B33" s="19"/>
      <c r="C33" s="3">
        <v>18001532</v>
      </c>
      <c r="D33" s="3">
        <v>19970902</v>
      </c>
      <c r="E33" s="50"/>
    </row>
    <row r="34" spans="1:4" ht="15.75">
      <c r="A34" s="5" t="s">
        <v>10</v>
      </c>
      <c r="B34" s="24">
        <v>14</v>
      </c>
      <c r="C34" s="3">
        <v>7916271</v>
      </c>
      <c r="D34" s="3">
        <v>8650447</v>
      </c>
    </row>
    <row r="35" spans="2:4" ht="15.75">
      <c r="B35" s="20"/>
      <c r="C35" s="56"/>
      <c r="D35" s="95"/>
    </row>
    <row r="36" spans="1:4" ht="16.5" thickBot="1">
      <c r="A36" s="34" t="s">
        <v>36</v>
      </c>
      <c r="B36" s="106"/>
      <c r="C36" s="102">
        <f>SUM(C26:C35)</f>
        <v>896557495</v>
      </c>
      <c r="D36" s="100">
        <f>SUM(D26:D35)</f>
        <v>762481650</v>
      </c>
    </row>
    <row r="37" spans="3:4" ht="16.5" thickTop="1">
      <c r="C37" s="56"/>
      <c r="D37" s="95"/>
    </row>
    <row r="38" spans="1:4" ht="15.75">
      <c r="A38" s="29" t="s">
        <v>37</v>
      </c>
      <c r="B38" s="10"/>
      <c r="C38" s="56"/>
      <c r="D38" s="95"/>
    </row>
    <row r="39" spans="1:4" ht="15.75">
      <c r="A39" s="5" t="s">
        <v>16</v>
      </c>
      <c r="B39" s="24"/>
      <c r="C39" s="3">
        <v>288667511</v>
      </c>
      <c r="D39" s="3">
        <v>288667511</v>
      </c>
    </row>
    <row r="40" spans="1:4" ht="15.75">
      <c r="A40" s="5" t="s">
        <v>17</v>
      </c>
      <c r="B40" s="24"/>
      <c r="C40" s="3">
        <v>17712311</v>
      </c>
      <c r="D40" s="3">
        <v>17712311</v>
      </c>
    </row>
    <row r="41" spans="1:4" ht="15.75">
      <c r="A41" s="5" t="s">
        <v>30</v>
      </c>
      <c r="B41" s="24"/>
      <c r="C41" s="15">
        <v>-323241</v>
      </c>
      <c r="D41" s="15">
        <v>-330923</v>
      </c>
    </row>
    <row r="42" spans="1:6" ht="31.5">
      <c r="A42" s="5" t="s">
        <v>31</v>
      </c>
      <c r="B42" s="24"/>
      <c r="C42" s="3">
        <v>6396918</v>
      </c>
      <c r="D42" s="3">
        <v>2838043</v>
      </c>
      <c r="F42" s="57"/>
    </row>
    <row r="43" spans="1:4" ht="15.75" customHeight="1">
      <c r="A43" s="5" t="s">
        <v>38</v>
      </c>
      <c r="B43" s="19"/>
      <c r="C43" s="15">
        <v>-65144395</v>
      </c>
      <c r="D43" s="15">
        <v>-57047688</v>
      </c>
    </row>
    <row r="44" spans="2:4" ht="15.75">
      <c r="B44" s="20"/>
      <c r="C44" s="15"/>
      <c r="D44" s="95"/>
    </row>
    <row r="45" spans="1:4" ht="16.5" thickBot="1">
      <c r="A45" s="105" t="s">
        <v>39</v>
      </c>
      <c r="B45" s="16"/>
      <c r="C45" s="102">
        <f>SUM(C39:C44)</f>
        <v>247309104</v>
      </c>
      <c r="D45" s="100">
        <f>SUM(D39:D44)</f>
        <v>251839254</v>
      </c>
    </row>
    <row r="46" spans="2:4" ht="16.5" thickTop="1">
      <c r="B46" s="14"/>
      <c r="C46" s="56"/>
      <c r="D46" s="95"/>
    </row>
    <row r="47" spans="1:7" ht="18" customHeight="1" thickBot="1">
      <c r="A47" s="34" t="s">
        <v>19</v>
      </c>
      <c r="B47" s="8"/>
      <c r="C47" s="102">
        <f>SUM(C36,C45)</f>
        <v>1143866599</v>
      </c>
      <c r="D47" s="100">
        <f>SUM(D36,D45)</f>
        <v>1014320904</v>
      </c>
      <c r="G47" s="37"/>
    </row>
    <row r="48" spans="1:5" s="80" customFormat="1" ht="16.5" thickTop="1">
      <c r="A48" s="77"/>
      <c r="B48" s="8"/>
      <c r="C48" s="78"/>
      <c r="D48" s="96"/>
      <c r="E48" s="79"/>
    </row>
    <row r="49" spans="1:5" s="80" customFormat="1" ht="16.5" thickBot="1">
      <c r="A49" s="77" t="s">
        <v>127</v>
      </c>
      <c r="B49" s="14"/>
      <c r="C49" s="102">
        <v>118</v>
      </c>
      <c r="D49" s="100">
        <v>120</v>
      </c>
      <c r="E49" s="79"/>
    </row>
    <row r="50" spans="1:5" s="80" customFormat="1" ht="16.5" thickTop="1">
      <c r="A50" s="77"/>
      <c r="B50" s="14"/>
      <c r="C50" s="81"/>
      <c r="D50" s="81"/>
      <c r="E50" s="79"/>
    </row>
    <row r="51" spans="1:5" s="80" customFormat="1" ht="15.75">
      <c r="A51" s="77"/>
      <c r="B51" s="14"/>
      <c r="C51" s="81"/>
      <c r="D51" s="81"/>
      <c r="E51" s="79"/>
    </row>
    <row r="52" spans="1:5" ht="15.75">
      <c r="A52" s="47" t="s">
        <v>76</v>
      </c>
      <c r="B52" s="11"/>
      <c r="C52" s="109" t="s">
        <v>106</v>
      </c>
      <c r="D52" s="109"/>
      <c r="E52" s="50"/>
    </row>
    <row r="53" spans="1:5" ht="15.75">
      <c r="A53" s="48"/>
      <c r="B53" s="12"/>
      <c r="C53" s="49"/>
      <c r="D53" s="50"/>
      <c r="E53" s="50"/>
    </row>
    <row r="54" spans="1:5" ht="15.75">
      <c r="A54" s="47" t="s">
        <v>77</v>
      </c>
      <c r="B54" s="11"/>
      <c r="C54" s="109" t="s">
        <v>107</v>
      </c>
      <c r="D54" s="109"/>
      <c r="E54" s="50"/>
    </row>
  </sheetData>
  <sheetProtection/>
  <mergeCells count="4">
    <mergeCell ref="A1:D1"/>
    <mergeCell ref="A2:D2"/>
    <mergeCell ref="C52:D52"/>
    <mergeCell ref="C54:D54"/>
  </mergeCells>
  <printOptions/>
  <pageMargins left="0.9448818897637796" right="0.15748031496062992" top="0.7874015748031497" bottom="0.15748031496062992" header="0.15748031496062992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="85" zoomScaleNormal="85" zoomScalePageLayoutView="0" workbookViewId="0" topLeftCell="A1">
      <selection activeCell="C47" sqref="C47"/>
    </sheetView>
  </sheetViews>
  <sheetFormatPr defaultColWidth="9.00390625" defaultRowHeight="12.75"/>
  <cols>
    <col min="1" max="1" width="52.00390625" style="30" customWidth="1"/>
    <col min="2" max="2" width="14.25390625" style="1" customWidth="1"/>
    <col min="3" max="3" width="20.75390625" style="30" customWidth="1"/>
    <col min="4" max="4" width="22.625" style="30" customWidth="1"/>
    <col min="5" max="5" width="16.75390625" style="30" customWidth="1"/>
    <col min="6" max="6" width="16.75390625" style="51" customWidth="1"/>
    <col min="7" max="16384" width="9.125" style="30" customWidth="1"/>
  </cols>
  <sheetData>
    <row r="1" spans="1:6" ht="15.75" customHeight="1">
      <c r="A1" s="107" t="s">
        <v>98</v>
      </c>
      <c r="B1" s="107"/>
      <c r="C1" s="107"/>
      <c r="D1" s="107"/>
      <c r="E1" s="29"/>
      <c r="F1" s="29"/>
    </row>
    <row r="2" spans="1:6" ht="15.75" customHeight="1">
      <c r="A2" s="108" t="s">
        <v>99</v>
      </c>
      <c r="B2" s="108"/>
      <c r="C2" s="108"/>
      <c r="D2" s="108"/>
      <c r="E2" s="13"/>
      <c r="F2" s="13"/>
    </row>
    <row r="3" spans="1:6" ht="15.75">
      <c r="A3" s="6"/>
      <c r="B3" s="6"/>
      <c r="C3" s="6"/>
      <c r="D3" s="6"/>
      <c r="E3" s="6"/>
      <c r="F3" s="6"/>
    </row>
    <row r="4" spans="1:6" ht="15.75">
      <c r="A4" s="6"/>
      <c r="B4" s="6"/>
      <c r="C4" s="17"/>
      <c r="D4" s="17" t="s">
        <v>86</v>
      </c>
      <c r="E4" s="17"/>
      <c r="F4" s="17"/>
    </row>
    <row r="5" spans="1:6" ht="31.5">
      <c r="A5" s="6"/>
      <c r="B5" s="13" t="s">
        <v>66</v>
      </c>
      <c r="C5" s="17" t="s">
        <v>100</v>
      </c>
      <c r="D5" s="17" t="s">
        <v>101</v>
      </c>
      <c r="E5" s="16"/>
      <c r="F5" s="16"/>
    </row>
    <row r="6" spans="1:6" ht="15.75">
      <c r="A6" s="5" t="s">
        <v>20</v>
      </c>
      <c r="B6" s="24">
        <v>4</v>
      </c>
      <c r="C6" s="3">
        <v>16344337</v>
      </c>
      <c r="D6" s="3">
        <v>15245183</v>
      </c>
      <c r="E6" s="31"/>
      <c r="F6" s="15"/>
    </row>
    <row r="7" spans="1:8" ht="15.75">
      <c r="A7" s="5" t="s">
        <v>21</v>
      </c>
      <c r="B7" s="24">
        <v>4</v>
      </c>
      <c r="C7" s="32">
        <v>-9664329</v>
      </c>
      <c r="D7" s="32">
        <v>-10646936</v>
      </c>
      <c r="E7" s="31"/>
      <c r="F7" s="15"/>
      <c r="H7" s="33"/>
    </row>
    <row r="8" spans="1:8" ht="16.5" thickBot="1">
      <c r="A8" s="34" t="s">
        <v>22</v>
      </c>
      <c r="B8" s="21"/>
      <c r="C8" s="102">
        <f>SUM(C6:C7)</f>
        <v>6680008</v>
      </c>
      <c r="D8" s="100">
        <f>SUM(D6:D7)</f>
        <v>4598247</v>
      </c>
      <c r="E8" s="37"/>
      <c r="F8" s="37"/>
      <c r="H8" s="33"/>
    </row>
    <row r="9" spans="1:8" ht="16.5" thickTop="1">
      <c r="A9" s="5" t="s">
        <v>23</v>
      </c>
      <c r="B9" s="19"/>
      <c r="C9" s="3">
        <v>256861</v>
      </c>
      <c r="D9" s="3">
        <f>289255-3720</f>
        <v>285535</v>
      </c>
      <c r="E9" s="38"/>
      <c r="F9" s="15"/>
      <c r="H9" s="39"/>
    </row>
    <row r="10" spans="1:8" ht="15.75">
      <c r="A10" s="5" t="s">
        <v>24</v>
      </c>
      <c r="B10" s="24">
        <v>5</v>
      </c>
      <c r="C10" s="15">
        <v>-26156</v>
      </c>
      <c r="D10" s="15">
        <f>-3620229+3130</f>
        <v>-3617099</v>
      </c>
      <c r="E10" s="38"/>
      <c r="F10" s="15"/>
      <c r="H10" s="39"/>
    </row>
    <row r="11" spans="1:8" ht="16.5" thickBot="1">
      <c r="A11" s="34" t="s">
        <v>25</v>
      </c>
      <c r="B11" s="21"/>
      <c r="C11" s="102">
        <f>SUM(C9:C10)</f>
        <v>230705</v>
      </c>
      <c r="D11" s="46">
        <f>SUM(D9:D10)</f>
        <v>-3331564</v>
      </c>
      <c r="E11" s="37"/>
      <c r="F11" s="37"/>
      <c r="H11" s="33"/>
    </row>
    <row r="12" spans="1:8" ht="32.25" thickTop="1">
      <c r="A12" s="5" t="s">
        <v>78</v>
      </c>
      <c r="B12" s="24">
        <v>6</v>
      </c>
      <c r="C12" s="3">
        <v>3906522</v>
      </c>
      <c r="D12" s="3">
        <v>321402</v>
      </c>
      <c r="E12" s="31"/>
      <c r="F12" s="15"/>
      <c r="H12" s="33"/>
    </row>
    <row r="13" spans="1:8" ht="31.5">
      <c r="A13" s="5" t="s">
        <v>69</v>
      </c>
      <c r="B13" s="19"/>
      <c r="C13" s="3">
        <v>26901</v>
      </c>
      <c r="D13" s="3">
        <v>114729</v>
      </c>
      <c r="E13" s="31"/>
      <c r="F13" s="15"/>
      <c r="H13" s="15"/>
    </row>
    <row r="14" spans="1:8" ht="31.5">
      <c r="A14" s="5" t="s">
        <v>42</v>
      </c>
      <c r="B14" s="24">
        <v>14</v>
      </c>
      <c r="C14" s="15">
        <v>-9509342</v>
      </c>
      <c r="D14" s="3">
        <v>317520</v>
      </c>
      <c r="E14" s="15"/>
      <c r="F14" s="15"/>
      <c r="H14" s="33"/>
    </row>
    <row r="15" spans="1:8" ht="15.75">
      <c r="A15" s="5" t="s">
        <v>102</v>
      </c>
      <c r="B15" s="19"/>
      <c r="C15" s="3">
        <v>75</v>
      </c>
      <c r="D15" s="15"/>
      <c r="E15" s="31"/>
      <c r="F15" s="15"/>
      <c r="H15" s="33"/>
    </row>
    <row r="16" spans="1:8" ht="15.75">
      <c r="A16" s="5" t="s">
        <v>70</v>
      </c>
      <c r="B16" s="19"/>
      <c r="C16" s="3">
        <v>199936</v>
      </c>
      <c r="D16" s="15">
        <v>-108104</v>
      </c>
      <c r="E16" s="38"/>
      <c r="F16" s="15"/>
      <c r="H16" s="39"/>
    </row>
    <row r="17" spans="1:8" ht="16.5" thickBot="1">
      <c r="A17" s="34" t="s">
        <v>80</v>
      </c>
      <c r="B17" s="21"/>
      <c r="C17" s="102">
        <f>SUM(C12:C16,C11,C8)</f>
        <v>1534805</v>
      </c>
      <c r="D17" s="102">
        <f>SUM(D12:D16,D11,D8)</f>
        <v>1912230</v>
      </c>
      <c r="E17" s="37"/>
      <c r="F17" s="37"/>
      <c r="H17" s="33"/>
    </row>
    <row r="18" spans="1:8" ht="32.25" thickTop="1">
      <c r="A18" s="40" t="s">
        <v>118</v>
      </c>
      <c r="B18" s="28">
        <v>7</v>
      </c>
      <c r="C18" s="15">
        <v>-8693953</v>
      </c>
      <c r="D18" s="3">
        <v>783230</v>
      </c>
      <c r="E18" s="31"/>
      <c r="F18" s="15"/>
      <c r="H18" s="33"/>
    </row>
    <row r="19" spans="1:8" ht="15.75">
      <c r="A19" s="40" t="s">
        <v>26</v>
      </c>
      <c r="B19" s="26"/>
      <c r="C19" s="32">
        <v>-1057600</v>
      </c>
      <c r="D19" s="32">
        <v>-929107</v>
      </c>
      <c r="E19" s="31"/>
      <c r="F19" s="15"/>
      <c r="H19" s="33"/>
    </row>
    <row r="20" spans="1:6" ht="16.5" thickBot="1">
      <c r="A20" s="34" t="s">
        <v>114</v>
      </c>
      <c r="B20" s="21"/>
      <c r="C20" s="46">
        <f>SUM(C18:C19,C17)</f>
        <v>-8216748</v>
      </c>
      <c r="D20" s="102">
        <f>SUM(D18:D19,D17)</f>
        <v>1766353</v>
      </c>
      <c r="E20" s="37"/>
      <c r="F20" s="37"/>
    </row>
    <row r="21" spans="1:6" ht="16.5" thickTop="1">
      <c r="A21" s="5" t="s">
        <v>116</v>
      </c>
      <c r="B21" s="24">
        <v>8</v>
      </c>
      <c r="C21" s="3">
        <v>120041</v>
      </c>
      <c r="D21" s="97">
        <v>-6468</v>
      </c>
      <c r="E21" s="31"/>
      <c r="F21" s="15"/>
    </row>
    <row r="22" spans="1:6" ht="16.5" thickBot="1">
      <c r="A22" s="34" t="s">
        <v>115</v>
      </c>
      <c r="B22" s="21"/>
      <c r="C22" s="46">
        <f>SUM(C21,C20)</f>
        <v>-8096707</v>
      </c>
      <c r="D22" s="102">
        <f>SUM(D21,D20)</f>
        <v>1759885</v>
      </c>
      <c r="E22" s="37"/>
      <c r="F22" s="15"/>
    </row>
    <row r="23" spans="2:6" ht="13.5" thickTop="1">
      <c r="B23" s="22"/>
      <c r="C23" s="93"/>
      <c r="D23" s="91"/>
      <c r="E23" s="41"/>
      <c r="F23" s="42"/>
    </row>
    <row r="24" spans="1:6" ht="15.75">
      <c r="A24" s="34" t="s">
        <v>27</v>
      </c>
      <c r="B24" s="21"/>
      <c r="C24" s="94"/>
      <c r="D24" s="91"/>
      <c r="E24" s="34"/>
      <c r="F24" s="42"/>
    </row>
    <row r="25" spans="1:6" ht="31.5">
      <c r="A25" s="43" t="s">
        <v>40</v>
      </c>
      <c r="B25" s="23"/>
      <c r="C25" s="3">
        <v>3585776</v>
      </c>
      <c r="D25" s="15">
        <v>-7724918</v>
      </c>
      <c r="E25" s="31"/>
      <c r="F25" s="15"/>
    </row>
    <row r="26" spans="1:6" ht="47.25">
      <c r="A26" s="43" t="s">
        <v>41</v>
      </c>
      <c r="B26" s="23"/>
      <c r="C26" s="15">
        <v>-26901</v>
      </c>
      <c r="D26" s="15">
        <v>-114729</v>
      </c>
      <c r="E26" s="31"/>
      <c r="F26" s="15"/>
    </row>
    <row r="27" spans="1:6" ht="31.5">
      <c r="A27" s="43" t="s">
        <v>117</v>
      </c>
      <c r="B27" s="23"/>
      <c r="C27" s="3">
        <v>7682</v>
      </c>
      <c r="D27" s="15">
        <v>-254050</v>
      </c>
      <c r="E27" s="31"/>
      <c r="F27" s="15"/>
    </row>
    <row r="28" spans="1:6" ht="15.75">
      <c r="A28" s="34" t="s">
        <v>81</v>
      </c>
      <c r="B28" s="21"/>
      <c r="C28" s="103">
        <f>SUM(C25:C27)</f>
        <v>3566557</v>
      </c>
      <c r="D28" s="44">
        <f>SUM(D25:D27)</f>
        <v>-8093697</v>
      </c>
      <c r="E28" s="37"/>
      <c r="F28" s="37"/>
    </row>
    <row r="29" spans="1:6" ht="16.5" thickBot="1">
      <c r="A29" s="34" t="s">
        <v>82</v>
      </c>
      <c r="B29" s="21"/>
      <c r="C29" s="35">
        <f>SUM(C28,C22)</f>
        <v>-4530150</v>
      </c>
      <c r="D29" s="36">
        <f>SUM(D28,D22)</f>
        <v>-6333812</v>
      </c>
      <c r="E29" s="37"/>
      <c r="F29" s="37"/>
    </row>
    <row r="30" spans="1:6" ht="16.5" thickTop="1">
      <c r="A30" s="34"/>
      <c r="B30" s="21"/>
      <c r="C30" s="90"/>
      <c r="D30" s="37"/>
      <c r="E30" s="37"/>
      <c r="F30" s="37"/>
    </row>
    <row r="31" spans="1:6" ht="15.75">
      <c r="A31" s="82" t="s">
        <v>128</v>
      </c>
      <c r="B31" s="25"/>
      <c r="C31" s="18"/>
      <c r="D31" s="92"/>
      <c r="E31" s="83"/>
      <c r="F31" s="84"/>
    </row>
    <row r="32" spans="1:6" ht="18" customHeight="1">
      <c r="A32" s="85" t="s">
        <v>129</v>
      </c>
      <c r="B32" s="86"/>
      <c r="C32" s="98" t="s">
        <v>133</v>
      </c>
      <c r="D32" s="87" t="s">
        <v>131</v>
      </c>
      <c r="E32" s="88"/>
      <c r="F32" s="15"/>
    </row>
    <row r="33" spans="1:6" ht="16.5" thickBot="1">
      <c r="A33" s="85" t="s">
        <v>130</v>
      </c>
      <c r="B33" s="86"/>
      <c r="C33" s="99" t="s">
        <v>133</v>
      </c>
      <c r="D33" s="89" t="s">
        <v>131</v>
      </c>
      <c r="E33" s="88"/>
      <c r="F33" s="87"/>
    </row>
    <row r="34" ht="13.5" thickTop="1"/>
    <row r="36" spans="1:6" ht="15.75">
      <c r="A36" s="47" t="s">
        <v>76</v>
      </c>
      <c r="B36" s="11"/>
      <c r="C36" s="109" t="s">
        <v>106</v>
      </c>
      <c r="D36" s="109"/>
      <c r="E36" s="109"/>
      <c r="F36" s="109"/>
    </row>
    <row r="37" spans="1:6" ht="15.75">
      <c r="A37" s="48"/>
      <c r="B37" s="12"/>
      <c r="C37" s="49"/>
      <c r="D37" s="50"/>
      <c r="E37" s="48"/>
      <c r="F37" s="47"/>
    </row>
    <row r="38" spans="1:6" ht="15.75">
      <c r="A38" s="47" t="s">
        <v>77</v>
      </c>
      <c r="B38" s="11"/>
      <c r="C38" s="109" t="s">
        <v>107</v>
      </c>
      <c r="D38" s="109"/>
      <c r="E38" s="109"/>
      <c r="F38" s="109"/>
    </row>
  </sheetData>
  <sheetProtection/>
  <mergeCells count="6">
    <mergeCell ref="E36:F36"/>
    <mergeCell ref="E38:F38"/>
    <mergeCell ref="C36:D36"/>
    <mergeCell ref="C38:D38"/>
    <mergeCell ref="A1:D1"/>
    <mergeCell ref="A2:D2"/>
  </mergeCells>
  <printOptions/>
  <pageMargins left="0.984251968503937" right="0.15748031496062992" top="0.7480314960629921" bottom="0.15748031496062992" header="0.15748031496062992" footer="0.1574803149606299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40">
      <selection activeCell="A53" sqref="A53"/>
    </sheetView>
  </sheetViews>
  <sheetFormatPr defaultColWidth="9.00390625" defaultRowHeight="12.75"/>
  <cols>
    <col min="1" max="1" width="70.125" style="48" customWidth="1"/>
    <col min="2" max="2" width="21.25390625" style="48" customWidth="1"/>
    <col min="3" max="3" width="18.75390625" style="48" customWidth="1"/>
    <col min="4" max="16384" width="9.125" style="48" customWidth="1"/>
  </cols>
  <sheetData>
    <row r="1" spans="1:3" ht="18" customHeight="1">
      <c r="A1" s="110" t="s">
        <v>108</v>
      </c>
      <c r="B1" s="110"/>
      <c r="C1" s="110"/>
    </row>
    <row r="2" spans="1:3" ht="18" customHeight="1">
      <c r="A2" s="111" t="s">
        <v>99</v>
      </c>
      <c r="B2" s="111"/>
      <c r="C2" s="111"/>
    </row>
    <row r="4" spans="2:3" ht="12.75" customHeight="1">
      <c r="B4" s="49"/>
      <c r="C4" s="49" t="s">
        <v>86</v>
      </c>
    </row>
    <row r="5" spans="2:3" ht="31.5">
      <c r="B5" s="17" t="s">
        <v>100</v>
      </c>
      <c r="C5" s="17" t="s">
        <v>101</v>
      </c>
    </row>
    <row r="6" ht="31.5">
      <c r="A6" s="58" t="s">
        <v>44</v>
      </c>
    </row>
    <row r="7" spans="1:3" ht="15.75">
      <c r="A7" s="48" t="s">
        <v>45</v>
      </c>
      <c r="B7" s="3">
        <v>20524479</v>
      </c>
      <c r="C7" s="3">
        <v>15067781</v>
      </c>
    </row>
    <row r="8" spans="1:3" ht="15.75">
      <c r="A8" s="59" t="s">
        <v>46</v>
      </c>
      <c r="B8" s="15">
        <v>-7418357</v>
      </c>
      <c r="C8" s="15">
        <v>-10793740</v>
      </c>
    </row>
    <row r="9" spans="1:3" ht="15.75">
      <c r="A9" s="59" t="s">
        <v>47</v>
      </c>
      <c r="B9" s="3">
        <v>314074</v>
      </c>
      <c r="C9" s="3">
        <v>604698</v>
      </c>
    </row>
    <row r="10" spans="1:3" ht="15.75">
      <c r="A10" s="59" t="s">
        <v>48</v>
      </c>
      <c r="B10" s="15">
        <v>-66984</v>
      </c>
      <c r="C10" s="15">
        <v>-3924252</v>
      </c>
    </row>
    <row r="11" spans="1:3" ht="15.75">
      <c r="A11" s="59" t="s">
        <v>85</v>
      </c>
      <c r="B11" s="3">
        <v>47567</v>
      </c>
      <c r="C11" s="3">
        <v>32895</v>
      </c>
    </row>
    <row r="12" spans="1:3" ht="33" customHeight="1">
      <c r="A12" s="59" t="s">
        <v>125</v>
      </c>
      <c r="B12" s="15">
        <v>-1681504</v>
      </c>
      <c r="C12" s="3">
        <v>99389</v>
      </c>
    </row>
    <row r="13" spans="1:3" ht="15.75">
      <c r="A13" s="59" t="s">
        <v>72</v>
      </c>
      <c r="B13" s="3">
        <v>196451</v>
      </c>
      <c r="C13" s="15">
        <v>-28746</v>
      </c>
    </row>
    <row r="14" spans="1:3" ht="15.75">
      <c r="A14" s="59" t="s">
        <v>49</v>
      </c>
      <c r="B14" s="15">
        <v>-945313</v>
      </c>
      <c r="C14" s="15">
        <v>-1078229</v>
      </c>
    </row>
    <row r="15" spans="2:3" ht="16.5" thickBot="1">
      <c r="B15" s="102">
        <f>SUM(B7:B14)</f>
        <v>10970413</v>
      </c>
      <c r="C15" s="66">
        <f>SUM(C7:C14)</f>
        <v>-20204</v>
      </c>
    </row>
    <row r="16" spans="1:5" ht="16.5" thickTop="1">
      <c r="A16" s="58" t="s">
        <v>50</v>
      </c>
      <c r="B16" s="60"/>
      <c r="C16" s="58"/>
      <c r="D16" s="112"/>
      <c r="E16" s="112"/>
    </row>
    <row r="17" spans="1:4" ht="15.75">
      <c r="A17" s="59" t="s">
        <v>2</v>
      </c>
      <c r="B17" s="3">
        <v>9522017</v>
      </c>
      <c r="C17" s="15">
        <v>-8315856</v>
      </c>
      <c r="D17" s="59"/>
    </row>
    <row r="18" spans="1:4" ht="15.75">
      <c r="A18" s="59" t="s">
        <v>71</v>
      </c>
      <c r="B18" s="3">
        <v>31480006</v>
      </c>
      <c r="C18" s="3" t="s">
        <v>74</v>
      </c>
      <c r="D18" s="59"/>
    </row>
    <row r="19" spans="1:4" ht="15.75">
      <c r="A19" s="59" t="s">
        <v>75</v>
      </c>
      <c r="B19" s="15">
        <v>-37962000</v>
      </c>
      <c r="C19" s="3" t="s">
        <v>74</v>
      </c>
      <c r="D19" s="59"/>
    </row>
    <row r="20" spans="1:4" ht="15.75">
      <c r="A20" s="59" t="s">
        <v>51</v>
      </c>
      <c r="B20" s="3">
        <v>4197659</v>
      </c>
      <c r="C20" s="15">
        <v>-3154009</v>
      </c>
      <c r="D20" s="59"/>
    </row>
    <row r="21" spans="1:4" ht="15.75">
      <c r="A21" s="59" t="s">
        <v>28</v>
      </c>
      <c r="B21" s="3">
        <v>753050</v>
      </c>
      <c r="C21" s="3">
        <v>1212833</v>
      </c>
      <c r="D21" s="59"/>
    </row>
    <row r="22" spans="1:4" ht="15.75">
      <c r="A22" s="59" t="s">
        <v>97</v>
      </c>
      <c r="B22" s="15">
        <v>-251926</v>
      </c>
      <c r="C22" s="15">
        <v>-468409</v>
      </c>
      <c r="D22" s="59"/>
    </row>
    <row r="23" spans="1:4" ht="15.75">
      <c r="A23" s="59" t="s">
        <v>52</v>
      </c>
      <c r="B23" s="15">
        <v>-8875200</v>
      </c>
      <c r="C23" s="3">
        <v>20471</v>
      </c>
      <c r="D23" s="59"/>
    </row>
    <row r="24" spans="1:4" ht="15.75">
      <c r="A24" s="59" t="s">
        <v>8</v>
      </c>
      <c r="B24" s="3">
        <v>565746</v>
      </c>
      <c r="C24" s="15">
        <v>-206361</v>
      </c>
      <c r="D24" s="59"/>
    </row>
    <row r="25" spans="1:4" ht="15.75">
      <c r="A25" s="58" t="s">
        <v>126</v>
      </c>
      <c r="B25" s="3"/>
      <c r="C25" s="3"/>
      <c r="D25" s="59"/>
    </row>
    <row r="26" spans="1:4" ht="15.75">
      <c r="A26" s="59" t="s">
        <v>53</v>
      </c>
      <c r="B26" s="15">
        <v>-122644</v>
      </c>
      <c r="C26" s="15">
        <v>-118292384</v>
      </c>
      <c r="D26" s="59"/>
    </row>
    <row r="27" spans="1:4" ht="15.75">
      <c r="A27" s="59" t="s">
        <v>12</v>
      </c>
      <c r="B27" s="15">
        <v>-2933565</v>
      </c>
      <c r="C27" s="15">
        <v>-1733299</v>
      </c>
      <c r="D27" s="59"/>
    </row>
    <row r="28" spans="1:4" ht="15.75">
      <c r="A28" s="59" t="s">
        <v>122</v>
      </c>
      <c r="B28" s="15"/>
      <c r="C28" s="15">
        <v>-275999</v>
      </c>
      <c r="D28" s="59"/>
    </row>
    <row r="29" spans="1:4" ht="15.75">
      <c r="A29" s="59" t="s">
        <v>15</v>
      </c>
      <c r="B29" s="15">
        <v>-1324702</v>
      </c>
      <c r="C29" s="15">
        <f>-117022-84849</f>
        <v>-201871</v>
      </c>
      <c r="D29" s="59"/>
    </row>
    <row r="30" spans="1:4" ht="32.25" thickBot="1">
      <c r="A30" s="61" t="s">
        <v>83</v>
      </c>
      <c r="B30" s="102">
        <f>SUM(B15:B29)</f>
        <v>6018854</v>
      </c>
      <c r="C30" s="66">
        <f>SUM(C15:C29)</f>
        <v>-131435088</v>
      </c>
      <c r="D30" s="59"/>
    </row>
    <row r="31" spans="1:4" ht="16.5" thickTop="1">
      <c r="A31" s="59" t="s">
        <v>54</v>
      </c>
      <c r="B31" s="62">
        <v>-945129</v>
      </c>
      <c r="C31" s="62">
        <v>-899260</v>
      </c>
      <c r="D31" s="59"/>
    </row>
    <row r="32" spans="1:7" ht="16.5" thickBot="1">
      <c r="A32" s="58" t="s">
        <v>55</v>
      </c>
      <c r="B32" s="102">
        <f>SUM(B30:B31)</f>
        <v>5073725</v>
      </c>
      <c r="C32" s="66">
        <f>SUM(C30:C31)</f>
        <v>-132334348</v>
      </c>
      <c r="D32" s="59"/>
      <c r="G32" s="101"/>
    </row>
    <row r="33" spans="1:2" ht="16.5" thickTop="1">
      <c r="A33" s="58"/>
      <c r="B33" s="63"/>
    </row>
    <row r="34" spans="1:2" ht="31.5">
      <c r="A34" s="58" t="s">
        <v>56</v>
      </c>
      <c r="B34" s="63"/>
    </row>
    <row r="35" spans="1:3" ht="15.75">
      <c r="A35" s="59" t="s">
        <v>123</v>
      </c>
      <c r="B35" s="63">
        <v>-2453</v>
      </c>
      <c r="C35" s="63">
        <v>-70394</v>
      </c>
    </row>
    <row r="36" spans="1:3" ht="15.75">
      <c r="A36" s="59" t="s">
        <v>57</v>
      </c>
      <c r="B36" s="3">
        <v>24967407</v>
      </c>
      <c r="C36" s="3">
        <v>9925681</v>
      </c>
    </row>
    <row r="37" spans="1:3" ht="16.5" thickBot="1">
      <c r="A37" s="64" t="s">
        <v>58</v>
      </c>
      <c r="B37" s="102">
        <f>SUM(B35:B36)</f>
        <v>24964954</v>
      </c>
      <c r="C37" s="102">
        <f>SUM(C35:C36)</f>
        <v>9855287</v>
      </c>
    </row>
    <row r="38" spans="1:2" ht="16.5" thickTop="1">
      <c r="A38" s="59"/>
      <c r="B38" s="63"/>
    </row>
    <row r="39" spans="1:2" ht="31.5">
      <c r="A39" s="58" t="s">
        <v>59</v>
      </c>
      <c r="B39" s="63"/>
    </row>
    <row r="40" spans="1:3" ht="15.75">
      <c r="A40" s="59" t="s">
        <v>124</v>
      </c>
      <c r="B40" s="3" t="s">
        <v>74</v>
      </c>
      <c r="C40" s="65">
        <v>-2331483</v>
      </c>
    </row>
    <row r="41" spans="1:3" ht="15.75">
      <c r="A41" s="59" t="s">
        <v>60</v>
      </c>
      <c r="B41" s="65" t="s">
        <v>74</v>
      </c>
      <c r="C41" s="3">
        <v>63077358</v>
      </c>
    </row>
    <row r="42" spans="1:3" ht="16.5" customHeight="1">
      <c r="A42" s="59" t="s">
        <v>61</v>
      </c>
      <c r="B42" s="65">
        <v>-9272</v>
      </c>
      <c r="C42" s="65">
        <v>-392677</v>
      </c>
    </row>
    <row r="43" spans="1:3" ht="16.5" thickBot="1">
      <c r="A43" s="58" t="s">
        <v>62</v>
      </c>
      <c r="B43" s="66">
        <f>SUM(B40:B42)</f>
        <v>-9272</v>
      </c>
      <c r="C43" s="66">
        <f>SUM(C40:C42)</f>
        <v>60353198</v>
      </c>
    </row>
    <row r="44" spans="1:2" ht="16.5" thickTop="1">
      <c r="A44" s="58"/>
      <c r="B44" s="63"/>
    </row>
    <row r="45" spans="1:3" ht="32.25" thickBot="1">
      <c r="A45" s="58" t="s">
        <v>84</v>
      </c>
      <c r="B45" s="102">
        <f>B32+B37+B43</f>
        <v>30029407</v>
      </c>
      <c r="C45" s="66">
        <f>C32+C37+C43</f>
        <v>-62125863</v>
      </c>
    </row>
    <row r="46" spans="1:7" ht="32.25" thickTop="1">
      <c r="A46" s="59" t="s">
        <v>63</v>
      </c>
      <c r="B46" s="3">
        <v>21649206</v>
      </c>
      <c r="C46" s="3">
        <v>245940</v>
      </c>
      <c r="F46" s="104"/>
      <c r="G46" s="104"/>
    </row>
    <row r="47" spans="1:7" ht="15.75">
      <c r="A47" s="59" t="s">
        <v>64</v>
      </c>
      <c r="B47" s="3">
        <v>118266644</v>
      </c>
      <c r="C47" s="3">
        <v>190929759</v>
      </c>
      <c r="F47" s="37"/>
      <c r="G47" s="101"/>
    </row>
    <row r="48" spans="1:3" ht="16.5" thickBot="1">
      <c r="A48" s="58" t="s">
        <v>65</v>
      </c>
      <c r="B48" s="102">
        <f>SUM(B45:B47)</f>
        <v>169945257</v>
      </c>
      <c r="C48" s="102">
        <f>SUM(C45:C47)</f>
        <v>129049836</v>
      </c>
    </row>
    <row r="49" spans="1:2" ht="16.5" thickTop="1">
      <c r="A49" s="58"/>
      <c r="B49" s="67"/>
    </row>
    <row r="50" spans="1:3" ht="15.75">
      <c r="A50" s="58"/>
      <c r="B50" s="67"/>
      <c r="C50" s="68"/>
    </row>
    <row r="51" spans="1:4" ht="15.75">
      <c r="A51" s="47" t="s">
        <v>76</v>
      </c>
      <c r="B51" s="11"/>
      <c r="C51" s="69" t="s">
        <v>106</v>
      </c>
      <c r="D51" s="69"/>
    </row>
    <row r="52" spans="2:4" ht="15.75">
      <c r="B52" s="12"/>
      <c r="C52" s="49"/>
      <c r="D52" s="50"/>
    </row>
    <row r="53" spans="1:4" ht="15.75">
      <c r="A53" s="47" t="s">
        <v>77</v>
      </c>
      <c r="B53" s="11"/>
      <c r="C53" s="69" t="s">
        <v>107</v>
      </c>
      <c r="D53" s="69"/>
    </row>
    <row r="54" spans="1:2" ht="15.75">
      <c r="A54" s="47"/>
      <c r="B54" s="69"/>
    </row>
  </sheetData>
  <sheetProtection/>
  <mergeCells count="3">
    <mergeCell ref="A1:C1"/>
    <mergeCell ref="A2:C2"/>
    <mergeCell ref="D16:E16"/>
  </mergeCells>
  <printOptions/>
  <pageMargins left="0.984251968503937" right="0.31496062992125984" top="0.7480314960629921" bottom="0.15748031496062992" header="0.15748031496062992" footer="0.1574803149606299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0" zoomScaleNormal="70" zoomScalePageLayoutView="0" workbookViewId="0" topLeftCell="A1">
      <selection activeCell="A19" sqref="A19"/>
    </sheetView>
  </sheetViews>
  <sheetFormatPr defaultColWidth="9.00390625" defaultRowHeight="12.75"/>
  <cols>
    <col min="1" max="1" width="60.875" style="70" customWidth="1"/>
    <col min="2" max="2" width="17.375" style="70" customWidth="1"/>
    <col min="3" max="3" width="16.875" style="70" customWidth="1"/>
    <col min="4" max="4" width="18.375" style="70" customWidth="1"/>
    <col min="5" max="5" width="26.25390625" style="70" customWidth="1"/>
    <col min="6" max="6" width="17.25390625" style="70" customWidth="1"/>
    <col min="7" max="7" width="17.125" style="70" customWidth="1"/>
    <col min="8" max="16384" width="9.125" style="70" customWidth="1"/>
  </cols>
  <sheetData>
    <row r="1" spans="1:7" ht="17.25" customHeight="1">
      <c r="A1" s="113" t="s">
        <v>113</v>
      </c>
      <c r="B1" s="113"/>
      <c r="C1" s="113"/>
      <c r="D1" s="113"/>
      <c r="E1" s="113"/>
      <c r="F1" s="113"/>
      <c r="G1" s="113"/>
    </row>
    <row r="2" spans="1:7" ht="17.25" customHeight="1">
      <c r="A2" s="114" t="s">
        <v>99</v>
      </c>
      <c r="B2" s="114"/>
      <c r="C2" s="114"/>
      <c r="D2" s="114"/>
      <c r="E2" s="114"/>
      <c r="F2" s="114"/>
      <c r="G2" s="114"/>
    </row>
    <row r="3" ht="15.75">
      <c r="G3" s="71" t="s">
        <v>29</v>
      </c>
    </row>
    <row r="4" spans="1:7" ht="38.25" customHeight="1">
      <c r="A4" s="115"/>
      <c r="B4" s="113" t="s">
        <v>16</v>
      </c>
      <c r="C4" s="113" t="s">
        <v>17</v>
      </c>
      <c r="D4" s="113" t="s">
        <v>30</v>
      </c>
      <c r="E4" s="113" t="s">
        <v>31</v>
      </c>
      <c r="F4" s="113" t="s">
        <v>32</v>
      </c>
      <c r="G4" s="113" t="s">
        <v>18</v>
      </c>
    </row>
    <row r="5" spans="1:7" ht="15.75">
      <c r="A5" s="115"/>
      <c r="B5" s="113"/>
      <c r="C5" s="113"/>
      <c r="D5" s="113"/>
      <c r="E5" s="113"/>
      <c r="F5" s="113"/>
      <c r="G5" s="113"/>
    </row>
    <row r="6" spans="1:7" ht="7.5" customHeight="1">
      <c r="A6" s="72"/>
      <c r="B6" s="73"/>
      <c r="C6" s="73"/>
      <c r="D6" s="73"/>
      <c r="E6" s="73"/>
      <c r="F6" s="73"/>
      <c r="G6" s="73"/>
    </row>
    <row r="7" spans="1:7" ht="21.75" customHeight="1" thickBot="1">
      <c r="A7" s="61" t="s">
        <v>68</v>
      </c>
      <c r="B7" s="45">
        <v>258667511</v>
      </c>
      <c r="C7" s="45">
        <v>17712311</v>
      </c>
      <c r="D7" s="45">
        <v>-157772</v>
      </c>
      <c r="E7" s="45">
        <v>26066776</v>
      </c>
      <c r="F7" s="45">
        <v>-55133492</v>
      </c>
      <c r="G7" s="45">
        <f>SUM(B7:F7)</f>
        <v>247155334</v>
      </c>
    </row>
    <row r="8" spans="1:7" ht="21.75" customHeight="1" thickTop="1">
      <c r="A8" s="72" t="s">
        <v>112</v>
      </c>
      <c r="B8" s="31"/>
      <c r="C8" s="31"/>
      <c r="D8" s="31"/>
      <c r="E8" s="31"/>
      <c r="F8" s="31">
        <v>1759885</v>
      </c>
      <c r="G8" s="31">
        <f>SUM(B8:F8)</f>
        <v>1759885</v>
      </c>
    </row>
    <row r="9" spans="1:7" ht="35.25" customHeight="1">
      <c r="A9" s="72" t="s">
        <v>88</v>
      </c>
      <c r="B9" s="31"/>
      <c r="C9" s="31"/>
      <c r="D9" s="31"/>
      <c r="E9" s="31">
        <v>-7724918</v>
      </c>
      <c r="F9" s="31"/>
      <c r="G9" s="31">
        <f>SUM(B9:F9)</f>
        <v>-7724918</v>
      </c>
    </row>
    <row r="10" spans="1:7" ht="47.25" customHeight="1">
      <c r="A10" s="72" t="s">
        <v>33</v>
      </c>
      <c r="B10" s="31"/>
      <c r="C10" s="31"/>
      <c r="D10" s="31"/>
      <c r="E10" s="31">
        <v>-114729</v>
      </c>
      <c r="F10" s="31"/>
      <c r="G10" s="31">
        <f>SUM(B10:F10)</f>
        <v>-114729</v>
      </c>
    </row>
    <row r="11" spans="1:7" ht="48" customHeight="1">
      <c r="A11" s="72" t="s">
        <v>111</v>
      </c>
      <c r="B11" s="31"/>
      <c r="C11" s="31"/>
      <c r="D11" s="31">
        <v>-254050</v>
      </c>
      <c r="E11" s="31"/>
      <c r="F11" s="31"/>
      <c r="G11" s="31">
        <f>SUM(B11:F11)</f>
        <v>-254050</v>
      </c>
    </row>
    <row r="12" spans="1:7" ht="21.75" customHeight="1">
      <c r="A12" s="74" t="s">
        <v>89</v>
      </c>
      <c r="B12" s="31">
        <f aca="true" t="shared" si="0" ref="B12:G12">SUM(B8:B11)</f>
        <v>0</v>
      </c>
      <c r="C12" s="31">
        <f t="shared" si="0"/>
        <v>0</v>
      </c>
      <c r="D12" s="31">
        <f t="shared" si="0"/>
        <v>-254050</v>
      </c>
      <c r="E12" s="31">
        <f t="shared" si="0"/>
        <v>-7839647</v>
      </c>
      <c r="F12" s="31">
        <f t="shared" si="0"/>
        <v>1759885</v>
      </c>
      <c r="G12" s="31">
        <f t="shared" si="0"/>
        <v>-6333812</v>
      </c>
    </row>
    <row r="13" spans="1:7" ht="21.75" customHeight="1">
      <c r="A13" s="72" t="s">
        <v>90</v>
      </c>
      <c r="B13" s="31"/>
      <c r="C13" s="31"/>
      <c r="D13" s="31"/>
      <c r="E13" s="31"/>
      <c r="F13" s="31">
        <v>-1163437</v>
      </c>
      <c r="G13" s="31">
        <f>SUM(B13:F13)</f>
        <v>-1163437</v>
      </c>
    </row>
    <row r="14" spans="1:7" s="76" customFormat="1" ht="18.75" customHeight="1" thickBot="1">
      <c r="A14" s="75" t="s">
        <v>109</v>
      </c>
      <c r="B14" s="45">
        <f aca="true" t="shared" si="1" ref="B14:G14">B7+B12+B13</f>
        <v>258667511</v>
      </c>
      <c r="C14" s="45">
        <f t="shared" si="1"/>
        <v>17712311</v>
      </c>
      <c r="D14" s="45">
        <f t="shared" si="1"/>
        <v>-411822</v>
      </c>
      <c r="E14" s="45">
        <f t="shared" si="1"/>
        <v>18227129</v>
      </c>
      <c r="F14" s="45">
        <f t="shared" si="1"/>
        <v>-54537044</v>
      </c>
      <c r="G14" s="45">
        <f t="shared" si="1"/>
        <v>239658085</v>
      </c>
    </row>
    <row r="15" spans="1:7" ht="19.5" customHeight="1" thickTop="1">
      <c r="A15" s="74"/>
      <c r="B15" s="31"/>
      <c r="C15" s="31"/>
      <c r="D15" s="31"/>
      <c r="E15" s="31"/>
      <c r="F15" s="31"/>
      <c r="G15" s="31"/>
    </row>
    <row r="16" spans="1:7" ht="21.75" customHeight="1" thickBot="1">
      <c r="A16" s="74" t="s">
        <v>79</v>
      </c>
      <c r="B16" s="45">
        <v>288667511</v>
      </c>
      <c r="C16" s="45">
        <v>17712311</v>
      </c>
      <c r="D16" s="45">
        <v>-330923</v>
      </c>
      <c r="E16" s="45">
        <v>2838043</v>
      </c>
      <c r="F16" s="45">
        <v>-57047688</v>
      </c>
      <c r="G16" s="45">
        <f>SUM(B16:F16)</f>
        <v>251839254</v>
      </c>
    </row>
    <row r="17" spans="1:7" ht="21.75" customHeight="1" thickTop="1">
      <c r="A17" s="72" t="s">
        <v>87</v>
      </c>
      <c r="B17" s="31"/>
      <c r="C17" s="31"/>
      <c r="D17" s="31"/>
      <c r="E17" s="31"/>
      <c r="F17" s="31">
        <v>-8096707</v>
      </c>
      <c r="G17" s="31">
        <f>SUM(B17:F17)</f>
        <v>-8096707</v>
      </c>
    </row>
    <row r="18" spans="1:7" ht="34.5" customHeight="1">
      <c r="A18" s="72" t="s">
        <v>88</v>
      </c>
      <c r="B18" s="31"/>
      <c r="C18" s="31"/>
      <c r="D18" s="31"/>
      <c r="E18" s="31">
        <f>'Конс Прибыли-Убытки'!C25</f>
        <v>3585776</v>
      </c>
      <c r="F18" s="31"/>
      <c r="G18" s="31">
        <f>SUM(B18:F18)</f>
        <v>3585776</v>
      </c>
    </row>
    <row r="19" spans="1:7" ht="50.25" customHeight="1">
      <c r="A19" s="72" t="s">
        <v>91</v>
      </c>
      <c r="B19" s="31"/>
      <c r="C19" s="31"/>
      <c r="D19" s="31"/>
      <c r="E19" s="31">
        <f>'Конс Прибыли-Убытки'!C26</f>
        <v>-26901</v>
      </c>
      <c r="F19" s="31"/>
      <c r="G19" s="31">
        <f>SUM(B19:F19)</f>
        <v>-26901</v>
      </c>
    </row>
    <row r="20" spans="1:7" ht="47.25">
      <c r="A20" s="72" t="s">
        <v>121</v>
      </c>
      <c r="B20" s="31"/>
      <c r="C20" s="31"/>
      <c r="D20" s="31">
        <f>'Конс Прибыли-Убытки'!C27</f>
        <v>7682</v>
      </c>
      <c r="E20" s="31"/>
      <c r="F20" s="31"/>
      <c r="G20" s="31">
        <f>SUM(B20:F20)</f>
        <v>7682</v>
      </c>
    </row>
    <row r="21" spans="1:7" ht="21.75" customHeight="1">
      <c r="A21" s="74" t="s">
        <v>92</v>
      </c>
      <c r="B21" s="31">
        <f>SUM(B17:B19)</f>
        <v>0</v>
      </c>
      <c r="C21" s="31">
        <f>SUM(C17:C19)</f>
        <v>0</v>
      </c>
      <c r="D21" s="31">
        <f>SUM(D17:D20)</f>
        <v>7682</v>
      </c>
      <c r="E21" s="31">
        <f>SUM(E17:E20)</f>
        <v>3558875</v>
      </c>
      <c r="F21" s="31">
        <f>SUM(F17:F19)</f>
        <v>-8096707</v>
      </c>
      <c r="G21" s="31">
        <f>SUM(G17:G20)</f>
        <v>-4530150</v>
      </c>
    </row>
    <row r="22" spans="1:7" ht="21.75" customHeight="1" thickBot="1">
      <c r="A22" s="74" t="s">
        <v>110</v>
      </c>
      <c r="B22" s="45">
        <f>SUM(B16:B21)</f>
        <v>288667511</v>
      </c>
      <c r="C22" s="45">
        <f>SUM(C16:C21)</f>
        <v>17712311</v>
      </c>
      <c r="D22" s="45">
        <f>D16+D21</f>
        <v>-323241</v>
      </c>
      <c r="E22" s="45">
        <f>E16+E21</f>
        <v>6396918</v>
      </c>
      <c r="F22" s="45">
        <f>F16+F21</f>
        <v>-65144395</v>
      </c>
      <c r="G22" s="45">
        <f>SUM(B22:F22)</f>
        <v>247309104</v>
      </c>
    </row>
    <row r="23" ht="16.5" thickTop="1"/>
    <row r="24" spans="1:7" ht="22.5" customHeight="1">
      <c r="A24" s="47" t="s">
        <v>76</v>
      </c>
      <c r="B24" s="11"/>
      <c r="D24" s="109" t="s">
        <v>106</v>
      </c>
      <c r="E24" s="109"/>
      <c r="F24" s="109"/>
      <c r="G24" s="109"/>
    </row>
    <row r="25" spans="1:7" ht="15.75">
      <c r="A25" s="48"/>
      <c r="D25" s="49"/>
      <c r="E25" s="50"/>
      <c r="F25" s="49"/>
      <c r="G25" s="50"/>
    </row>
    <row r="26" spans="1:7" ht="21" customHeight="1">
      <c r="A26" s="47" t="s">
        <v>77</v>
      </c>
      <c r="D26" s="109" t="s">
        <v>107</v>
      </c>
      <c r="E26" s="109"/>
      <c r="F26" s="109"/>
      <c r="G26" s="109"/>
    </row>
    <row r="27" spans="1:10" ht="15.75">
      <c r="A27" s="50"/>
      <c r="J27" s="70" t="s">
        <v>67</v>
      </c>
    </row>
  </sheetData>
  <sheetProtection/>
  <mergeCells count="13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F26:G26"/>
    <mergeCell ref="D24:E24"/>
    <mergeCell ref="D26:E26"/>
    <mergeCell ref="F24:G24"/>
  </mergeCells>
  <printOptions/>
  <pageMargins left="0.7874015748031497" right="0.15748031496062992" top="0.7086614173228347" bottom="0.3149606299212598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Bayaskulova Madina</dc:creator>
  <cp:keywords/>
  <dc:description/>
  <cp:lastModifiedBy>Zagoskina Anna</cp:lastModifiedBy>
  <cp:lastPrinted>2014-04-29T05:08:21Z</cp:lastPrinted>
  <dcterms:created xsi:type="dcterms:W3CDTF">2012-07-12T05:13:45Z</dcterms:created>
  <dcterms:modified xsi:type="dcterms:W3CDTF">2014-05-14T05:58:01Z</dcterms:modified>
  <cp:category/>
  <cp:version/>
  <cp:contentType/>
  <cp:contentStatus/>
</cp:coreProperties>
</file>