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7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81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6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870" windowWidth="19320" windowHeight="8895" activeTab="4"/>
  </bookViews>
  <sheets>
    <sheet name="ф1" sheetId="11" r:id="rId1"/>
    <sheet name="ф2" sheetId="1" r:id="rId2"/>
    <sheet name="Ф3" sheetId="17" r:id="rId3"/>
    <sheet name="ф.4" sheetId="12" r:id="rId4"/>
    <sheet name="расчет 1 акции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</externalReferences>
  <definedNames>
    <definedName name="______sh1">'[1]I-Index'!#REF!</definedName>
    <definedName name="_____IV65900">#REF!</definedName>
    <definedName name="_____IV66000">#REF!</definedName>
    <definedName name="_____IV69000">#REF!</definedName>
    <definedName name="_____IV70000">#REF!</definedName>
    <definedName name="_____JA1">#REF!</definedName>
    <definedName name="_____KA1">#REF!</definedName>
    <definedName name="_____LA1">#REF!</definedName>
    <definedName name="_____MIF1">[2]Расчет_Ин!$H$8</definedName>
    <definedName name="_____RA1">#REF!</definedName>
    <definedName name="_____sh1">'[3]I-Index'!#REF!</definedName>
    <definedName name="____A70000">'[4]B-4'!#REF!</definedName>
    <definedName name="____A80000">'[4]B-4'!#REF!</definedName>
    <definedName name="____DAT1">#REF!</definedName>
    <definedName name="____DAT10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END1">#REF!</definedName>
    <definedName name="____END2">#REF!</definedName>
    <definedName name="____END4">#REF!</definedName>
    <definedName name="____END6">'[5]п 15'!#REF!</definedName>
    <definedName name="____END7">#REF!</definedName>
    <definedName name="____IV65900">#REF!</definedName>
    <definedName name="____IV66000">#REF!</definedName>
    <definedName name="____IV69000">#REF!</definedName>
    <definedName name="____IV70000">#REF!</definedName>
    <definedName name="____JA1">#REF!</definedName>
    <definedName name="____KA1">#REF!</definedName>
    <definedName name="____LA1">#REF!</definedName>
    <definedName name="____lp280202">#REF!</definedName>
    <definedName name="____MIF1">[6]Расчет_Ин!$H$8</definedName>
    <definedName name="____MIF2">'[7]PIT&amp;PP(2)'!#REF!</definedName>
    <definedName name="____MIF3">'[7]PIT&amp;PP(2)'!#REF!</definedName>
    <definedName name="____RA1">#REF!</definedName>
    <definedName name="____sh1">'[3]I-Index'!#REF!</definedName>
    <definedName name="____sul1">#REF!</definedName>
    <definedName name="___A70000">'[4]B-4'!#REF!</definedName>
    <definedName name="___A80000">'[4]B-4'!#REF!</definedName>
    <definedName name="___DAT1">#REF!</definedName>
    <definedName name="___DAT10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END1">#REF!</definedName>
    <definedName name="___END2">#REF!</definedName>
    <definedName name="___END4">#REF!</definedName>
    <definedName name="___END6">'[5]п 15'!#REF!</definedName>
    <definedName name="___END7">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lp280202">#REF!</definedName>
    <definedName name="___MIF1">[6]Расчет_Ин!$H$8</definedName>
    <definedName name="___MIF2">'[7]PIT&amp;PP(2)'!#REF!</definedName>
    <definedName name="___MIF3">'[7]PIT&amp;PP(2)'!#REF!</definedName>
    <definedName name="___RA1">#REF!</definedName>
    <definedName name="___sh1">'[3]I-Index'!#REF!</definedName>
    <definedName name="___sul1">#REF!</definedName>
    <definedName name="__5450_01" localSheetId="1">#REF!</definedName>
    <definedName name="__5450_01">#REF!</definedName>
    <definedName name="__5456_n" localSheetId="1">#REF!</definedName>
    <definedName name="__5456_n">#REF!</definedName>
    <definedName name="__A70000">'[4]B-4'!#REF!</definedName>
    <definedName name="__A80000">'[4]B-4'!#REF!</definedName>
    <definedName name="__DAT1">#REF!</definedName>
    <definedName name="__DAT10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END1">#REF!</definedName>
    <definedName name="__END2">#REF!</definedName>
    <definedName name="__END4">#REF!</definedName>
    <definedName name="__END6">'[5]п 15'!#REF!</definedName>
    <definedName name="__END7">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lp280202">#REF!</definedName>
    <definedName name="__MIF1">[6]Расчет_Ин!$H$8</definedName>
    <definedName name="__MIF2">'[7]PIT&amp;PP(2)'!#REF!</definedName>
    <definedName name="__MIF3">'[7]PIT&amp;PP(2)'!#REF!</definedName>
    <definedName name="__RA1">#REF!</definedName>
    <definedName name="__sh1">'[3]I-Index'!#REF!</definedName>
    <definedName name="__spReport3__">[8]BS!#REF!</definedName>
    <definedName name="__sul1">#REF!</definedName>
    <definedName name="_11">#REF!</definedName>
    <definedName name="_123">#REF!</definedName>
    <definedName name="_123Graph_ACHART2" hidden="1">'[9]Prelim Cost'!$B$31:$L$31</definedName>
    <definedName name="_124" hidden="1">'[9]Prelim Cost'!$B$31:$L$31</definedName>
    <definedName name="_23">#REF!</definedName>
    <definedName name="_234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#REF!</definedName>
    <definedName name="_4151_01">#REF!</definedName>
    <definedName name="_4151_0333">'[10]A-20'!$E$149</definedName>
    <definedName name="_4151_n">#REF!</definedName>
    <definedName name="_4152_00">#REF!</definedName>
    <definedName name="_4152_01">#REF!</definedName>
    <definedName name="_4152_n">#REF!</definedName>
    <definedName name="_4155_00">#REF!</definedName>
    <definedName name="_4155_01">#REF!</definedName>
    <definedName name="_4155_n">#REF!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#REF!</definedName>
    <definedName name="_4450_01">#REF!</definedName>
    <definedName name="_4450_n">#REF!</definedName>
    <definedName name="_4490_n">#REF!</definedName>
    <definedName name="_4491_00">#REF!</definedName>
    <definedName name="_4491_01">#REF!</definedName>
    <definedName name="_4491_n">#REF!</definedName>
    <definedName name="_4500_n">#REF!</definedName>
    <definedName name="_4510_00">#REF!</definedName>
    <definedName name="_4510_01">#REF!</definedName>
    <definedName name="_4510_n">#REF!</definedName>
    <definedName name="_4530_00">#REF!</definedName>
    <definedName name="_4530_01">#REF!</definedName>
    <definedName name="_4530_n">#REF!</definedName>
    <definedName name="_4600_n">#REF!</definedName>
    <definedName name="_4601_00">#REF!</definedName>
    <definedName name="_4601_01">#REF!</definedName>
    <definedName name="_4601_n">#REF!</definedName>
    <definedName name="_4603_00">#REF!</definedName>
    <definedName name="_4603_01">#REF!</definedName>
    <definedName name="_4603_n">#REF!</definedName>
    <definedName name="_4604_00">#REF!</definedName>
    <definedName name="_4604_01">#REF!</definedName>
    <definedName name="_4604_n">#REF!</definedName>
    <definedName name="_4606_00">#REF!</definedName>
    <definedName name="_4606_01">#REF!</definedName>
    <definedName name="_4606_n">#REF!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#REF!</definedName>
    <definedName name="_4703_01">#REF!</definedName>
    <definedName name="_4703_n">#REF!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#REF!</definedName>
    <definedName name="_5302_01">#REF!</definedName>
    <definedName name="_5302_n">#REF!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#REF!</definedName>
    <definedName name="_5510_01">#REF!</definedName>
    <definedName name="_5510_n">#REF!</definedName>
    <definedName name="_5530_00">#REF!</definedName>
    <definedName name="_5530_01">#REF!</definedName>
    <definedName name="_5530_n">#REF!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#REF!</definedName>
    <definedName name="_5602_01">#REF!</definedName>
    <definedName name="_5602_n">#REF!</definedName>
    <definedName name="_5603_00">#REF!</definedName>
    <definedName name="_5603_01">#REF!</definedName>
    <definedName name="_5603_n">#REF!</definedName>
    <definedName name="_5604_00">#REF!</definedName>
    <definedName name="_5604_01">#REF!</definedName>
    <definedName name="_5604_n">#REF!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#REF!</definedName>
    <definedName name="_5703_01">#REF!</definedName>
    <definedName name="_5703_n">#REF!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'[4]B-4'!#REF!</definedName>
    <definedName name="_A80000">'[4]B-4'!#REF!</definedName>
    <definedName name="_b">#REF!</definedName>
    <definedName name="_b_">#REF!</definedName>
    <definedName name="_DAT1">#REF!</definedName>
    <definedName name="_DAT10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dc">#REF!</definedName>
    <definedName name="_END1">#REF!</definedName>
    <definedName name="_END2">#REF!</definedName>
    <definedName name="_END4">#REF!</definedName>
    <definedName name="_END6">'[5]п 15'!#REF!</definedName>
    <definedName name="_END7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Key1" hidden="1">#REF!</definedName>
    <definedName name="_Key2" hidden="1">#REF!</definedName>
    <definedName name="_LA1">#REF!</definedName>
    <definedName name="_lp280202">#REF!</definedName>
    <definedName name="_MIF1">[6]Расчет_Ин!$H$8</definedName>
    <definedName name="_MIF2">'[7]PIT&amp;PP(2)'!#REF!</definedName>
    <definedName name="_MIF3">'[7]PIT&amp;PP(2)'!#REF!</definedName>
    <definedName name="_RA1">#REF!</definedName>
    <definedName name="_sh1">'[11]I-Index'!#REF!</definedName>
    <definedName name="_Sort" hidden="1">#REF!</definedName>
    <definedName name="_sul1">#REF!</definedName>
    <definedName name="_tax">#REF!</definedName>
    <definedName name="_tax_">#REF!</definedName>
    <definedName name="_xx_34_Dc">#REF!</definedName>
    <definedName name="a" hidden="1">'[12]Prelim Cost'!$B$31:$L$31</definedName>
    <definedName name="a_">#REF!</definedName>
    <definedName name="Account_Balance">#REF!</definedName>
    <definedName name="Actual">[13]DATA!ActualQry</definedName>
    <definedName name="ADSDF">[0]!ADSDF</definedName>
    <definedName name="Alloc1_Fact_Rang1_1">#REF!</definedName>
    <definedName name="Alloc1_Fact_Rang1_2">#REF!</definedName>
    <definedName name="Alloc1_Fact_Rang1_3">#REF!</definedName>
    <definedName name="Alloc1_Fact_Rang1_4">#REF!</definedName>
    <definedName name="Alloc1_Fact_Rang1_5">#REF!</definedName>
    <definedName name="Alloc1_Fact_Rang1_6">#REF!</definedName>
    <definedName name="Alloc1_Fact_Rang1_7">#REF!</definedName>
    <definedName name="Alloc1_Fact_Rang1_8">#REF!</definedName>
    <definedName name="Alloc1_Fact_Rang2_2">#REF!</definedName>
    <definedName name="Alloc1_Fact_Rang2_3">#REF!</definedName>
    <definedName name="Alloc1_Fact_Rang2_4">#REF!</definedName>
    <definedName name="Alloc1_Fact_Rang2_5">#REF!</definedName>
    <definedName name="Alloc1_Fact_Rang2_6">#REF!</definedName>
    <definedName name="Alloc1_Fact_Rang2_7">#REF!</definedName>
    <definedName name="Alloc1_Fact_Rang2_8">#REF!</definedName>
    <definedName name="Alloc1_Fact_Rang3_3">#REF!</definedName>
    <definedName name="Alloc1_Fact_Rang3_4">#REF!</definedName>
    <definedName name="Alloc1_Fact_Rang3_5">#REF!</definedName>
    <definedName name="Alloc1_Fact_Rang3_6">#REF!</definedName>
    <definedName name="Alloc1_Fact_Rang3_7">#REF!</definedName>
    <definedName name="Alloc1_Fact_Rang3_8">#REF!</definedName>
    <definedName name="Alloc1_Fact_Rang4_4">#REF!</definedName>
    <definedName name="Alloc1_Fact_Rang4_5">#REF!</definedName>
    <definedName name="Alloc1_Fact_Rang4_6">#REF!</definedName>
    <definedName name="Alloc1_Fact_Rang4_7">#REF!</definedName>
    <definedName name="Alloc1_Fact_Rang4_8">#REF!</definedName>
    <definedName name="Alloc1_Fact_Rang5_5">#REF!</definedName>
    <definedName name="Alloc1_Fact_Rang5_6">#REF!</definedName>
    <definedName name="Alloc1_Fact_Rang5_7">#REF!</definedName>
    <definedName name="Alloc1_Fact_Rang5_8">#REF!</definedName>
    <definedName name="Alloc1_Fact_Rang6_6">#REF!</definedName>
    <definedName name="Alloc1_Fact_Rang6_7">#REF!</definedName>
    <definedName name="Alloc1_Fact_Rang6_8">#REF!</definedName>
    <definedName name="Alloc1_Fact_Rang7_7">#REF!</definedName>
    <definedName name="Alloc1_Fact_Rang7_8">#REF!</definedName>
    <definedName name="Alloc1_Fact_Rang8_8">#REF!</definedName>
    <definedName name="Alloc2_Fact_Rang1_1">#REF!</definedName>
    <definedName name="Alloc2_Fact_Rang1_2">#REF!</definedName>
    <definedName name="Alloc2_Fact_Rang1_3">#REF!</definedName>
    <definedName name="Alloc2_Fact_Rang1_4">#REF!</definedName>
    <definedName name="Alloc2_Fact_Rang1_5">#REF!</definedName>
    <definedName name="Alloc2_Fact_Rang1_6">#REF!</definedName>
    <definedName name="Alloc2_Fact_Rang1_7">#REF!</definedName>
    <definedName name="Alloc2_Fact_Rang1_8">#REF!</definedName>
    <definedName name="Alloc2_Fact_Rang2_2">#REF!</definedName>
    <definedName name="Alloc2_Fact_Rang2_3">#REF!</definedName>
    <definedName name="Alloc2_Fact_Rang2_4">#REF!</definedName>
    <definedName name="Alloc2_Fact_Rang2_5">#REF!</definedName>
    <definedName name="Alloc2_Fact_Rang2_6">#REF!</definedName>
    <definedName name="Alloc2_Fact_Rang2_7">#REF!</definedName>
    <definedName name="Alloc2_Fact_Rang2_8">#REF!</definedName>
    <definedName name="Alloc2_Fact_Rang3_3">#REF!</definedName>
    <definedName name="Alloc2_Fact_Rang3_4">#REF!</definedName>
    <definedName name="Alloc2_Fact_Rang3_5">#REF!</definedName>
    <definedName name="Alloc2_Fact_Rang3_6">#REF!</definedName>
    <definedName name="Alloc2_Fact_Rang3_7">#REF!</definedName>
    <definedName name="Alloc2_Fact_Rang3_8">#REF!</definedName>
    <definedName name="Alloc2_Fact_Rang4_4">#REF!</definedName>
    <definedName name="Alloc2_Fact_Rang4_5">#REF!</definedName>
    <definedName name="Alloc2_Fact_Rang4_6">#REF!</definedName>
    <definedName name="Alloc2_Fact_Rang4_7">#REF!</definedName>
    <definedName name="Alloc2_Fact_Rang4_8">#REF!</definedName>
    <definedName name="Alloc2_Fact_Rang5_5">#REF!</definedName>
    <definedName name="Alloc2_Fact_Rang5_6">#REF!</definedName>
    <definedName name="Alloc2_Fact_Rang5_7">#REF!</definedName>
    <definedName name="Alloc2_Fact_Rang5_8">#REF!</definedName>
    <definedName name="Alloc2_Fact_Rang6_6">#REF!</definedName>
    <definedName name="Alloc2_Fact_Rang6_7">#REF!</definedName>
    <definedName name="Alloc2_Fact_Rang6_8">#REF!</definedName>
    <definedName name="Alloc2_Fact_Rang7_7">#REF!</definedName>
    <definedName name="Alloc2_Fact_Rang7_8">#REF!</definedName>
    <definedName name="Alloc2_Fact_Rang8_8">#REF!</definedName>
    <definedName name="ANLAGE_III">[14]Anlagevermögen!$A$1:$Z$29</definedName>
    <definedName name="ARA_Threshold">'[15]Bal Sheet'!#REF!</definedName>
    <definedName name="ARP_Threshold">'[15]Bal Sheet'!#REF!</definedName>
    <definedName name="AS2DocOpenMode" hidden="1">"AS2DocumentEdit"</definedName>
    <definedName name="AS2HasNoAutoHeaderFooter">"OFF"</definedName>
    <definedName name="AS2NamedRange" hidden="1">15</definedName>
    <definedName name="AS2ReportLS" hidden="1">1</definedName>
    <definedName name="AS2StaticLS" hidden="1">[16]Securities!A1</definedName>
    <definedName name="AS2SyncStepLS" hidden="1">0</definedName>
    <definedName name="AS2TickmarkLS" hidden="1">#REF!</definedName>
    <definedName name="AS2VersionLS" hidden="1">300</definedName>
    <definedName name="asdf">#REF!</definedName>
    <definedName name="asfasf">#REF!</definedName>
    <definedName name="AuditDate">[17]SMSTemp!$B$4</definedName>
    <definedName name="B">#REF!</definedName>
    <definedName name="b_">#REF!</definedName>
    <definedName name="BALSHT">#REF!</definedName>
    <definedName name="basic_level">'[18]Threshold Table'!$A$6:$C$11</definedName>
    <definedName name="bcm">'[12]CamKum Prod'!$H$11</definedName>
    <definedName name="Bd_">#REF!</definedName>
    <definedName name="BG_Del" hidden="1">15</definedName>
    <definedName name="BG_Ins" hidden="1">4</definedName>
    <definedName name="BG_Mod" hidden="1">6</definedName>
    <definedName name="BILAN">[19]!BILAN</definedName>
    <definedName name="bolag">[20]Tabeller!$B$25</definedName>
    <definedName name="bomb">'[21]O-20'!#REF!</definedName>
    <definedName name="CARLSB_IC">#REF!</definedName>
    <definedName name="CASH">#REF!</definedName>
    <definedName name="CASHCVNMAY">'[22]Cash CCI Detail'!$G$28+'[22]Cash CCI Detail'!$K$107</definedName>
    <definedName name="Cashflow2">[23]База!$A$1:$T$65536</definedName>
    <definedName name="ccoppy">[0]!ccoppy</definedName>
    <definedName name="cellIsStratified">'[24]J-55'!$B$39</definedName>
    <definedName name="cellProjectedMisstatementWarning">'[24]J-55'!$A$141</definedName>
    <definedName name="cellSampleSize">'[24]J-55'!$B$62</definedName>
    <definedName name="cellSampleSizeWarning">'[24]J-55'!$A$140</definedName>
    <definedName name="cellSSF">'[24]J-55'!$B$44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HF">91.92</definedName>
    <definedName name="cig">[25]Anlagevermögen!$A$1:$Z$29</definedName>
    <definedName name="ClientName">[17]SMSTemp!$B$3</definedName>
    <definedName name="COA">#REF!</definedName>
    <definedName name="Code">#REF!</definedName>
    <definedName name="Code_rang1_1">#REF!</definedName>
    <definedName name="Code_rang1_2">#REF!</definedName>
    <definedName name="Code_rang1_3">#REF!</definedName>
    <definedName name="Code_rang1_4">#REF!</definedName>
    <definedName name="Code_rang1_5">#REF!</definedName>
    <definedName name="Code_rang1_6">#REF!</definedName>
    <definedName name="Code_rang1_7">#REF!</definedName>
    <definedName name="Code_rang1_8">#REF!</definedName>
    <definedName name="Code_rang2_2">#REF!</definedName>
    <definedName name="Code_rang2_3">#REF!</definedName>
    <definedName name="Code_rang2_4">#REF!</definedName>
    <definedName name="Code_rang2_5">#REF!</definedName>
    <definedName name="Code_rang2_6">#REF!</definedName>
    <definedName name="Code_rang2_7">#REF!</definedName>
    <definedName name="Code_rang2_8">#REF!</definedName>
    <definedName name="Code_rang3_3">#REF!</definedName>
    <definedName name="Code_rang3_4">#REF!</definedName>
    <definedName name="Code_rang3_5">#REF!</definedName>
    <definedName name="Code_rang3_6">#REF!</definedName>
    <definedName name="Code_rang3_7">#REF!</definedName>
    <definedName name="Code_rang3_8">#REF!</definedName>
    <definedName name="Code_rang4_4">#REF!</definedName>
    <definedName name="Code_rang4_5">#REF!</definedName>
    <definedName name="Code_rang4_6">#REF!</definedName>
    <definedName name="Code_rang4_7">#REF!</definedName>
    <definedName name="Code_rang4_8">#REF!</definedName>
    <definedName name="Code_rang5_5">#REF!</definedName>
    <definedName name="Code_rang5_6">#REF!</definedName>
    <definedName name="Code_rang5_7">#REF!</definedName>
    <definedName name="Code_rang5_8">#REF!</definedName>
    <definedName name="Code_rang6_6">#REF!</definedName>
    <definedName name="Code_rang6_7">#REF!</definedName>
    <definedName name="Code_rang6_8">#REF!</definedName>
    <definedName name="Code_rang7_7">#REF!</definedName>
    <definedName name="Code_rang7_8">#REF!</definedName>
    <definedName name="Code_rang8_8">#REF!</definedName>
    <definedName name="COGS">[26]IS!#REF!</definedName>
    <definedName name="conect_name">#REF!</definedName>
    <definedName name="connect_name">#REF!</definedName>
    <definedName name="copy">[0]!copy</definedName>
    <definedName name="copy1">[0]!copy1</definedName>
    <definedName name="copy1234">[0]!copy1234</definedName>
    <definedName name="cost">#REF!</definedName>
    <definedName name="count">'[27]G-40'!$B$26:$B$31</definedName>
    <definedName name="country">[28]misc!$B$1</definedName>
    <definedName name="Coupon_rate">#REF!</definedName>
    <definedName name="Coupon_rate_IBRD_05_2">#REF!</definedName>
    <definedName name="cr_f700_________________">#REF!</definedName>
    <definedName name="crkf" hidden="1">{#N/A,#N/A,FALSE,"Aging Summary";#N/A,#N/A,FALSE,"Ratio Analysis";#N/A,#N/A,FALSE,"Test 120 Day Accts";#N/A,#N/A,FALSE,"Tickmarks"}</definedName>
    <definedName name="curIntCo">[29]ДДС!$E$4</definedName>
    <definedName name="currency">[30]Tabeller!$K$15</definedName>
    <definedName name="Current">#REF!</definedName>
    <definedName name="CY_Accounts_Receivable">#REF!</definedName>
    <definedName name="CY_Administration">'[15]Income Statement'!#REF!</definedName>
    <definedName name="CY_Cash">#REF!</definedName>
    <definedName name="CY_Common_Equity">#REF!</definedName>
    <definedName name="CY_Cost_of_Sales">'[15]Income Statement'!#REF!</definedName>
    <definedName name="CY_Current_Liabilities">'[15]Bal Sheet'!#REF!</definedName>
    <definedName name="CY_Depreciation">'[15]Income Statement'!#REF!</definedName>
    <definedName name="CY_Gross_Profit">'[15]Income Statement'!#REF!</definedName>
    <definedName name="CY_Inc_Bef_Tax">#REF!</definedName>
    <definedName name="CY_Intangible_Assets">#REF!</definedName>
    <definedName name="CY_Interest_Expense">'[15]Income Statement'!#REF!</definedName>
    <definedName name="CY_Inventory">#REF!</definedName>
    <definedName name="CY_LIABIL_EQUITY">#REF!</definedName>
    <definedName name="CY_LT_Debt">#REF!</definedName>
    <definedName name="CY_Market_Value_of_Equity">'[15]Income Statement'!#REF!</definedName>
    <definedName name="CY_Marketable_Sec">'[15]Bal Sheet'!#REF!</definedName>
    <definedName name="CY_NET_PROFIT">'[15]Income Statement'!#REF!</definedName>
    <definedName name="CY_Net_Revenue">#REF!</definedName>
    <definedName name="CY_Operating_Income">'[15]Income Statement'!#REF!</definedName>
    <definedName name="CY_Other">'[15]Income Statement'!#REF!</definedName>
    <definedName name="CY_Other_Curr_Assets">#REF!</definedName>
    <definedName name="CY_Other_LT_Assets">'[15]Bal Sheet'!#REF!</definedName>
    <definedName name="CY_Other_LT_Liabilities">#REF!</definedName>
    <definedName name="CY_Preferred_Stock">'[15]Bal Sheet'!#REF!</definedName>
    <definedName name="CY_QUICK_ASSETS">#REF!</definedName>
    <definedName name="CY_Retained_Earnings">#REF!</definedName>
    <definedName name="CY_Selling">'[15]Income Statement'!#REF!</definedName>
    <definedName name="CY_Tangible_Assets">#REF!</definedName>
    <definedName name="CY_Tangible_Net_Worth">'[15]Income Statement'!#REF!</definedName>
    <definedName name="CY_Taxes">'[15]Income Statement'!#REF!</definedName>
    <definedName name="CY_TOTAL_ASSETS">#REF!</definedName>
    <definedName name="CY_TOTAL_CURR_ASSETS">#REF!</definedName>
    <definedName name="CY_TOTAL_DEBT">#REF!</definedName>
    <definedName name="CY_TOTAL_EQUITY">#REF!</definedName>
    <definedName name="CY_Working_Capital">'[15]Income Statement'!#REF!</definedName>
    <definedName name="cyp">'[31]FS-97'!$BA$90</definedName>
    <definedName name="D">'[9]Prelim Cost'!$B$36:$L$36</definedName>
    <definedName name="Daily_coupon">#REF!</definedName>
    <definedName name="Daily_coupon_04">#REF!</definedName>
    <definedName name="Daily_coupon_07">#REF!</definedName>
    <definedName name="Daily_coupon_IBRD_05_2">#REF!</definedName>
    <definedName name="Date_of_Maturity">#REF!</definedName>
    <definedName name="Date_of_Purchase">#REF!</definedName>
    <definedName name="ddd">#REF!</definedName>
    <definedName name="def_gen_book">#REF!</definedName>
    <definedName name="def_templ_book">#REF!</definedName>
    <definedName name="DEM">68.91</definedName>
    <definedName name="Depreciation_OGA">'[32]16'!$O$24</definedName>
    <definedName name="Depreciation_PPE">'[32]12'!$N$48</definedName>
    <definedName name="Difference">#REF!</definedName>
    <definedName name="Dirty_Price">#REF!</definedName>
    <definedName name="Disaggregations">#REF!</definedName>
    <definedName name="dItemsToTest">'[24]J-55'!$B$58</definedName>
    <definedName name="dName">'[24]J-55'!$B$3</definedName>
    <definedName name="dPlanningMateriality">'[24]J-55'!$B$46</definedName>
    <definedName name="dProjectedBookValue">'[24]J-55'!$B$93</definedName>
    <definedName name="dProjectedBookValueStratified">'[24]J-55'!$B$120</definedName>
    <definedName name="dProjectedNumbersOfItems">'[24]J-55'!$D$93</definedName>
    <definedName name="dProjectedNumbersOfItemsStratified">'[24]J-55'!$D$120</definedName>
    <definedName name="dsadas">#REF!</definedName>
    <definedName name="dsadsa">#REF!</definedName>
    <definedName name="dSampleSize">'[24]J-55'!$B$62</definedName>
    <definedName name="dsn">#REF!</definedName>
    <definedName name="dTotalPopulationBookValue">'[24]J-55'!$B$50</definedName>
    <definedName name="dTotalProjectedBookValue">'[24]J-55'!$B$122</definedName>
    <definedName name="dTotalProjectedNumbersOfItems">'[24]J-55'!$D$122</definedName>
    <definedName name="dTotIndSignItems">'[24]J-55'!$B$84</definedName>
    <definedName name="E3_function">#REF!</definedName>
    <definedName name="EAR">#REF!</definedName>
    <definedName name="ee" hidden="1">'[9]Prelim Cost'!$B$36:$L$36</definedName>
    <definedName name="eee">#REF!</definedName>
    <definedName name="eeee" hidden="1">'[9]Prelim Cost'!$B$33:$L$33</definedName>
    <definedName name="END">#REF!</definedName>
    <definedName name="entity">[30]Tabeller!$B$22</definedName>
    <definedName name="Entity_name">'[33]std tabel'!$H$4</definedName>
    <definedName name="er" hidden="1">'[9]Prelim Cost'!$B$31:$L$31</definedName>
    <definedName name="Error">[34]Anlagevermögen!$A$1:$Z$29</definedName>
    <definedName name="est">[20]Tabeller!$H$17</definedName>
    <definedName name="EUR">134.77</definedName>
    <definedName name="EV__EVCOM_OPTIONS__" hidden="1">8</definedName>
    <definedName name="EV__EXPOPTIONS__" hidden="1">0</definedName>
    <definedName name="EV__LASTREFTIME__" hidden="1">"(GMT+06:00)6/19/2011 14:42:11"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xchange_Rate_Purchase">#REF!</definedName>
    <definedName name="Expected_balance">#REF!</definedName>
    <definedName name="Expense">#REF!</definedName>
    <definedName name="F_BEG">#REF!</definedName>
    <definedName name="F_END">#REF!</definedName>
    <definedName name="F10_EXCHANGE">#REF!</definedName>
    <definedName name="F11_M8">#REF!</definedName>
    <definedName name="F12_PLEDG">#REF!</definedName>
    <definedName name="F14_EQUITY">#REF!</definedName>
    <definedName name="F15_ACCRUED">#REF!</definedName>
    <definedName name="F16_SHARES">#REF!</definedName>
    <definedName name="F17_">#REF!</definedName>
    <definedName name="F18_CashFlow">#REF!</definedName>
    <definedName name="F19_INTERCSALES">#REF!</definedName>
    <definedName name="F2_BS">#REF!</definedName>
    <definedName name="F22_INVENT">#REF!</definedName>
    <definedName name="F28_">#REF!</definedName>
    <definedName name="F33A_">#REF!</definedName>
    <definedName name="F33B">#REF!</definedName>
    <definedName name="F33B_">#REF!</definedName>
    <definedName name="F34_PROV">#REF!</definedName>
    <definedName name="F35_ASSOC">#REF!</definedName>
    <definedName name="F4_Reconcile">#REF!</definedName>
    <definedName name="F5_Interc">#REF!</definedName>
    <definedName name="F6A_1803">#REF!</definedName>
    <definedName name="F6A_1806">#REF!</definedName>
    <definedName name="F6A_1816">#REF!</definedName>
    <definedName name="F6B_1808">#REF!</definedName>
    <definedName name="F6B_1811">#REF!</definedName>
    <definedName name="F6C_1801">#REF!</definedName>
    <definedName name="F6C_1820">#REF!</definedName>
    <definedName name="F7A_1701">#REF!</definedName>
    <definedName name="F7A_1702">#REF!</definedName>
    <definedName name="F7B_1700">#REF!</definedName>
    <definedName name="F7B_2795">#REF!</definedName>
    <definedName name="F7C_2861">#REF!</definedName>
    <definedName name="F8_">#REF!</definedName>
    <definedName name="fd">#REF!</definedName>
    <definedName name="fdjfd">#REF!</definedName>
    <definedName name="fdjlsj">#REF!</definedName>
    <definedName name="ffk">[35]ЯНВАРЬ!#REF!</definedName>
    <definedName name="fg">#REF!</definedName>
    <definedName name="Fibor_Rate_12">#REF!</definedName>
    <definedName name="Fibor_Rate_3">#REF!</definedName>
    <definedName name="Fibor_Rate_6">#REF!</definedName>
    <definedName name="FISCAL_YEARS">#REF!</definedName>
    <definedName name="fjsf">#REF!</definedName>
    <definedName name="Footer">#REF!</definedName>
    <definedName name="forecast">[30]Tabeller!$H$15</definedName>
    <definedName name="Format0Dec">[17]SMSTemp!$B$15</definedName>
    <definedName name="Format2Dec">[17]SMSTemp!$B$13</definedName>
    <definedName name="FX_gain_loss">'[32]10'!#REF!</definedName>
    <definedName name="fytf">#REF!</definedName>
    <definedName name="g" hidden="1">'[12]Prelim Cost'!$B$33:$L$33</definedName>
    <definedName name="G_70">#REF!</definedName>
    <definedName name="GA">[26]IS!#REF!</definedName>
    <definedName name="GDBUT">[19]!GDBUT</definedName>
    <definedName name="GDRAP">[19]!GDRAP</definedName>
    <definedName name="GEBUT">[19]!GEBUT</definedName>
    <definedName name="gen_path">#REF!</definedName>
    <definedName name="GERAP">[19]!GERAP</definedName>
    <definedName name="ghjf">[0]!ghjf</definedName>
    <definedName name="Gr_100">'[36]31.12.03'!$E$8:$E$13</definedName>
    <definedName name="Gr_101">'[36]31.12.03'!$E$15:$E$17</definedName>
    <definedName name="Gr_105">'[36]31.12.03'!$E$19:$E$20</definedName>
    <definedName name="Gr_110">'[36]31.12.03'!$E$22:$E$25</definedName>
    <definedName name="Gr_120">'[36]31.12.03'!$E$27:$E$34</definedName>
    <definedName name="Gr_125">'[36]31.12.03'!$E$36:$E$48</definedName>
    <definedName name="Gr_130">'[36]31.12.03'!$E$50:$E$59</definedName>
    <definedName name="Gr_132">'[36]31.12.03'!$E$61:$E$69</definedName>
    <definedName name="Gr_135">'[36]31.12.03'!$E$71:$E$73</definedName>
    <definedName name="Gr_140">'[36]31.12.03'!$E$75:$E$94</definedName>
    <definedName name="Gr_145">'[36]31.12.03'!$E$96:$E$102</definedName>
    <definedName name="Gr_146">'[36]31.12.03'!$E$106:$E$111</definedName>
    <definedName name="Gr_147">'[36]31.12.03'!$E$113:$E$116</definedName>
    <definedName name="Gr_155">'[36]31.12.03'!$E$118:$E$119</definedName>
    <definedName name="Gr_160">'[36]31.12.03'!$E$121:$E$123</definedName>
    <definedName name="Gr_165">'[36]31.12.03'!$E$125:$E$142</definedName>
    <definedName name="Gr_170">'[36]31.12.03'!$E$144:$E$164</definedName>
    <definedName name="Gr_179">'[36]31.12.03'!$E$166:$E$167</definedName>
    <definedName name="Gr_181">'[36]31.12.03'!$E$169:$E$182</definedName>
    <definedName name="Gr_183">'[36]31.12.03'!$E$184:$E$197</definedName>
    <definedName name="Gr_185">'[36]31.12.03'!$E$199:$E$217</definedName>
    <definedName name="Gr_189">'[36]31.12.03'!$E$219:$E$225</definedName>
    <definedName name="Gr_201">'[36]31.12.03'!$E$228:$E$232</definedName>
    <definedName name="Gr_202">'[36]31.12.03'!$E$234:$E$237</definedName>
    <definedName name="Gr_203">'[36]31.12.03'!$E$239:$E$243</definedName>
    <definedName name="Gr_204">'[36]31.12.03'!$E$245:$E$249</definedName>
    <definedName name="Gr_205">'[36]31.12.03'!$E$251:$E$263</definedName>
    <definedName name="Gr_206">'[36]31.12.03'!$E$259:$E$263</definedName>
    <definedName name="Gr_211">'[36]31.12.03'!$E$265:$E$267</definedName>
    <definedName name="Gr_212">'[36]31.12.03'!$E$269:$E$282</definedName>
    <definedName name="Gr_215">'[36]31.12.03'!$E$284:$E$286</definedName>
    <definedName name="Gr_220">'[36]31.12.03'!$E$288:$E$316</definedName>
    <definedName name="Gr_230">'[36]31.12.03'!$E$320:$E$323</definedName>
    <definedName name="Gr_240">'[36]31.12.03'!$E$325:$E$326</definedName>
    <definedName name="Gr_255">'[36]31.12.03'!$E$328:$E$329</definedName>
    <definedName name="Gr_270">'[36]31.12.03'!$E$331:$E$362</definedName>
    <definedName name="Gr_279">'[36]31.12.03'!$E$364:$E$366</definedName>
    <definedName name="Gr_281">'[36]31.12.03'!$E$368:$E$376</definedName>
    <definedName name="Gr_283">'[36]31.12.03'!$E$378:$E$385</definedName>
    <definedName name="Gr_285">'[36]31.12.03'!$E$387:$E$404</definedName>
    <definedName name="Gr_289">'[36]31.12.03'!$E$406:$E$412</definedName>
    <definedName name="Gr_300">'[36]31.12.03'!$E$415:$E$423</definedName>
    <definedName name="Gr_310">'[36]31.12.03'!$E$425</definedName>
    <definedName name="Gr_350">'[36]31.12.03'!$E$427:$E$436</definedName>
    <definedName name="Gr_405">'[36]31.12.03'!$E$439:$E$440</definedName>
    <definedName name="Gr_410">'[36]31.12.03'!$E$442:$E$445</definedName>
    <definedName name="Gr_420">'[36]31.12.03'!$E$447:$E$448</definedName>
    <definedName name="Gr_425">'[36]31.12.03'!$E$450:$E$462</definedName>
    <definedName name="Gr_430">'[36]31.12.03'!$E$464:$E$472</definedName>
    <definedName name="Gr_432">'[36]31.12.03'!$E$474:$E$479</definedName>
    <definedName name="Gr_435">'[36]31.12.03'!$E$481:$E$483</definedName>
    <definedName name="Gr_440">'[36]31.12.03'!$E$485:$E$500</definedName>
    <definedName name="Gr_445">'[36]31.12.03'!$E$502:$E$505</definedName>
    <definedName name="Gr_447">'[36]31.12.03'!$E$509:$E$512</definedName>
    <definedName name="Gr_450">'[36]31.12.03'!$E$514:$E$524</definedName>
    <definedName name="Gr_460">'[36]31.12.03'!$E$526:$E$539</definedName>
    <definedName name="Gr_470">'[36]31.12.03'!$E$541:$E$546</definedName>
    <definedName name="Gr_473">'[36]31.12.03'!$E$548:$E$551</definedName>
    <definedName name="Gr_485">'[36]31.12.03'!$E$553:$E$556</definedName>
    <definedName name="Gr_487">'[36]31.12.03'!$E$558:$E$559</definedName>
    <definedName name="Gr_489">'[36]31.12.03'!$E$561:$E$566</definedName>
    <definedName name="Gr_492">'[36]31.12.03'!$E$570:$E$571</definedName>
    <definedName name="Gr_494">'[36]31.12.03'!$E$573:$E$575</definedName>
    <definedName name="Gr_502">'[36]31.12.03'!$E$579:$E$583</definedName>
    <definedName name="Gr_503">'[36]31.12.03'!$E$585:$E$588</definedName>
    <definedName name="Gr_504">'[36]31.12.03'!$E$590:$E$593</definedName>
    <definedName name="Gr_505">'[36]31.12.03'!$E$595:$E$602</definedName>
    <definedName name="Gr_506">'[36]31.12.03'!$E$604:$E$608</definedName>
    <definedName name="Gr_509">'[36]31.12.03'!$E$610:$E$611</definedName>
    <definedName name="Gr_511">'[36]31.12.03'!$E$613:$E$615</definedName>
    <definedName name="Gr_512">'[36]31.12.03'!$E$617:$E$630</definedName>
    <definedName name="Gr_515">'[36]31.12.03'!$E$632:$E$634</definedName>
    <definedName name="Gr_520">'[36]31.12.03'!$E$636:$E$657</definedName>
    <definedName name="Gr_530">'[36]31.12.03'!$E$661:$E$665</definedName>
    <definedName name="Gr_540">'[36]31.12.03'!$E$667:$E$668</definedName>
    <definedName name="Gr_545">'[36]31.12.03'!$E$670:$E$684</definedName>
    <definedName name="Gr_550">'[36]31.12.03'!$E$686:$E$696</definedName>
    <definedName name="Gr_560">'[36]31.12.03'!$E$698:$E$706</definedName>
    <definedName name="Gr_570">'[36]31.12.03'!$E$708:$E$713</definedName>
    <definedName name="Gr_572">'[36]31.12.03'!$E$715:$E$716</definedName>
    <definedName name="Gr_573">'[36]31.12.03'!$E$718:$E$721</definedName>
    <definedName name="Gr_574">'[36]31.12.03'!$E$723:$E$734</definedName>
    <definedName name="Gr_576">'[36]31.12.03'!$E$736:$E$742</definedName>
    <definedName name="Gr_578">'[36]31.12.03'!$E$744:$E$751</definedName>
    <definedName name="Gr_585">'[36]31.12.03'!$E$753:$E$756</definedName>
    <definedName name="Gr_587">'[36]31.12.03'!$E$758:$E$759</definedName>
    <definedName name="Gr_589">'[36]31.12.03'!$E$761:$E$766</definedName>
    <definedName name="Gr_592">'[36]31.12.03'!$E$770:$E$774</definedName>
    <definedName name="Gr_594">'[36]31.12.03'!$E$776:$E$778</definedName>
    <definedName name="Gr_600">'[36]31.12.03'!$E$782:$E$785</definedName>
    <definedName name="Gr_605">'[36]31.12.03'!$E$787:$E$788</definedName>
    <definedName name="Gr_610">'[36]31.12.03'!$E$791:$E$792</definedName>
    <definedName name="Gr_615">'[36]31.12.03'!$E$795:$E$796</definedName>
    <definedName name="Gr_620">'[36]31.12.03'!$E$799:$E$806</definedName>
    <definedName name="Gr_630">'[36]31.12.03'!$E$808:$E$814</definedName>
    <definedName name="Gr_640">'[36]31.12.03'!$E$816:$E$819</definedName>
    <definedName name="Gr_650">'[36]31.12.03'!$E$822:$E$825</definedName>
    <definedName name="Gr_655">'[36]31.12.03'!$E$827:$E$828</definedName>
    <definedName name="Gr_660">'[36]31.12.03'!$E$831:$E$832</definedName>
    <definedName name="Gr_665">'[36]31.12.03'!$E$835:$E$836</definedName>
    <definedName name="Gr_670">'[36]31.12.03'!$E$839:$E$846</definedName>
    <definedName name="Gr_680">'[36]31.12.03'!$E$848:$E$854</definedName>
    <definedName name="Gr_690">'[36]31.12.03'!$E$856:$E$859</definedName>
    <definedName name="Gr_710">'[36]31.12.03'!$E$862:$E$866</definedName>
    <definedName name="Gr_720">'[36]31.12.03'!$E$868:$E$870</definedName>
    <definedName name="Gr_730">'[36]31.12.03'!$E$872:$E$878</definedName>
    <definedName name="Gr_740">'[36]31.12.03'!$E$880:$E$893</definedName>
    <definedName name="Gr_750">'[36]31.12.03'!$E$895:$E$899</definedName>
    <definedName name="grp">#REF!</definedName>
    <definedName name="H">#REF!</definedName>
    <definedName name="header1">#REF!</definedName>
    <definedName name="HEDACT">#REF!</definedName>
    <definedName name="HEDPOS">#REF!</definedName>
    <definedName name="HEDPOSBYR">#REF!</definedName>
    <definedName name="HELP">#REF!</definedName>
    <definedName name="hgf">#REF!</definedName>
    <definedName name="hghg">#REF!</definedName>
    <definedName name="HILH">[0]!HILH</definedName>
    <definedName name="I0">'[37]A-20'!$E$149</definedName>
    <definedName name="IAS_BS1998">#REF!</definedName>
    <definedName name="IAS_IS1998">#REF!</definedName>
    <definedName name="Igr_100">'[36]31.12.03'!$E$7</definedName>
    <definedName name="Igr_101">'[36]31.12.03'!$E$14</definedName>
    <definedName name="Igr_105">'[36]31.12.03'!$E$18</definedName>
    <definedName name="Igr_110">'[36]31.12.03'!$E$21</definedName>
    <definedName name="Igr_120">'[36]31.12.03'!$E$26</definedName>
    <definedName name="Igr_125">'[36]31.12.03'!$E$35</definedName>
    <definedName name="Igr_130">'[36]31.12.03'!$E$49</definedName>
    <definedName name="Igr_132">'[36]31.12.03'!$E$60</definedName>
    <definedName name="Igr_135">'[36]31.12.03'!$E$70</definedName>
    <definedName name="Igr_140">'[36]31.12.03'!$E$74</definedName>
    <definedName name="Igr_145">'[36]31.12.03'!$E$95</definedName>
    <definedName name="Igr_146">'[36]31.12.03'!$E$105</definedName>
    <definedName name="Igr_147">'[36]31.12.03'!$E$112</definedName>
    <definedName name="Igr_148">'[36]31.12.03'!$E$103</definedName>
    <definedName name="Igr_155">'[36]31.12.03'!$E$117</definedName>
    <definedName name="Igr_160">'[36]31.12.03'!$E$120</definedName>
    <definedName name="Igr_165">'[36]31.12.03'!$E$124</definedName>
    <definedName name="Igr_170">'[36]31.12.03'!$E$143</definedName>
    <definedName name="Igr_179">'[36]31.12.03'!$E$165</definedName>
    <definedName name="Igr_181">'[36]31.12.03'!$E$168</definedName>
    <definedName name="Igr_183">'[36]31.12.03'!$E$183</definedName>
    <definedName name="Igr_185">'[36]31.12.03'!$E$198</definedName>
    <definedName name="Igr_189">'[36]31.12.03'!$E$218</definedName>
    <definedName name="Igr_201">'[36]31.12.03'!$E$227</definedName>
    <definedName name="Igr_202">'[36]31.12.03'!$E$233</definedName>
    <definedName name="Igr_203">'[36]31.12.03'!$E$238</definedName>
    <definedName name="Igr_204">'[36]31.12.03'!$E$244</definedName>
    <definedName name="Igr_205">'[36]31.12.03'!$E$250</definedName>
    <definedName name="Igr_211">'[36]31.12.03'!$E$264</definedName>
    <definedName name="Igr_212">'[36]31.12.03'!$E$268</definedName>
    <definedName name="Igr_215">'[36]31.12.03'!$E$283</definedName>
    <definedName name="Igr_220">'[36]31.12.03'!$E$287</definedName>
    <definedName name="Igr_225">'[36]31.12.03'!$E$317</definedName>
    <definedName name="Igr_230">'[36]31.12.03'!$E$319</definedName>
    <definedName name="Igr_240">'[36]31.12.03'!$E$324</definedName>
    <definedName name="Igr_255">'[36]31.12.03'!$E$327</definedName>
    <definedName name="Igr_270">'[36]31.12.03'!$E$330</definedName>
    <definedName name="Igr_279">'[36]31.12.03'!$E$363</definedName>
    <definedName name="Igr_281">'[36]31.12.03'!$E$367</definedName>
    <definedName name="Igr_283">'[36]31.12.03'!$E$377</definedName>
    <definedName name="Igr_285">'[36]31.12.03'!$E$386</definedName>
    <definedName name="Igr_289">'[36]31.12.03'!$E$405</definedName>
    <definedName name="Igr_300">'[36]31.12.03'!$E$414</definedName>
    <definedName name="Igr_310">'[36]31.12.03'!$E$424</definedName>
    <definedName name="Igr_350">'[36]31.12.03'!$E$426</definedName>
    <definedName name="Igr_405">'[36]31.12.03'!$E$438</definedName>
    <definedName name="Igr_410">'[36]31.12.03'!$E$441</definedName>
    <definedName name="Igr_420">'[36]31.12.03'!$E$446</definedName>
    <definedName name="Igr_425">'[36]31.12.03'!$E$449</definedName>
    <definedName name="Igr_430">'[36]31.12.03'!$E$463</definedName>
    <definedName name="Igr_432">'[36]31.12.03'!$E$473</definedName>
    <definedName name="Igr_435">'[36]31.12.03'!$E$480</definedName>
    <definedName name="Igr_440">'[36]31.12.03'!$E$484</definedName>
    <definedName name="Igr_445">'[36]31.12.03'!$E$501</definedName>
    <definedName name="Igr_446">'[36]31.12.03'!$E$506</definedName>
    <definedName name="Igr_447">'[36]31.12.03'!$E$508</definedName>
    <definedName name="Igr_450">'[36]31.12.03'!$E$513</definedName>
    <definedName name="Igr_460">'[36]31.12.03'!$E$525</definedName>
    <definedName name="Igr_470">'[36]31.12.03'!$E$540</definedName>
    <definedName name="Igr_473">'[36]31.12.03'!$E$547</definedName>
    <definedName name="Igr_485">'[36]31.12.03'!$E$552</definedName>
    <definedName name="Igr_487">'[36]31.12.03'!$E$557</definedName>
    <definedName name="Igr_489">'[36]31.12.03'!$E$560</definedName>
    <definedName name="Igr_490">'[36]31.12.03'!$E$567</definedName>
    <definedName name="Igr_492">'[36]31.12.03'!$E$569</definedName>
    <definedName name="Igr_494">'[36]31.12.03'!$E$572</definedName>
    <definedName name="Igr_499">'[36]31.12.03'!$E$576</definedName>
    <definedName name="Igr_502">'[36]31.12.03'!$E$578</definedName>
    <definedName name="Igr_503">'[36]31.12.03'!$E$584</definedName>
    <definedName name="Igr_504">'[36]31.12.03'!$E$589</definedName>
    <definedName name="Igr_505">'[36]31.12.03'!$E$594</definedName>
    <definedName name="Igr_506">'[36]31.12.03'!$E$603</definedName>
    <definedName name="Igr_509">'[36]31.12.03'!$E$609</definedName>
    <definedName name="Igr_511">'[36]31.12.03'!$E$612</definedName>
    <definedName name="Igr_512">'[36]31.12.03'!$E$616</definedName>
    <definedName name="Igr_515">'[36]31.12.03'!$E$631</definedName>
    <definedName name="Igr_520">'[36]31.12.03'!$E$635</definedName>
    <definedName name="Igr_525">'[36]31.12.03'!$E$658</definedName>
    <definedName name="Igr_530">'[36]31.12.03'!$E$660</definedName>
    <definedName name="Igr_540">'[36]31.12.03'!$E$666</definedName>
    <definedName name="Igr_545">'[36]31.12.03'!$E$669</definedName>
    <definedName name="Igr_550">'[36]31.12.03'!$E$685</definedName>
    <definedName name="Igr_560">'[36]31.12.03'!$E$697</definedName>
    <definedName name="Igr_570">'[36]31.12.03'!$E$707</definedName>
    <definedName name="Igr_572">'[36]31.12.03'!$E$714</definedName>
    <definedName name="Igr_573">'[36]31.12.03'!$E$717</definedName>
    <definedName name="Igr_574">'[36]31.12.03'!$E$722</definedName>
    <definedName name="Igr_576">'[36]31.12.03'!$E$735</definedName>
    <definedName name="Igr_578">'[36]31.12.03'!$E$743</definedName>
    <definedName name="Igr_585">'[36]31.12.03'!$E$752</definedName>
    <definedName name="Igr_587">'[36]31.12.03'!$E$757</definedName>
    <definedName name="Igr_589">'[36]31.12.03'!$E$760</definedName>
    <definedName name="Igr_590">'[36]31.12.03'!$E$767</definedName>
    <definedName name="Igr_592">'[36]31.12.03'!$E$769</definedName>
    <definedName name="Igr_594">'[36]31.12.03'!$E$775</definedName>
    <definedName name="Igr_599">'[36]31.12.03'!$E$779</definedName>
    <definedName name="Igr_600">'[36]31.12.03'!$E$781</definedName>
    <definedName name="Igr_605">'[36]31.12.03'!$E$786</definedName>
    <definedName name="Igr_608">'[36]31.12.03'!$E$789</definedName>
    <definedName name="Igr_610">'[36]31.12.03'!$E$790</definedName>
    <definedName name="Igr_615">'[36]31.12.03'!$E$794</definedName>
    <definedName name="Igr_618">'[36]31.12.03'!$E$797</definedName>
    <definedName name="Igr_620">'[36]31.12.03'!$E$798</definedName>
    <definedName name="Igr_630">'[36]31.12.03'!$E$807</definedName>
    <definedName name="Igr_640">'[36]31.12.03'!$E$815</definedName>
    <definedName name="Igr_650">'[36]31.12.03'!$E$821</definedName>
    <definedName name="Igr_655">'[36]31.12.03'!$E$826</definedName>
    <definedName name="Igr_658">'[36]31.12.03'!$E$829</definedName>
    <definedName name="Igr_660">'[36]31.12.03'!$E$830</definedName>
    <definedName name="Igr_665">'[36]31.12.03'!$E$834</definedName>
    <definedName name="Igr_668">'[36]31.12.03'!$E$837</definedName>
    <definedName name="Igr_670">'[36]31.12.03'!$E$838</definedName>
    <definedName name="Igr_680">'[36]31.12.03'!$E$847</definedName>
    <definedName name="Igr_690">'[36]31.12.03'!$E$855</definedName>
    <definedName name="Igr_710">'[36]31.12.03'!$E$861</definedName>
    <definedName name="Igr_720">'[36]31.12.03'!$E$867</definedName>
    <definedName name="Igr_730">'[36]31.12.03'!$E$871</definedName>
    <definedName name="Igr_740">'[36]31.12.03'!$E$879</definedName>
    <definedName name="Igr_750">'[36]31.12.03'!$E$894</definedName>
    <definedName name="Ik_1">'[36]31.12.03'!$E$226</definedName>
    <definedName name="Ik_2">'[36]31.12.03'!$E$413</definedName>
    <definedName name="Ik_3">'[36]31.12.03'!$E$437</definedName>
    <definedName name="Ik_4">'[36]31.12.03'!$E$577</definedName>
    <definedName name="Ik_5">'[36]31.12.03'!$E$780</definedName>
    <definedName name="Im_64">'[36]31.12.03'!$E$820</definedName>
    <definedName name="Im_66">'[36]31.12.03'!$E$860</definedName>
    <definedName name="inter">#REF!</definedName>
    <definedName name="Interest_accrued">#REF!</definedName>
    <definedName name="interm_level">'[18]Threshold Table'!$D$6:$F$11</definedName>
    <definedName name="INV">#REF!</definedName>
    <definedName name="Inventory_close">[38]BS!#REF!</definedName>
    <definedName name="Inventory_open">[38]BS!#REF!</definedName>
    <definedName name="ISO">[39]SETUP!$D$11</definedName>
    <definedName name="Iss">[33]Settings!#REF!</definedName>
    <definedName name="item">[40]Статьи!$A$3:$B$55</definedName>
    <definedName name="itemm">[41]Статьи!$A$3:$B$42</definedName>
    <definedName name="j" hidden="1">'[12]Prelim Cost'!$B$33:$L$33</definedName>
    <definedName name="kjh">[0]!kjh</definedName>
    <definedName name="kjj" hidden="1">'[9]Prelim Cost'!$B$31:$L$31</definedName>
    <definedName name="klk">#REF!</definedName>
    <definedName name="l" hidden="1">'[12]Prelim Cost'!$B$36:$L$36</definedName>
    <definedName name="L_Adjust">[42]Links!$H$1:$H$65536</definedName>
    <definedName name="L_AJE_Tot">[42]Links!$G$1:$G$65536</definedName>
    <definedName name="L_CY_Beg">[42]Links!$F$1:$F$65536</definedName>
    <definedName name="L_CY_End">[42]Links!$J$1:$J$65536</definedName>
    <definedName name="L_PY_End">[42]Links!$K$1:$K$65536</definedName>
    <definedName name="L_RJE_Tot">[42]Links!$I$1:$I$65536</definedName>
    <definedName name="Libor_Rate_12">#REF!</definedName>
    <definedName name="Libor_Rate_3">#REF!</definedName>
    <definedName name="Libor_Rate_6">#REF!</definedName>
    <definedName name="line_rang1_1">#REF!</definedName>
    <definedName name="line_rang1_2">#REF!</definedName>
    <definedName name="line_rang1_3">#REF!</definedName>
    <definedName name="line_rang1_4">#REF!</definedName>
    <definedName name="line_rang1_5">#REF!</definedName>
    <definedName name="line_rang1_6">#REF!</definedName>
    <definedName name="line_rang1_7">#REF!</definedName>
    <definedName name="line_rang1_8">#REF!</definedName>
    <definedName name="line_rang2_2">#REF!</definedName>
    <definedName name="line_rang2_3">#REF!</definedName>
    <definedName name="line_rang2_4">#REF!</definedName>
    <definedName name="line_rang2_5">#REF!</definedName>
    <definedName name="line_rang2_6">#REF!</definedName>
    <definedName name="line_rang2_7">#REF!</definedName>
    <definedName name="line_rang2_8">#REF!</definedName>
    <definedName name="line_rang3_3">#REF!</definedName>
    <definedName name="line_rang3_4">#REF!</definedName>
    <definedName name="line_rang3_5">#REF!</definedName>
    <definedName name="line_rang3_6">#REF!</definedName>
    <definedName name="line_rang3_7">#REF!</definedName>
    <definedName name="line_rang3_8">#REF!</definedName>
    <definedName name="line_rang4_4">#REF!</definedName>
    <definedName name="line_rang4_5">#REF!</definedName>
    <definedName name="line_rang4_6">#REF!</definedName>
    <definedName name="line_rang4_7">#REF!</definedName>
    <definedName name="line_rang4_8">#REF!</definedName>
    <definedName name="line_rang5_5">#REF!</definedName>
    <definedName name="line_rang5_6">#REF!</definedName>
    <definedName name="line_rang5_7">#REF!</definedName>
    <definedName name="line_rang5_8">#REF!</definedName>
    <definedName name="line_rang6_6">#REF!</definedName>
    <definedName name="line_rang6_7">#REF!</definedName>
    <definedName name="line_rang6_8">#REF!</definedName>
    <definedName name="line_rang7_7">#REF!</definedName>
    <definedName name="line_rang7_8">#REF!</definedName>
    <definedName name="line_rang8_8">#REF!</definedName>
    <definedName name="lkj">[0]!lkj</definedName>
    <definedName name="loan" hidden="1">{"Summary report",#N/A,FALSE,"BBH";"Details - chart",#N/A,FALSE,"BBH"}</definedName>
    <definedName name="Loan_from_Halyk">'[32]22'!#REF!</definedName>
    <definedName name="Loan_Halyk_acquisition">'[43]5'!$C$28</definedName>
    <definedName name="loan08">#REF!</definedName>
    <definedName name="loan09_not_zalog">#REF!</definedName>
    <definedName name="Loans_CP">[38]BS!#REF!</definedName>
    <definedName name="Loans_NP">[38]BS!#REF!</definedName>
    <definedName name="log_file_path">#REF!</definedName>
    <definedName name="LP">#REF!</definedName>
    <definedName name="M">[25]Anlagevermögen!$A$1:$Z$29</definedName>
    <definedName name="M12_COSTS">#REF!</definedName>
    <definedName name="M13_TRADEREC">#REF!</definedName>
    <definedName name="mara" hidden="1">{"Summary report",#N/A,FALSE,"BBH";"Details - chart",#N/A,FALSE,"BBH"}</definedName>
    <definedName name="MATURITIESBYYR">#REF!</definedName>
    <definedName name="Member">#REF!</definedName>
    <definedName name="MEWarning" hidden="1">1</definedName>
    <definedName name="MIF">#REF!</definedName>
    <definedName name="MIN_Sal_from_July">#REF!</definedName>
    <definedName name="MIN_SALARY">#REF!</definedName>
    <definedName name="MINED">'[12]CamKum Prod'!$H$17</definedName>
    <definedName name="mmm">[39]SETUP!$D$12</definedName>
    <definedName name="Monetary_Precision">#REF!</definedName>
    <definedName name="month">'[33]std tabel'!$C$5</definedName>
    <definedName name="mrp">#REF!</definedName>
    <definedName name="n">[0]!n</definedName>
    <definedName name="Name_rang1_1">#REF!</definedName>
    <definedName name="Name_rang1_2">#REF!</definedName>
    <definedName name="Name_rang1_3">#REF!</definedName>
    <definedName name="Name_rang1_4">#REF!</definedName>
    <definedName name="Name_rang1_5">#REF!</definedName>
    <definedName name="Name_rang1_6">#REF!</definedName>
    <definedName name="Name_rang1_7">#REF!</definedName>
    <definedName name="Name_rang1_8">#REF!</definedName>
    <definedName name="Name_rang2_2">#REF!</definedName>
    <definedName name="Name_rang2_3">#REF!</definedName>
    <definedName name="Name_rang2_4">#REF!</definedName>
    <definedName name="Name_rang2_5">#REF!</definedName>
    <definedName name="Name_rang2_6">#REF!</definedName>
    <definedName name="Name_rang2_7">#REF!</definedName>
    <definedName name="Name_rang2_8">#REF!</definedName>
    <definedName name="Name_rang3">#REF!</definedName>
    <definedName name="Name_rang3_3">#REF!</definedName>
    <definedName name="Name_rang3_4">#REF!</definedName>
    <definedName name="Name_rang3_5">#REF!</definedName>
    <definedName name="Name_rang3_6">#REF!</definedName>
    <definedName name="Name_rang3_7">#REF!</definedName>
    <definedName name="Name_rang3_8">#REF!</definedName>
    <definedName name="Name_rang4_4">#REF!</definedName>
    <definedName name="Name_rang4_5">#REF!</definedName>
    <definedName name="Name_rang4_6">#REF!</definedName>
    <definedName name="Name_rang4_7">#REF!</definedName>
    <definedName name="Name_rang4_8">#REF!</definedName>
    <definedName name="Name_rang5_5">#REF!</definedName>
    <definedName name="Name_rang5_6">#REF!</definedName>
    <definedName name="Name_rang5_7">#REF!</definedName>
    <definedName name="Name_rang5_8">#REF!</definedName>
    <definedName name="Name_rang6_6">#REF!</definedName>
    <definedName name="Name_rang6_7">#REF!</definedName>
    <definedName name="Name_rang6_8">#REF!</definedName>
    <definedName name="Name_rang7_7">#REF!</definedName>
    <definedName name="Name_rang7_8">#REF!</definedName>
    <definedName name="Name_rang8_8">#REF!</definedName>
    <definedName name="NBK">89.57</definedName>
    <definedName name="Net_Price">#REF!</definedName>
    <definedName name="Net_price_04">#REF!</definedName>
    <definedName name="Net_price_07">#REF!</definedName>
    <definedName name="NFC">[26]IS!#REF!</definedName>
    <definedName name="nter">#REF!</definedName>
    <definedName name="Number_of_payments_during_one_year">#REF!</definedName>
    <definedName name="NYN">'[44]G-60'!$B$1:$B$65536</definedName>
    <definedName name="o">#REF!</definedName>
    <definedName name="Office">#REF!</definedName>
    <definedName name="oi">#REF!</definedName>
    <definedName name="oikjlkj">#REF!</definedName>
    <definedName name="OOE">[32]IS!#REF!</definedName>
    <definedName name="Other_sales_groupunits">#REF!</definedName>
    <definedName name="Other_Tax_CB">#REF!</definedName>
    <definedName name="Other_Tax_payable_CB">#REF!</definedName>
    <definedName name="Other_Tax_payable_OB">#REF!</definedName>
    <definedName name="OtherOperRevenue">[26]IS!#REF!</definedName>
    <definedName name="p" hidden="1">'[12]Prelim Cost'!$B$31:$L$31</definedName>
    <definedName name="Payables_close">[38]BS!#REF!</definedName>
    <definedName name="Payables_open">[38]BS!#REF!</definedName>
    <definedName name="period">'[33]std tabel'!$C$4</definedName>
    <definedName name="PL_M1">#REF!</definedName>
    <definedName name="PopDate">[17]SMSTemp!$B$7</definedName>
    <definedName name="POURED">'[12]CamKum Prod'!$H$28</definedName>
    <definedName name="pr">[45]Anlagevermögen!$A$1:$Z$29</definedName>
    <definedName name="PrepBy">[17]SMSTemp!$B$6</definedName>
    <definedName name="PreviousPeriod">[29]ДДС!$E$11</definedName>
    <definedName name="price">#REF!</definedName>
    <definedName name="Price_10">#REF!</definedName>
    <definedName name="Price_ADB_05">#REF!</definedName>
    <definedName name="Price_IADB_03">#REF!</definedName>
    <definedName name="Price_IBRD_02">#REF!</definedName>
    <definedName name="Price_IBRD_03">#REF!</definedName>
    <definedName name="Price_IBRD_05_2">#REF!</definedName>
    <definedName name="Price_IFC_05">#REF!</definedName>
    <definedName name="PriceIBRD_05_1">#REF!</definedName>
    <definedName name="printa">#REF!</definedName>
    <definedName name="printb">#REF!</definedName>
    <definedName name="printc">#REF!</definedName>
    <definedName name="printk">#REF!</definedName>
    <definedName name="Prior">#REF!</definedName>
    <definedName name="Purchase_amount_KZT">#REF!</definedName>
    <definedName name="Purchase_amount_USD">#REF!</definedName>
    <definedName name="Purchase_price">#REF!</definedName>
    <definedName name="PY_Accounts_Receivable">#REF!</definedName>
    <definedName name="PY_Administration">'[15]Income Statement'!#REF!</definedName>
    <definedName name="PY_Cash">#REF!</definedName>
    <definedName name="PY_Common_Equity">#REF!</definedName>
    <definedName name="PY_Cost_of_Sales">'[15]Income Statement'!#REF!</definedName>
    <definedName name="PY_Current_Liabilities">'[15]Bal Sheet'!#REF!</definedName>
    <definedName name="PY_Depreciation">'[15]Income Statement'!#REF!</definedName>
    <definedName name="PY_Gross_Profit">'[15]Income Statement'!#REF!</definedName>
    <definedName name="PY_Inc_Bef_Tax">#REF!</definedName>
    <definedName name="PY_Intangible_Assets">#REF!</definedName>
    <definedName name="PY_Interest_Expense">'[15]Income Statement'!#REF!</definedName>
    <definedName name="PY_Inventory">#REF!</definedName>
    <definedName name="PY_LIABIL_EQUITY">#REF!</definedName>
    <definedName name="PY_LT_Debt">#REF!</definedName>
    <definedName name="PY_Market_Value_of_Equity">'[15]Income Statement'!#REF!</definedName>
    <definedName name="PY_Marketable_Sec">'[15]Bal Sheet'!#REF!</definedName>
    <definedName name="PY_NET_PROFIT">'[15]Income Statement'!#REF!</definedName>
    <definedName name="PY_Net_Revenue">#REF!</definedName>
    <definedName name="PY_Operating_Inc">'[15]Income Statement'!#REF!</definedName>
    <definedName name="PY_Operating_Income">'[15]Income Statement'!#REF!</definedName>
    <definedName name="PY_Other_Curr_Assets">#REF!</definedName>
    <definedName name="PY_Other_Exp">'[15]Income Statement'!#REF!</definedName>
    <definedName name="PY_Other_LT_Assets">'[15]Bal Sheet'!#REF!</definedName>
    <definedName name="PY_Other_LT_Liabilities">#REF!</definedName>
    <definedName name="PY_Preferred_Stock">'[15]Bal Sheet'!#REF!</definedName>
    <definedName name="PY_QUICK_ASSETS">#REF!</definedName>
    <definedName name="PY_Retained_Earnings">#REF!</definedName>
    <definedName name="PY_Selling">'[15]Income Statement'!#REF!</definedName>
    <definedName name="PY_Tangible_Assets">#REF!</definedName>
    <definedName name="PY_Tangible_Net_Worth">'[15]Income Statement'!#REF!</definedName>
    <definedName name="PY_Taxes">'[15]Income Statement'!#REF!</definedName>
    <definedName name="PY_TOTAL_ASSETS">#REF!</definedName>
    <definedName name="PY_TOTAL_CURR_ASSETS">#REF!</definedName>
    <definedName name="PY_TOTAL_DEBT">#REF!</definedName>
    <definedName name="PY_TOTAL_EQUITY">#REF!</definedName>
    <definedName name="PY_Working_Capital">'[15]Income Statement'!#REF!</definedName>
    <definedName name="PY2_Accounts_Receivable">#REF!</definedName>
    <definedName name="PY2_Administration">'[15]Income Statement'!#REF!</definedName>
    <definedName name="PY2_Cash">#REF!</definedName>
    <definedName name="PY2_Common_Equity">#REF!</definedName>
    <definedName name="PY2_Cost_of_Sales">'[15]Income Statement'!#REF!</definedName>
    <definedName name="PY2_Current_Liabilities">'[15]Bal Sheet'!#REF!</definedName>
    <definedName name="PY2_Depreciation">'[15]Income Statement'!#REF!</definedName>
    <definedName name="PY2_Gross_Profit">'[15]Income Statement'!#REF!</definedName>
    <definedName name="PY2_Inc_Bef_Tax">#REF!</definedName>
    <definedName name="PY2_Intangible_Assets">#REF!</definedName>
    <definedName name="PY2_Interest_Expense">'[15]Income Statement'!#REF!</definedName>
    <definedName name="PY2_Inventory">#REF!</definedName>
    <definedName name="PY2_LIABIL_EQUITY">#REF!</definedName>
    <definedName name="PY2_LT_Debt">#REF!</definedName>
    <definedName name="PY2_Marketable_Sec">'[15]Bal Sheet'!#REF!</definedName>
    <definedName name="PY2_NET_PROFIT">'[15]Income Statement'!#REF!</definedName>
    <definedName name="PY2_Net_Revenue">#REF!</definedName>
    <definedName name="PY2_Operating_Inc">'[15]Income Statement'!#REF!</definedName>
    <definedName name="PY2_Operating_Income">'[15]Income Statement'!#REF!</definedName>
    <definedName name="PY2_Other_Curr_Assets">#REF!</definedName>
    <definedName name="PY2_Other_Exp.">'[15]Income Statement'!#REF!</definedName>
    <definedName name="PY2_Other_LT_Assets">'[15]Bal Sheet'!#REF!</definedName>
    <definedName name="PY2_Other_LT_Liabilities">#REF!</definedName>
    <definedName name="PY2_Preferred_Stock">'[15]Bal Sheet'!#REF!</definedName>
    <definedName name="PY2_QUICK_ASSETS">#REF!</definedName>
    <definedName name="PY2_Retained_Earnings">#REF!</definedName>
    <definedName name="PY2_Selling">'[15]Income Statement'!#REF!</definedName>
    <definedName name="PY2_Tangible_Assets">#REF!</definedName>
    <definedName name="PY2_Tangible_Net_Worth">'[15]Income Statement'!#REF!</definedName>
    <definedName name="PY2_Taxes">'[15]Income Statement'!#REF!</definedName>
    <definedName name="PY2_TOTAL_ASSETS">#REF!</definedName>
    <definedName name="PY2_TOTAL_CURR_ASSETS">#REF!</definedName>
    <definedName name="PY2_TOTAL_DEBT">#REF!</definedName>
    <definedName name="PY2_TOTAL_EQUITY">#REF!</definedName>
    <definedName name="PY2_Working_Capital">'[15]Income Statement'!#REF!</definedName>
    <definedName name="PYTB">[46]PYTB!$A$1:$B$835</definedName>
    <definedName name="q" hidden="1">{#N/A,#N/A,FALSE,"Aging Summary";#N/A,#N/A,FALSE,"Ratio Analysis";#N/A,#N/A,FALSE,"Test 120 Day Accts";#N/A,#N/A,FALSE,"Tickmarks"}</definedName>
    <definedName name="qq" hidden="1">{#N/A,#N/A,FALSE,"Aging Summary";#N/A,#N/A,FALSE,"Ratio Analysis";#N/A,#N/A,FALSE,"Test 120 Day Accts";#N/A,#N/A,FALSE,"Tickmarks"}</definedName>
    <definedName name="R_BEG">#REF!</definedName>
    <definedName name="R_END">#REF!</definedName>
    <definedName name="R_Factor">#REF!</definedName>
    <definedName name="R_INS">#REF!</definedName>
    <definedName name="Random_Book_Value_Totals">[17]SMSTemp!$B$48</definedName>
    <definedName name="Random_Net_Book_Value">[17]SMSTemp!$B$45</definedName>
    <definedName name="Random_Population_Count">[17]SMSTemp!$B$46</definedName>
    <definedName name="Random_Sample_Size">[17]SMSTemp!$B$47</definedName>
    <definedName name="Receivables_close">[38]BS!#REF!</definedName>
    <definedName name="Receivables_open">[38]BS!#REF!</definedName>
    <definedName name="RECONC_DEPR">#REF!</definedName>
    <definedName name="Ref_1">'[47]FA Movement Kyrg'!$E$22</definedName>
    <definedName name="Ref_10">'[47]FA Movement Kyrg'!$I$39</definedName>
    <definedName name="Ref_11">'[47]FA Movement Kyrg'!$K$39</definedName>
    <definedName name="Ref_12">'[47]FA Movement Kyrg'!$K$17</definedName>
    <definedName name="Ref_13">'[47]FA Movement Kyrg'!$C$17</definedName>
    <definedName name="Ref_14">'[47]FA Movement Kyrg'!$E$17</definedName>
    <definedName name="Ref_2">'[47]FA Movement Kyrg'!$A$1</definedName>
    <definedName name="Ref_3">#REF!</definedName>
    <definedName name="Ref_4">'[47]FA Movement Kyrg'!$A$19</definedName>
    <definedName name="Ref_5">'[47]FA Movement Kyrg'!$C$17</definedName>
    <definedName name="Ref_6">'[47]FA Movement Kyrg'!$K$17</definedName>
    <definedName name="Ref_7">'[47]FA Movement Kyrg'!$C$28</definedName>
    <definedName name="Ref_8">'[47]FA Movement Kyrg'!$C$28</definedName>
    <definedName name="Ref_9">'[47]FA Movement Kyrg'!$K$28</definedName>
    <definedName name="Residual_difference">#REF!</definedName>
    <definedName name="respirators">#REF!</definedName>
    <definedName name="Rest_Fact_rang1_1">#REF!</definedName>
    <definedName name="Rest_Fact_rang1_2">#REF!</definedName>
    <definedName name="Rest_Fact_rang1_3">#REF!</definedName>
    <definedName name="Rest_Fact_rang1_4">#REF!</definedName>
    <definedName name="Rest_Fact_rang1_5">#REF!</definedName>
    <definedName name="Rest_Fact_rang1_6">#REF!</definedName>
    <definedName name="Rest_Fact_rang1_7">#REF!</definedName>
    <definedName name="Rest_Fact_rang1_8">#REF!</definedName>
    <definedName name="Rest_Fact_rang2_2">#REF!</definedName>
    <definedName name="Rest_Fact_rang2_3">#REF!</definedName>
    <definedName name="Rest_Fact_rang2_4">#REF!</definedName>
    <definedName name="Rest_Fact_rang2_5">#REF!</definedName>
    <definedName name="Rest_Fact_rang2_6">#REF!</definedName>
    <definedName name="Rest_Fact_rang2_7">#REF!</definedName>
    <definedName name="Rest_Fact_rang2_8">#REF!</definedName>
    <definedName name="Rest_Fact_rang3_3">#REF!</definedName>
    <definedName name="Rest_Fact_rang3_4">#REF!</definedName>
    <definedName name="Rest_Fact_rang3_5">#REF!</definedName>
    <definedName name="Rest_Fact_rang3_6">#REF!</definedName>
    <definedName name="Rest_Fact_rang3_7">#REF!</definedName>
    <definedName name="Rest_Fact_rang3_8">#REF!</definedName>
    <definedName name="Rest_Fact_rang4_4">#REF!</definedName>
    <definedName name="Rest_Fact_rang4_5">#REF!</definedName>
    <definedName name="Rest_Fact_rang4_6">#REF!</definedName>
    <definedName name="Rest_Fact_rang4_7">#REF!</definedName>
    <definedName name="Rest_Fact_rang4_8">#REF!</definedName>
    <definedName name="Rest_Fact_rang5_5">#REF!</definedName>
    <definedName name="Rest_Fact_rang5_6">#REF!</definedName>
    <definedName name="Rest_Fact_rang5_7">#REF!</definedName>
    <definedName name="Rest_Fact_rang5_8">#REF!</definedName>
    <definedName name="Rest_Fact_rang6_6">#REF!</definedName>
    <definedName name="Rest_Fact_rang6_7">#REF!</definedName>
    <definedName name="Rest_Fact_rang6_8">#REF!</definedName>
    <definedName name="Rest_Fact_rang7_7">#REF!</definedName>
    <definedName name="Rest_Fact_rang7_8">#REF!</definedName>
    <definedName name="Rest_Fact_rang8_8">#REF!</definedName>
    <definedName name="rett">[48]Статьи!$A$3:$B$55</definedName>
    <definedName name="Revenue">[26]IS!#REF!</definedName>
    <definedName name="rty" hidden="1">'[9]Prelim Cost'!$B$31:$L$31</definedName>
    <definedName name="RUR">4.97</definedName>
    <definedName name="rus">#REF!</definedName>
    <definedName name="s">#REF!</definedName>
    <definedName name="S_AcctDes">[16]Securities!$A$1:$A$65536</definedName>
    <definedName name="S_Adjust">#REF!</definedName>
    <definedName name="S_Adjust_Data">[42]Lead!$I$1:$I$55</definedName>
    <definedName name="S_Adjust_GT">#REF!</definedName>
    <definedName name="S_AJE_Tot">#REF!</definedName>
    <definedName name="S_AJE_Tot_Data">[42]Lead!$H$1:$H$55</definedName>
    <definedName name="S_AJE_Tot_GT">#REF!</definedName>
    <definedName name="S_CompNum">[16]Securities!#REF!</definedName>
    <definedName name="S_CY_Beg">[16]Securities!$B$1:$B$65536</definedName>
    <definedName name="S_CY_Beg_Data">[42]Lead!$F$1:$F$55</definedName>
    <definedName name="S_CY_Beg_GT">[16]Securities!#REF!</definedName>
    <definedName name="S_CY_End">#REF!</definedName>
    <definedName name="S_CY_End_Data">[42]Lead!$K$1:$K$55</definedName>
    <definedName name="S_CY_End_GT">#REF!</definedName>
    <definedName name="S_Diff_Amt">#REF!</definedName>
    <definedName name="S_Diff_Pct">#REF!</definedName>
    <definedName name="S_GrpNum">[16]Securities!#REF!</definedName>
    <definedName name="S_Headings">#REF!</definedName>
    <definedName name="S_KeyValue">[16]Securities!#REF!</definedName>
    <definedName name="S_PY_End">[16]Securities!$G$1:$G$65536</definedName>
    <definedName name="S_PY_End_Data">[42]Lead!$M$1:$M$55</definedName>
    <definedName name="S_PY_End_GT">[16]Securities!#REF!</definedName>
    <definedName name="S_RJE_Tot">#REF!</definedName>
    <definedName name="S_RJE_Tot_Data">[42]Lead!$J$1:$J$55</definedName>
    <definedName name="S_RJE_Tot_GT">#REF!</definedName>
    <definedName name="S_RowNum">[16]Securities!#REF!</definedName>
    <definedName name="Sales_groupunits">#REF!</definedName>
    <definedName name="Sales_groupunits_F19">#REF!</definedName>
    <definedName name="SATBLT">[19]!SATBLT</definedName>
    <definedName name="SATBUS">[19]!SATBUS</definedName>
    <definedName name="SATRAP">[19]!SATRAP</definedName>
    <definedName name="sd">#REF!</definedName>
    <definedName name="SellingExp">[26]IS!#REF!</definedName>
    <definedName name="ser">#REF!</definedName>
    <definedName name="sfd">#REF!</definedName>
    <definedName name="Shapka">#REF!</definedName>
    <definedName name="Shapka1">#REF!</definedName>
    <definedName name="Shapka10">#REF!</definedName>
    <definedName name="SOCFUND">#REF!</definedName>
    <definedName name="sul">#REF!</definedName>
    <definedName name="Sum_Fact_Rang1_1">#REF!</definedName>
    <definedName name="Sum_Fact_Rang1_2">#REF!</definedName>
    <definedName name="Sum_Fact_Rang1_3">#REF!</definedName>
    <definedName name="Sum_Fact_Rang1_4">#REF!</definedName>
    <definedName name="Sum_Fact_Rang1_5">#REF!</definedName>
    <definedName name="Sum_Fact_Rang1_6">#REF!</definedName>
    <definedName name="Sum_Fact_Rang1_7">#REF!</definedName>
    <definedName name="Sum_Fact_Rang1_8">#REF!</definedName>
    <definedName name="Sum_Fact_Rang2_2">#REF!</definedName>
    <definedName name="Sum_Fact_Rang2_3">#REF!</definedName>
    <definedName name="Sum_Fact_Rang2_4">#REF!</definedName>
    <definedName name="Sum_Fact_Rang2_5">#REF!</definedName>
    <definedName name="Sum_Fact_Rang2_6">#REF!</definedName>
    <definedName name="Sum_Fact_Rang2_7">#REF!</definedName>
    <definedName name="Sum_Fact_Rang2_8">#REF!</definedName>
    <definedName name="Sum_Fact_Rang3_3">#REF!</definedName>
    <definedName name="Sum_Fact_Rang3_4">#REF!</definedName>
    <definedName name="Sum_Fact_Rang3_5">#REF!</definedName>
    <definedName name="Sum_Fact_Rang3_6">#REF!</definedName>
    <definedName name="Sum_Fact_Rang3_7">#REF!</definedName>
    <definedName name="Sum_Fact_Rang3_8">#REF!</definedName>
    <definedName name="Sum_Fact_Rang4_4">#REF!</definedName>
    <definedName name="Sum_Fact_Rang4_5">#REF!</definedName>
    <definedName name="Sum_Fact_Rang4_6">#REF!</definedName>
    <definedName name="Sum_Fact_Rang4_7">#REF!</definedName>
    <definedName name="Sum_Fact_Rang4_8">#REF!</definedName>
    <definedName name="Sum_Fact_Rang5_5">#REF!</definedName>
    <definedName name="Sum_Fact_Rang5_6">#REF!</definedName>
    <definedName name="Sum_Fact_Rang5_7">#REF!</definedName>
    <definedName name="Sum_Fact_Rang5_8">#REF!</definedName>
    <definedName name="Sum_Fact_Rang6_6">#REF!</definedName>
    <definedName name="Sum_Fact_Rang6_7">#REF!</definedName>
    <definedName name="Sum_Fact_Rang6_8">#REF!</definedName>
    <definedName name="Sum_Fact_Rang7_7">#REF!</definedName>
    <definedName name="Sum_Fact_Rang7_8">#REF!</definedName>
    <definedName name="Sum_Fact_Rang8_8">#REF!</definedName>
    <definedName name="t_4_b">'[49]B 1'!#REF!</definedName>
    <definedName name="t1b00">#REF!</definedName>
    <definedName name="t1b01">#REF!</definedName>
    <definedName name="t1c00" localSheetId="1">'[50]C 25'!#REF!</definedName>
    <definedName name="t1c00">'[50]C 25'!#REF!</definedName>
    <definedName name="t1c01">'[50]C 25'!#REF!</definedName>
    <definedName name="t1d00" localSheetId="1">#REF!</definedName>
    <definedName name="t1d00">#REF!</definedName>
    <definedName name="t1d01" localSheetId="1">#REF!</definedName>
    <definedName name="t1d01">#REF!</definedName>
    <definedName name="t1e01" localSheetId="1">'[49]B 1'!#REF!</definedName>
    <definedName name="t1e01">'[49]B 1'!#REF!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 localSheetId="1">'[50]C 25'!#REF!</definedName>
    <definedName name="t2c00">'[50]C 25'!#REF!</definedName>
    <definedName name="t2c01">'[50]C 25'!#REF!</definedName>
    <definedName name="t2d00" localSheetId="1">#REF!</definedName>
    <definedName name="t2d00">#REF!</definedName>
    <definedName name="t2d01" localSheetId="1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 localSheetId="1">'[49]B 1'!#REF!</definedName>
    <definedName name="t4b">'[49]B 1'!#REF!</definedName>
    <definedName name="t4b00">#REF!</definedName>
    <definedName name="t4b01">#REF!</definedName>
    <definedName name="t4c00" localSheetId="1">'[50]C 25'!#REF!</definedName>
    <definedName name="t4c00">'[50]C 25'!#REF!</definedName>
    <definedName name="t4c01">'[50]C 25'!#REF!</definedName>
    <definedName name="t4d00" localSheetId="1">#REF!</definedName>
    <definedName name="t4d00">#REF!</definedName>
    <definedName name="t4d01" localSheetId="1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 localSheetId="1">'[49]B 1'!#REF!</definedName>
    <definedName name="t5b">'[49]B 1'!#REF!</definedName>
    <definedName name="t5b00">#REF!</definedName>
    <definedName name="t5b01">#REF!</definedName>
    <definedName name="t5c00" localSheetId="1">'[50]C 25'!#REF!</definedName>
    <definedName name="t5c00">'[50]C 25'!#REF!</definedName>
    <definedName name="t5c01">'[50]C 25'!#REF!</definedName>
    <definedName name="t5d00" localSheetId="1">#REF!</definedName>
    <definedName name="t5d00">#REF!</definedName>
    <definedName name="t5d01" localSheetId="1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le">#REF!</definedName>
    <definedName name="Table10">'[51]Intercompany transactions'!$A$264:$X$290</definedName>
    <definedName name="Table13">'[51]Intercompany transactions'!$A$345:$AB$372</definedName>
    <definedName name="Table14">'[51]Intercompany transactions'!$A$373:$X$398</definedName>
    <definedName name="Table19">'[51]Intercompany transactions'!$A$505:$X$531</definedName>
    <definedName name="Table20">'[51]Intercompany transactions'!$A$532:$X$558</definedName>
    <definedName name="Table21">'[51]Intercompany transactions'!$A$559:$Y$585</definedName>
    <definedName name="Table22">'[51]Intercompany transactions'!$A$586:$X$612</definedName>
    <definedName name="Table7">'[51]Intercompany transactions'!$A$183:$X$209</definedName>
    <definedName name="Table8">'[51]Intercompany transactions'!$A$210:$X$236</definedName>
    <definedName name="Table9">'[51]Intercompany transactions'!$A$237:$X$263</definedName>
    <definedName name="taxrate">#REF!</definedName>
    <definedName name="templ_path">#REF!</definedName>
    <definedName name="TEST0">#REF!</definedName>
    <definedName name="TestDescription">[17]SMSTemp!$B$5</definedName>
    <definedName name="TESTHKEY">#REF!</definedName>
    <definedName name="TESTKEYS">#REF!</definedName>
    <definedName name="TESTVKEY">#REF!</definedName>
    <definedName name="Text1">#REF!</definedName>
    <definedName name="TextRefCopy1">[52]FS!$D$44</definedName>
    <definedName name="TextRefCopy10">#REF!</definedName>
    <definedName name="TextRefCopy100">#REF!</definedName>
    <definedName name="TextRefCopy101">'[53]FA Movement '!#REF!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'[54]Additions testing'!#REF!</definedName>
    <definedName name="TextRefCopy113">#REF!</definedName>
    <definedName name="TextRefCopy114">#REF!</definedName>
    <definedName name="TextRefCopy115">#REF!</definedName>
    <definedName name="TextRefCopy116">'[54]Additions testing'!#REF!</definedName>
    <definedName name="TextRefCopy117">'[54]Additions testing'!#REF!</definedName>
    <definedName name="TextRefCopy118">#REF!</definedName>
    <definedName name="TextRefCopy119">#REF!</definedName>
    <definedName name="TextRefCopy12">#REF!</definedName>
    <definedName name="TextRefCopy120">'[55]P&amp;L'!$B$20</definedName>
    <definedName name="TextRefCopy122">[56]Rollforward!#REF!</definedName>
    <definedName name="TextRefCopy123">[57]Rollforward!#REF!</definedName>
    <definedName name="TextRefCopy126">'[54]Movement schedule'!#REF!</definedName>
    <definedName name="TextRefCopy13">#REF!</definedName>
    <definedName name="TextRefCopy133">'[54]Movement schedule'!#REF!</definedName>
    <definedName name="TextRefCopy14">#REF!</definedName>
    <definedName name="TextRefCopy147">'[58]Test of FA Installation'!#REF!</definedName>
    <definedName name="TextRefCopy149">'[58]Test of FA Installation'!#REF!</definedName>
    <definedName name="TextRefCopy15">#REF!</definedName>
    <definedName name="TextRefCopy151">'[58]Test of FA Installation'!#REF!</definedName>
    <definedName name="TextRefCopy153">'[58]Test of FA Installation'!#REF!</definedName>
    <definedName name="TextRefCopy154">'[58]Test of FA Installation'!#REF!</definedName>
    <definedName name="TextRefCopy156">'[58]Test of FA Installation'!#REF!</definedName>
    <definedName name="TextRefCopy158">'[58]Test of FA Installation'!#REF!</definedName>
    <definedName name="TextRefCopy16">#REF!</definedName>
    <definedName name="TextRefCopy160">'[58]Test of FA Installation'!#REF!</definedName>
    <definedName name="TextRefCopy162">'[58]Test of FA Installation'!#REF!</definedName>
    <definedName name="TextRefCopy164">'[58]Test of FA Installation'!#REF!</definedName>
    <definedName name="TextRefCopy166">'[58]Test of FA Installation'!#REF!</definedName>
    <definedName name="TextRefCopy17">#REF!</definedName>
    <definedName name="TextRefCopy170">'[58]Test of FA Installation'!#REF!</definedName>
    <definedName name="TextRefCopy172">'[58]Test of FA Installation'!#REF!</definedName>
    <definedName name="TextRefCopy173">'[58]Test of FA Installation'!#REF!</definedName>
    <definedName name="TextRefCopy175">'[58]Test of FA Installation'!#REF!</definedName>
    <definedName name="TextRefCopy177">'[58]Test of FA Installation'!#REF!</definedName>
    <definedName name="TextRefCopy179">'[58]Test of FA Installation'!#REF!</definedName>
    <definedName name="TextRefCopy18">#REF!</definedName>
    <definedName name="TextRefCopy181">'[58]Test of FA Installation'!#REF!</definedName>
    <definedName name="TextRefCopy19">'[53]FA Movement '!#REF!</definedName>
    <definedName name="TextRefCopy2">#REF!</definedName>
    <definedName name="TextRefCopy20">'[53]FA Movement '!#REF!</definedName>
    <definedName name="TextRefCopy21">'[53]FA Movement '!#REF!</definedName>
    <definedName name="TextRefCopy22">'[53]FA Movement '!#REF!</definedName>
    <definedName name="TextRefCopy23">'[53]FA Movement '!#REF!</definedName>
    <definedName name="TextRefCopy24">#REF!</definedName>
    <definedName name="TextRefCopy25">'[53]FA Movement '!#REF!</definedName>
    <definedName name="TextRefCopy26">'[53]FA Movement '!#REF!</definedName>
    <definedName name="TextRefCopy27">'[53]FA Movement '!#REF!</definedName>
    <definedName name="TextRefCopy28">'[53]FA Movement '!#REF!</definedName>
    <definedName name="TextRefCopy29">'[53]FA Movement '!#REF!</definedName>
    <definedName name="TextRefCopy3">#REF!</definedName>
    <definedName name="TextRefCopy30">'[53]FA Movement '!#REF!</definedName>
    <definedName name="TextRefCopy31">'[53]FA Movement '!#REF!</definedName>
    <definedName name="TextRefCopy32">'[53]FA Movement '!#REF!</definedName>
    <definedName name="TextRefCopy33">'[53]FA Movement '!#REF!</definedName>
    <definedName name="TextRefCopy34">'[53]FA Movement '!#REF!</definedName>
    <definedName name="TextRefCopy35">'[53]FA Movement '!#REF!</definedName>
    <definedName name="TextRefCopy36">'[53]FA Movement '!#REF!</definedName>
    <definedName name="TextRefCopy37">'[53]FA Movement '!#REF!</definedName>
    <definedName name="TextRefCopy38">'[53]FA Movement '!#REF!</definedName>
    <definedName name="TextRefCopy39">'[53]FA Movement '!#REF!</definedName>
    <definedName name="TextRefCopy4">#REF!</definedName>
    <definedName name="TextRefCopy40">'[53]FA Movement '!#REF!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'[53]FA Movement '!#REF!</definedName>
    <definedName name="TextRefCopy47">'[53]FA Movement '!#REF!</definedName>
    <definedName name="TextRefCopy48">[55]Provisions!$B$6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'[58]Test of FA Installation'!#REF!</definedName>
    <definedName name="TextRefCopy59">'[58]Test of FA Installation'!#REF!</definedName>
    <definedName name="TextRefCopy6">#REF!</definedName>
    <definedName name="TextRefCopy60">'[58]Test of FA Installation'!#REF!</definedName>
    <definedName name="TextRefCopy61">'[58]Test of FA Installation'!#REF!</definedName>
    <definedName name="TextRefCopy62">'[58]Test of FA Installation'!#REF!</definedName>
    <definedName name="TextRefCopy63">'[58]Test of FA Installation'!#REF!</definedName>
    <definedName name="TextRefCopy64">'[58]Test of FA Installation'!#REF!</definedName>
    <definedName name="TextRefCopy65">'[58]Test of FA Installation'!#REF!</definedName>
    <definedName name="TextRefCopy66">'[58]Test of FA Installation'!#REF!</definedName>
    <definedName name="TextRefCopy67">'[58]Test of FA Installation'!#REF!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[58]Additions!#REF!</definedName>
    <definedName name="TextRefCopy74">[59]breakdown!#REF!</definedName>
    <definedName name="TextRefCopy75">#REF!</definedName>
    <definedName name="TextRefCopy76">#REF!</definedName>
    <definedName name="TextRefCopy77">#REF!</definedName>
    <definedName name="TextRefCopy78">#REF!</definedName>
    <definedName name="TextRefCopy79">'[58]Test of FA Installation'!#REF!</definedName>
    <definedName name="TextRefCopy8">#REF!</definedName>
    <definedName name="TextRefCopy80">[60]Datasheet!$G$16</definedName>
    <definedName name="TextRefCopy81">#REF!</definedName>
    <definedName name="TextRefCopy82">'[58]Test of FA Installation'!#REF!</definedName>
    <definedName name="TextRefCopy83">'[58]Test of FA Installation'!#REF!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'[54]depreciation testing'!#REF!</definedName>
    <definedName name="TextRefCopy9">#REF!</definedName>
    <definedName name="TextRefCopy90">#REF!</definedName>
    <definedName name="TextRefCopy91">'[61]% threshhold(salary)'!$C$6</definedName>
    <definedName name="TextRefCopy92">'[54]depreciation testing'!#REF!</definedName>
    <definedName name="TextRefCopy93">'[61]% threshhold(salary)'!$B$5</definedName>
    <definedName name="TextRefCopy94">#REF!</definedName>
    <definedName name="TextRefCopy95">'[62]depreciation testing'!#REF!</definedName>
    <definedName name="TextRefCopy96">'[61]% threshhold(salary)'!$C$6</definedName>
    <definedName name="TextRefCopy97">'[53]depreciation testing'!#REF!</definedName>
    <definedName name="TextRefCopy98">#REF!</definedName>
    <definedName name="TextRefCopy99">'[53]FA Movement '!#REF!</definedName>
    <definedName name="TextRefCopyRangeCount" hidden="1">9</definedName>
    <definedName name="Threshold">#REF!</definedName>
    <definedName name="tid">[20]Tabeller!$E$17</definedName>
    <definedName name="TONMILL">'[12]CamKum Prod'!$H$21</definedName>
    <definedName name="TONMIN">'[12]CamKum Prod'!$H$15</definedName>
    <definedName name="Total">#REF!</definedName>
    <definedName name="total_1" localSheetId="1">'[49]A 100'!#REF!</definedName>
    <definedName name="total_1">'[49]A 100'!#REF!</definedName>
    <definedName name="Total_Name_rang1">#REF!</definedName>
    <definedName name="Total_Name_rang2">#REF!</definedName>
    <definedName name="Total_R">#REF!</definedName>
    <definedName name="Total_rang1">#REF!</definedName>
    <definedName name="Total_rang2">#REF!</definedName>
    <definedName name="Total_Rest_Fact">#REF!</definedName>
    <definedName name="Total_Rest_Fact_R">#REF!</definedName>
    <definedName name="Total_Rest_Fact_rang1">#REF!</definedName>
    <definedName name="Total_Rest_Fact_rang2">#REF!</definedName>
    <definedName name="total1">'[63]F100-Trial BS'!#REF!</definedName>
    <definedName name="total1_0">'[63]F100-Trial BS'!$B$78</definedName>
    <definedName name="total1_00" localSheetId="1">'[49]A 100'!#REF!</definedName>
    <definedName name="total1_00">'[49]A 100'!#REF!</definedName>
    <definedName name="total1_01">#REF!</definedName>
    <definedName name="total2_00">'[49]A 100'!#REF!</definedName>
    <definedName name="total2_01">#REF!</definedName>
    <definedName name="total3_00">'[49]A 100'!#REF!</definedName>
    <definedName name="total3_01">#REF!</definedName>
    <definedName name="total4_00" localSheetId="1">#REF!</definedName>
    <definedName name="total4_00">#REF!</definedName>
    <definedName name="total4_01" localSheetId="1">#REF!</definedName>
    <definedName name="total4_01">#REF!</definedName>
    <definedName name="total5_00">#REF!</definedName>
    <definedName name="total5_01">#REF!</definedName>
    <definedName name="Transf_Fact_Rang1_1">#REF!</definedName>
    <definedName name="Transf_Fact_Rang1_2">#REF!</definedName>
    <definedName name="Transf_Fact_Rang1_3">#REF!</definedName>
    <definedName name="Transf_Fact_Rang1_4">#REF!</definedName>
    <definedName name="Transf_Fact_Rang1_5">#REF!</definedName>
    <definedName name="Transf_Fact_Rang1_6">#REF!</definedName>
    <definedName name="Transf_Fact_Rang1_7">#REF!</definedName>
    <definedName name="Transf_Fact_Rang1_8">#REF!</definedName>
    <definedName name="Transf_Fact_Rang2_2">#REF!</definedName>
    <definedName name="Transf_Fact_Rang2_3">#REF!</definedName>
    <definedName name="Transf_Fact_Rang2_4">#REF!</definedName>
    <definedName name="Transf_Fact_Rang2_5">#REF!</definedName>
    <definedName name="Transf_Fact_Rang2_6">#REF!</definedName>
    <definedName name="Transf_Fact_Rang2_7">#REF!</definedName>
    <definedName name="Transf_Fact_Rang2_8">#REF!</definedName>
    <definedName name="Transf_Fact_Rang3_3">#REF!</definedName>
    <definedName name="Transf_Fact_Rang3_4">#REF!</definedName>
    <definedName name="Transf_Fact_Rang3_5">#REF!</definedName>
    <definedName name="Transf_Fact_Rang3_6">#REF!</definedName>
    <definedName name="Transf_Fact_Rang3_7">#REF!</definedName>
    <definedName name="Transf_Fact_Rang3_8">#REF!</definedName>
    <definedName name="Transf_Fact_Rang4_4">#REF!</definedName>
    <definedName name="Transf_Fact_Rang4_5">#REF!</definedName>
    <definedName name="Transf_Fact_Rang4_6">#REF!</definedName>
    <definedName name="Transf_Fact_Rang4_7">#REF!</definedName>
    <definedName name="Transf_Fact_Rang4_8">#REF!</definedName>
    <definedName name="Transf_Fact_Rang5_5">#REF!</definedName>
    <definedName name="Transf_Fact_Rang5_6">#REF!</definedName>
    <definedName name="Transf_Fact_Rang5_7">#REF!</definedName>
    <definedName name="Transf_Fact_Rang5_8">#REF!</definedName>
    <definedName name="Transf_Fact_Rang6_6">#REF!</definedName>
    <definedName name="Transf_Fact_Rang6_7">#REF!</definedName>
    <definedName name="Transf_Fact_Rang6_8">#REF!</definedName>
    <definedName name="Transf_Fact_Rang7_7">#REF!</definedName>
    <definedName name="Transf_Fact_Rang7_8">#REF!</definedName>
    <definedName name="Transf_Fact_Rang8_8">#REF!</definedName>
    <definedName name="unhide">#REF!</definedName>
    <definedName name="Unitname">[39]SETUP!$D$9</definedName>
    <definedName name="USD">150.2</definedName>
    <definedName name="v">#REF!</definedName>
    <definedName name="valid">#REF!</definedName>
    <definedName name="values">#REF!,#REF!,#REF!</definedName>
    <definedName name="valutac1">[20]Tabeller!$K$17</definedName>
    <definedName name="VAT">16%</definedName>
    <definedName name="version">"v.04.01.LC"</definedName>
    <definedName name="vfhn">[64]Апрель!#REF!</definedName>
    <definedName name="vfhn02u">[65]Март!#REF!</definedName>
    <definedName name="VOLUMES">#REF!</definedName>
    <definedName name="w" hidden="1">'[12]Prelim Cost'!$B$36:$L$36</definedName>
    <definedName name="WC">#REF!</definedName>
    <definedName name="wer">#REF!</definedName>
    <definedName name="WIDTH">#REF!</definedName>
    <definedName name="work_path">#REF!</definedName>
    <definedName name="working">#REF!</definedName>
    <definedName name="wrn.Aging._.and._.Trend._.Analysis." hidden="1">{#N/A,#N/A,FALSE,"Aging Summary";#N/A,#N/A,FALSE,"Ratio Analysis";#N/A,#N/A,FALSE,"Test 120 Day Accts";#N/A,#N/A,FALSE,"Tickmarks"}</definedName>
    <definedName name="wrn.Coded._.IAS._.FS." hidden="1">{"IASTrail",#N/A,FALSE,"IAS"}</definedName>
    <definedName name="wrn.Fixed._.Assets._.Note._.and._.Depreciation." hidden="1">{#N/A,#N/A,FALSE,"FA_1";#N/A,#N/A,FALSE,"Dep'n SE";#N/A,#N/A,FALSE,"Dep'n FC"}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hidden="1">{#N/A,#N/A,TRUE,"MAP";#N/A,#N/A,TRUE,"STEPS";#N/A,#N/A,TRUE,"RULES"}</definedName>
    <definedName name="wrn.IAS._.BS._.PL._.CF._.and._.Notes.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nflation._.factors._.used." hidden="1">{#N/A,#N/A,FALSE,"Infl_fact"}</definedName>
    <definedName name="wrn.Loans." hidden="1">{"Summary report",#N/A,FALSE,"BBH";"Details - chart",#N/A,FALSE,"BBH"}</definedName>
    <definedName name="wrn.PL._.Analysis." hidden="1">{"AnalRSA",#N/A,TRUE,"PL-Anal";"AnalIAS",#N/A,TRUE,"PL-Anal"}</definedName>
    <definedName name="wrn.RSA._.BS._.and._.PL." hidden="1">{"BS1",#N/A,TRUE,"RSA_FS";"BS2",#N/A,TRUE,"RSA_FS";"BS3",#N/A,TRUE,"RSA_FS"}</definedName>
    <definedName name="XREF_COLUMN_1" hidden="1">[66]AHEPS!#REF!</definedName>
    <definedName name="XREF_COLUMN_10" hidden="1">[66]AHEPS!#REF!</definedName>
    <definedName name="XREF_COLUMN_2" hidden="1">#REF!</definedName>
    <definedName name="XREF_COLUMN_3" hidden="1">'[67]8250'!$D$1:$D$65536</definedName>
    <definedName name="XREF_COLUMN_4" hidden="1">'[67]8140'!$P$1:$P$65536</definedName>
    <definedName name="XREF_COLUMN_5" hidden="1">'[68]DD Reserve calculation'!#REF!</definedName>
    <definedName name="XREF_COLUMN_6" hidden="1">[66]OshHPP!#REF!</definedName>
    <definedName name="XREF_COLUMN_7" hidden="1">'[67]8145'!$P$1:$P$65536</definedName>
    <definedName name="XREF_COLUMN_8" hidden="1">[66]BHPP!#REF!</definedName>
    <definedName name="XREF_COLUMN_9" hidden="1">'[67]8113'!$P$1:$P$65536</definedName>
    <definedName name="XRefActiveRow" hidden="1">[69]XREF!$A$3</definedName>
    <definedName name="XRefColumnsCount" hidden="1">1</definedName>
    <definedName name="XRefCopy1" hidden="1">'[70]Cust acc 2003'!#REF!</definedName>
    <definedName name="XRefCopy12Row" hidden="1">[66]XREF!#REF!</definedName>
    <definedName name="XRefCopy17Row" hidden="1">[66]XREF!#REF!</definedName>
    <definedName name="XRefCopy1Row" hidden="1">[69]XREF!$A$2:$IV$2</definedName>
    <definedName name="XRefCopy2" hidden="1">#REF!</definedName>
    <definedName name="XRefCopy3Row" hidden="1">#REF!</definedName>
    <definedName name="XRefCopy4" hidden="1">[71]summary!#REF!</definedName>
    <definedName name="XRefCopy5Row" hidden="1">[72]XREF!#REF!</definedName>
    <definedName name="XRefCopy9Row" hidden="1">[66]XREF!#REF!</definedName>
    <definedName name="XRefCopyRangeCount" hidden="1">8</definedName>
    <definedName name="XRefPaste10" hidden="1">'[67]8145'!$O$17</definedName>
    <definedName name="XRefPaste10Row" hidden="1">[67]XREF!$A$11:$IV$11</definedName>
    <definedName name="XRefPaste11" hidden="1">'[67]8200'!$O$17</definedName>
    <definedName name="XRefPaste11Row" hidden="1">[67]XREF!$A$12:$IV$12</definedName>
    <definedName name="XRefPaste12" hidden="1">'[67]8113'!$O$16</definedName>
    <definedName name="XRefPaste12Row" hidden="1">[67]XREF!$A$13:$IV$13</definedName>
    <definedName name="XRefPaste13" hidden="1">'[67]8082'!$O$16</definedName>
    <definedName name="XRefPaste13Row" hidden="1">[67]XREF!$A$14:$IV$14</definedName>
    <definedName name="XRefPaste1Row" hidden="1">#REF!</definedName>
    <definedName name="XRefPaste2Row" hidden="1">[67]XREF!$A$3:$IV$3</definedName>
    <definedName name="XRefPaste3" hidden="1">'[67]8180 (8181,8182)'!$O$20</definedName>
    <definedName name="XRefPaste3Row" hidden="1">[67]XREF!$A$4:$IV$4</definedName>
    <definedName name="XRefPaste4" hidden="1">'[67]8210'!$O$18</definedName>
    <definedName name="XRefPaste4Row" hidden="1">[67]XREF!$A$5:$IV$5</definedName>
    <definedName name="XRefPaste5" hidden="1">'[67]8250'!$C$44</definedName>
    <definedName name="XRefPaste5Row" hidden="1">[67]XREF!$A$6:$IV$6</definedName>
    <definedName name="XRefPaste6" hidden="1">'[67]8140'!$O$16</definedName>
    <definedName name="XRefPaste6Row" hidden="1">[67]XREF!$A$7:$IV$7</definedName>
    <definedName name="XRefPaste7" hidden="1">#REF!</definedName>
    <definedName name="XRefPaste7Row" hidden="1">[67]XREF!$A$8:$IV$8</definedName>
    <definedName name="XRefPaste8" hidden="1">#REF!</definedName>
    <definedName name="XRefPaste8Row" hidden="1">[67]XREF!$A$9:$IV$9</definedName>
    <definedName name="XRefPaste9" hidden="1">'[67]8070'!$O$18</definedName>
    <definedName name="XRefPaste9Row" hidden="1">[67]XREF!$A$10:$IV$10</definedName>
    <definedName name="XRefPasteRangeCount" hidden="1">1</definedName>
    <definedName name="year">[33]Settings!#REF!</definedName>
    <definedName name="z">#REF!</definedName>
    <definedName name="Z_3FF835A2_A4C0_4941_9E4A_4EABDC6914AE_.wvu.Cols" hidden="1">#REF!,#REF!,#REF!</definedName>
    <definedName name="Z_3FF835A2_A4C0_4941_9E4A_4EABDC6914AE_.wvu.FilterData" hidden="1">#REF!</definedName>
    <definedName name="Z_3FF835A2_A4C0_4941_9E4A_4EABDC6914AE_.wvu.PrintArea" hidden="1">#REF!</definedName>
    <definedName name="Z_3FF835A2_A4C0_4941_9E4A_4EABDC6914AE_.wvu.Rows" hidden="1">#REF!</definedName>
    <definedName name="Z_9944A555_2A6E_4775_AF28_A37C2EA58D79_.wvu.Cols" hidden="1">#REF!,#REF!,#REF!</definedName>
    <definedName name="Z_9944A555_2A6E_4775_AF28_A37C2EA58D79_.wvu.FilterData" hidden="1">#REF!</definedName>
    <definedName name="Z_9944A555_2A6E_4775_AF28_A37C2EA58D79_.wvu.PrintArea" hidden="1">#REF!</definedName>
    <definedName name="Z_9944A555_2A6E_4775_AF28_A37C2EA58D79_.wvu.Rows" hidden="1">#REF!</definedName>
    <definedName name="Z_C38D798C_080A_4519_9B17_6ABAC626E22C_.wvu.Cols" hidden="1">#REF!,#REF!,#REF!</definedName>
    <definedName name="Z_C38D798C_080A_4519_9B17_6ABAC626E22C_.wvu.FilterData" hidden="1">#REF!</definedName>
    <definedName name="Z_C38D798C_080A_4519_9B17_6ABAC626E22C_.wvu.PrintArea" hidden="1">#REF!</definedName>
    <definedName name="Z_C38D798C_080A_4519_9B17_6ABAC626E22C_.wvu.Rows" hidden="1">#REF!</definedName>
    <definedName name="а1">[73]ЯНВАРЬ!#REF!</definedName>
    <definedName name="Август">#REF!</definedName>
    <definedName name="август2002г">[65]Сентябрь!#REF!</definedName>
    <definedName name="адмрасходы">[74]Лист2!#REF!</definedName>
    <definedName name="амортизация">[74]Лист2!#REF!</definedName>
    <definedName name="Апрель">[64]Апрель!#REF!</definedName>
    <definedName name="апрель2000">[65]Квартал!#REF!</definedName>
    <definedName name="аренда">[74]Лист2!#REF!</definedName>
    <definedName name="_xlnm.Database">#REF!</definedName>
    <definedName name="баланс">'[75]Актив(1)'!$E$1:$E$65536</definedName>
    <definedName name="биржа">[76]База!$A$1:$T$65536</definedName>
    <definedName name="биржа1">[76]База!$B$1:$T$65536</definedName>
    <definedName name="БЛРаздел1">[77]ОборБалФормОтч!$C$19:$C$24,[77]ОборБалФормОтч!$E$19:$F$24,[77]ОборБалФормОтч!$D$26:$F$31,[77]ОборБалФормОтч!$C$33:$C$38,[77]ОборБалФормОтч!$E$33:$F$38,[77]ОборБалФормОтч!$D$40:$F$43,[77]ОборБалФормОтч!$C$45:$C$48,[77]ОборБалФормОтч!$E$45:$F$48,[77]ОборБалФормОтч!$C$19</definedName>
    <definedName name="БЛРаздел2">[77]ОборБалФормОтч!$C$51:$C$58,[77]ОборБалФормОтч!$E$51:$F$58,[77]ОборБалФормОтч!$C$60:$C$63,[77]ОборБалФормОтч!$E$60:$F$63,[77]ОборБалФормОтч!$C$65:$C$67,[77]ОборБалФормОтч!$E$65:$F$67,[77]ОборБалФормОтч!$C$51</definedName>
    <definedName name="БЛРаздел3">[77]ОборБалФормОтч!$C$70:$C$72,[77]ОборБалФормОтч!$D$73:$F$73,[77]ОборБалФормОтч!$E$70:$F$72,[77]ОборБалФормОтч!$C$75:$C$77,[77]ОборБалФормОтч!$E$75:$F$77,[77]ОборБалФормОтч!$C$79:$C$82,[77]ОборБалФормОтч!$E$79:$F$82,[77]ОборБалФормОтч!$C$84:$C$86,[77]ОборБалФормОтч!$E$84:$F$86,[77]ОборБалФормОтч!$C$88:$C$89,[77]ОборБалФормОтч!$E$88:$F$89,[77]ОборБалФормОтч!$C$70</definedName>
    <definedName name="БЛРаздел4">[77]ОборБалФормОтч!$E$106:$F$107,[77]ОборБалФормОтч!$C$106:$C$107,[77]ОборБалФормОтч!$E$102:$F$104,[77]ОборБалФормОтч!$C$102:$C$104,[77]ОборБалФормОтч!$C$97:$C$100,[77]ОборБалФормОтч!$E$97:$F$100,[77]ОборБалФормОтч!$E$92:$F$95,[77]ОборБалФормОтч!$C$92:$C$95,[77]ОборБалФормОтч!$C$92</definedName>
    <definedName name="БЛРаздел5">[77]ОборБалФормОтч!$C$113:$C$114,[77]ОборБалФормОтч!$D$110:$F$112,[77]ОборБалФормОтч!$E$113:$F$114,[77]ОборБалФормОтч!$D$115:$F$115,[77]ОборБалФормОтч!$D$117:$F$119,[77]ОборБалФормОтч!$D$121:$F$122,[77]ОборБалФормОтч!$D$124:$F$126,[77]ОборБалФормОтч!$D$110</definedName>
    <definedName name="БЛРаздел6">[77]ОборБалФормОтч!$D$129:$F$132,[77]ОборБалФормОтч!$D$134:$F$135,[77]ОборБалФормОтч!$D$137:$F$140,[77]ОборБалФормОтч!$D$142:$F$144,[77]ОборБалФормОтч!$D$146:$F$150,[77]ОборБалФормОтч!$D$152:$F$154,[77]ОборБалФормОтч!$D$156:$F$162,[77]ОборБалФормОтч!$D$129</definedName>
    <definedName name="БЛРаздел7">[77]ОборБалФормОтч!$D$179:$F$185,[77]ОборБалФормОтч!$D$175:$F$177,[77]ОборБалФормОтч!$D$165:$F$173,[77]ОборБалФормОтч!$D$165</definedName>
    <definedName name="БЛРаздел8">[77]ОборБалФормОтч!$E$200:$F$207,[77]ОборБалФормОтч!$C$200:$C$207,[77]ОборБалФормОтч!$E$189:$F$198,[77]ОборБалФормОтч!$C$189:$C$198,[77]ОборБалФормОтч!$E$188:$F$188,[77]ОборБалФормОтч!$C$188</definedName>
    <definedName name="БЛРаздел9">[77]ОборБалФормОтч!$E$234:$F$237,[77]ОборБалФормОтч!$C$234:$C$237,[77]ОборБалФормОтч!$E$224:$F$232,[77]ОборБалФормОтч!$C$224:$C$232,[77]ОборБалФормОтч!$E$223:$F$223,[77]ОборБалФормОтч!$C$223,[77]ОборБалФормОтч!$E$217:$F$221,[77]ОборБалФормОтч!$C$217:$C$221,[77]ОборБалФормОтч!$E$210:$F$215,[77]ОборБалФормОтч!$C$210:$C$215,[77]ОборБалФормОтч!$C$210</definedName>
    <definedName name="БПДанные">[77]ТитулЛистОтч!$C$22:$D$33,[77]ТитулЛистОтч!$C$36:$D$48,[77]ТитулЛистОтч!$C$22</definedName>
    <definedName name="Всего">#REF!</definedName>
    <definedName name="выпуск">[64]Январь!#REF!</definedName>
    <definedName name="грп">#REF!</definedName>
    <definedName name="дата">#REF!</definedName>
    <definedName name="Дата_справки">#REF!</definedName>
    <definedName name="ДатаБаланса">#REF!</definedName>
    <definedName name="дек02">[65]Сентябрь!#REF!</definedName>
    <definedName name="дек2002год">[64]Сентябрь!#REF!</definedName>
    <definedName name="Декабрь">[64]Декабрь!#REF!</definedName>
    <definedName name="декабрь2002">[64]Ноябрь!#REF!</definedName>
    <definedName name="доллар">[78]Данные!$A$1:$F$65536</definedName>
    <definedName name="за2002">[64]Январь!#REF!</definedName>
    <definedName name="за4мес">[64]Квартал!#REF!</definedName>
    <definedName name="Загол_1_1">#REF!</definedName>
    <definedName name="Загол_1_2">#REF!</definedName>
    <definedName name="Загол_1_3">#REF!</definedName>
    <definedName name="Загол_1_4">#REF!</definedName>
    <definedName name="Загол_1_5">#REF!</definedName>
    <definedName name="Загол_1_6">#REF!</definedName>
    <definedName name="Загол_1_7">#REF!</definedName>
    <definedName name="Загол_2_1">#REF!</definedName>
    <definedName name="Загол_2_2">#REF!</definedName>
    <definedName name="Загол_2_3">#REF!</definedName>
    <definedName name="Загол_2_4">#REF!</definedName>
    <definedName name="Загол_2_5">#REF!</definedName>
    <definedName name="Загол_2_6">#REF!</definedName>
    <definedName name="Загол_2_7">#REF!</definedName>
    <definedName name="_xlnm.Print_Titles">#N/A</definedName>
    <definedName name="Зарплата">#REF!</definedName>
    <definedName name="ЗглвПравый">#REF!</definedName>
    <definedName name="ЗглвПравыйДляЛистаБаланс">#REF!</definedName>
    <definedName name="земельный_налог">[74]Лист2!#REF!</definedName>
    <definedName name="зквартал">[65]Январь!#REF!</definedName>
    <definedName name="ИмяФайлаSQL">#REF!</definedName>
    <definedName name="инкассация">[74]Лист2!#REF!</definedName>
    <definedName name="Июль">[64]Июль!#REF!</definedName>
    <definedName name="июль2002">[65]Декабрь!#REF!</definedName>
    <definedName name="Июнь">[64]Июнь!#REF!</definedName>
    <definedName name="йй">[0]!йй</definedName>
    <definedName name="Квартал1">[64]Квартал!#REF!</definedName>
    <definedName name="Квартал2">#REF!</definedName>
    <definedName name="Квартал3">#REF!</definedName>
    <definedName name="Квартал4">#REF!</definedName>
    <definedName name="колич_РКО">[74]Лист2!#REF!</definedName>
    <definedName name="командировки">[74]Лист2!#REF!</definedName>
    <definedName name="лддлд">#REF!</definedName>
    <definedName name="Май">#REF!</definedName>
    <definedName name="Макрос1" localSheetId="1">ф2!Макрос1</definedName>
    <definedName name="Макрос1">#N/A</definedName>
    <definedName name="Март">[64]Март!#REF!</definedName>
    <definedName name="март02г">[64]Январь!#REF!</definedName>
    <definedName name="март2002">[64]Июль!#REF!</definedName>
    <definedName name="матер_содерж_зданий">[74]Лист2!#REF!</definedName>
    <definedName name="материальные_расх">[74]Лист2!#REF!</definedName>
    <definedName name="мрп">[79]справка!$A$4:$B$15</definedName>
    <definedName name="на_нач._года">#REF!,#REF!,#REF!,#REF!,#REF!,#REF!,#REF!,#REF!,#REF!,#REF!,#REF!,#REF!,#REF!,#REF!,#REF!,#REF!,#REF!</definedName>
    <definedName name="налог_имущество">[74]Лист2!#REF!</definedName>
    <definedName name="налог_транспорт">[74]Лист2!#REF!</definedName>
    <definedName name="налог_ЦБ">[74]Лист2!#REF!</definedName>
    <definedName name="налоги">[74]Лист2!#REF!</definedName>
    <definedName name="НДС">[74]Лист2!#REF!</definedName>
    <definedName name="Ноябрь">[64]Ноябрь!#REF!</definedName>
    <definedName name="Нстроки">#REF!</definedName>
    <definedName name="_xlnm.Print_Area" localSheetId="0">ф1!$A$1:$C$44</definedName>
    <definedName name="_xlnm.Print_Area" localSheetId="1">ф2!$A$1:$C$66</definedName>
    <definedName name="_xlnm.Print_Area">#REF!</definedName>
    <definedName name="Область_печати_ИМ">#REF!</definedName>
    <definedName name="обмунд_инкасс">[74]Лист2!#REF!</definedName>
    <definedName name="обмундир_охраны">[74]Лист2!#REF!</definedName>
    <definedName name="обор">[80]ОборБалФормОтч!$C$70:$C$72,[80]ОборБалФормОтч!$D$73:$F$73,[80]ОборБалФормОтч!$E$70:$F$72,[80]ОборБалФормОтч!$C$75:$C$77,[80]ОборБалФормОтч!$E$75:$F$77,[80]ОборБалФормОтч!$C$79:$C$82,[80]ОборБалФормОтч!$E$79:$F$82,[80]ОборБалФормОтч!$C$84:$C$86,[80]ОборБалФормОтч!$E$84:$F$86,[80]ОборБалФормОтч!$C$88:$C$89,[80]ОборБалФормОтч!$E$88:$F$89,[80]ОборБалФормОтч!$C$70</definedName>
    <definedName name="обороты">[80]ОборБалФормОтч!$C$19:$C$24,[80]ОборБалФормОтч!$E$19:$F$24,[80]ОборБалФормОтч!$D$26:$F$31,[80]ОборБалФормОтч!$C$33:$C$38,[80]ОборБалФормОтч!$E$33:$F$38,[80]ОборБалФормОтч!$D$40:$F$43,[80]ОборБалФормОтч!$C$45:$C$48,[80]ОборБалФормОтч!$E$45:$F$48,[80]ОборБалФормОтч!$C$19</definedName>
    <definedName name="Обязательства_по_форфейтинговым_операциям">'[36]31.12.03'!$E$829</definedName>
    <definedName name="окт">[64]Март!#REF!</definedName>
    <definedName name="Октябрь">#REF!</definedName>
    <definedName name="октябрь2002">[64]Январь!#REF!</definedName>
    <definedName name="октябрьуслуги">[64]Сентябрь!#REF!</definedName>
    <definedName name="оол">#REF!</definedName>
    <definedName name="оплата_труда">[74]Лист2!#REF!</definedName>
    <definedName name="охрана">[74]Лист2!#REF!</definedName>
    <definedName name="Период_отгрузки">#REF!</definedName>
    <definedName name="подгот_кадров">[74]Лист2!#REF!</definedName>
    <definedName name="Подготовка_к_печати_и_сохранение0710">[0]!Подготовка_к_печати_и_сохранение0710</definedName>
    <definedName name="подписка">[74]Лист2!#REF!</definedName>
    <definedName name="прил14_нов" localSheetId="1">ф2!прил14_нов</definedName>
    <definedName name="прил14_нов">#N/A</definedName>
    <definedName name="проч_адмрасх">[74]Лист2!#REF!</definedName>
    <definedName name="проч_операц">[74]Лист2!#REF!</definedName>
    <definedName name="прочие_налог">[74]Лист2!#REF!</definedName>
    <definedName name="прочие_общехоз">[74]Лист2!#REF!</definedName>
    <definedName name="прочие_расх">[74]Лист2!#REF!</definedName>
    <definedName name="расх_мат_охраны">[74]Лист2!#REF!</definedName>
    <definedName name="расх_матер_инкасс">[74]Лист2!#REF!</definedName>
    <definedName name="реклама">[74]Лист2!#REF!</definedName>
    <definedName name="_xlnm.Recorder">#REF!</definedName>
    <definedName name="ремонт">[74]Лист2!#REF!</definedName>
    <definedName name="РОблКл1">#REF!</definedName>
    <definedName name="РОблКл2">#REF!</definedName>
    <definedName name="РОблКл3">#REF!</definedName>
    <definedName name="РОблКл4">#REF!</definedName>
    <definedName name="РОблКл5">#REF!</definedName>
    <definedName name="РОблКл6">#REF!</definedName>
    <definedName name="РОблКл7">#REF!</definedName>
    <definedName name="роДатаОтчетаSQL">#REF!</definedName>
    <definedName name="роЗаголовок1">#REF!</definedName>
    <definedName name="роЗаголовок2">#REF!</definedName>
    <definedName name="роЗаголовок3">#REF!</definedName>
    <definedName name="роИмяБанка">#REF!</definedName>
    <definedName name="роИмяФайлаТелеграммы">#REF!</definedName>
    <definedName name="роКаталогФайлаТелеграммы">#REF!</definedName>
    <definedName name="роКодМФО">#REF!</definedName>
    <definedName name="роПодпись1">#REF!</definedName>
    <definedName name="роПодпись2">#REF!</definedName>
    <definedName name="роПодпись3">#REF!</definedName>
    <definedName name="роПодпись4">#REF!</definedName>
    <definedName name="роРазделитель1">#REF!</definedName>
    <definedName name="роРазделитель2">#REF!</definedName>
    <definedName name="роРазделитель3">#REF!</definedName>
    <definedName name="Сводный_баланс_н_п_с">[0]!Сводный_баланс_н_п_с</definedName>
    <definedName name="связь">[74]Лист2!#REF!</definedName>
    <definedName name="сент">[64]Июнь!#REF!</definedName>
    <definedName name="сент2002">[65]Январь!#REF!</definedName>
    <definedName name="Сентябрь">[64]Сентябрь!#REF!</definedName>
    <definedName name="сентябрь2000год">[65]Март!#REF!</definedName>
    <definedName name="содерж_помещ">[74]Лист2!#REF!</definedName>
    <definedName name="спец_одежд_обсл_перс">[74]Лист2!#REF!</definedName>
    <definedName name="СТРОИТЕЛЬСТВО">#REF!</definedName>
    <definedName name="Строки">#REF!</definedName>
    <definedName name="счет221">[64]Март!#REF!</definedName>
    <definedName name="сщзн">[0]!сщзн</definedName>
    <definedName name="т">[0]!т</definedName>
    <definedName name="текдепоз">#REF!</definedName>
    <definedName name="техобслуж_ВТ">[74]Лист2!#REF!</definedName>
    <definedName name="техобслуж_ОС">[74]Лист2!#REF!</definedName>
    <definedName name="тов6м">[64]Июль!#REF!</definedName>
    <definedName name="транспорт">[74]Лист2!#REF!</definedName>
    <definedName name="Требования_к_должнику_по_форфейтинговым_операциям">'[36]31.12.03'!$E$789</definedName>
    <definedName name="Узлы">#REF!</definedName>
    <definedName name="Упорядочить_по_областям">[81]!Упорядочить_по_областям</definedName>
    <definedName name="усл">[64]Сентябрь!#REF!</definedName>
    <definedName name="усл2002">[64]Январь!#REF!</definedName>
    <definedName name="услуги">[64]Сентябрь!#REF!</definedName>
    <definedName name="ф77">#REF!</definedName>
    <definedName name="фев02г">[65]Ноябрь!#REF!</definedName>
    <definedName name="февр">[64]Июнь!#REF!</definedName>
    <definedName name="Февраль">#REF!</definedName>
    <definedName name="Флажок16_Щелкнуть">[0]!Флажок16_Щелкнуть</definedName>
    <definedName name="Цена_03">[82]LME_prices!#REF!</definedName>
    <definedName name="Цена_33">[82]LME_prices!#REF!</definedName>
    <definedName name="Цена_34">[82]LME_prices!#REF!</definedName>
    <definedName name="Цена_35">[82]LME_prices!#REF!</definedName>
    <definedName name="Цена_4">#REF!</definedName>
    <definedName name="Цена_5">#REF!</definedName>
    <definedName name="Цена_55">[82]LME_prices!$F$177</definedName>
    <definedName name="Цена_97">#REF!</definedName>
    <definedName name="Цена_переработки">#REF!</definedName>
    <definedName name="ЦенаFCA_53">[82]LME_prices!#REF!</definedName>
    <definedName name="Январь">[64]Январь!#REF!</definedName>
    <definedName name="январь2002">[65]Ноябрь!#REF!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24519"/>
</workbook>
</file>

<file path=xl/calcChain.xml><?xml version="1.0" encoding="utf-8"?>
<calcChain xmlns="http://schemas.openxmlformats.org/spreadsheetml/2006/main">
  <c r="E37" i="12"/>
  <c r="E34"/>
  <c r="D34"/>
  <c r="D37" s="1"/>
  <c r="D33"/>
  <c r="C33"/>
  <c r="C34" s="1"/>
  <c r="F32"/>
  <c r="F30"/>
  <c r="F27"/>
  <c r="F25"/>
  <c r="E23"/>
  <c r="E20"/>
  <c r="C19"/>
  <c r="F19" s="1"/>
  <c r="F16"/>
  <c r="F13"/>
  <c r="F11"/>
  <c r="B68" i="1"/>
  <c r="C68"/>
  <c r="B58"/>
  <c r="C56"/>
  <c r="C59" s="1"/>
  <c r="C60" s="1"/>
  <c r="B56"/>
  <c r="B59" s="1"/>
  <c r="B60" s="1"/>
  <c r="C49"/>
  <c r="B49"/>
  <c r="C45"/>
  <c r="B45"/>
  <c r="C44"/>
  <c r="B44"/>
  <c r="C43"/>
  <c r="B43"/>
  <c r="C42"/>
  <c r="C41" s="1"/>
  <c r="B42"/>
  <c r="B41" s="1"/>
  <c r="C37"/>
  <c r="B37"/>
  <c r="C34"/>
  <c r="B34"/>
  <c r="C31"/>
  <c r="B31"/>
  <c r="C29"/>
  <c r="B29"/>
  <c r="C28"/>
  <c r="B28"/>
  <c r="C27"/>
  <c r="B27"/>
  <c r="C21"/>
  <c r="B21"/>
  <c r="C20"/>
  <c r="C16" s="1"/>
  <c r="B20"/>
  <c r="C17"/>
  <c r="B17"/>
  <c r="B16" s="1"/>
  <c r="C14"/>
  <c r="B14"/>
  <c r="C13"/>
  <c r="B13"/>
  <c r="C12"/>
  <c r="B12"/>
  <c r="C10"/>
  <c r="C8" s="1"/>
  <c r="B10"/>
  <c r="B8"/>
  <c r="C37" i="12" l="1"/>
  <c r="F37" s="1"/>
  <c r="F34"/>
  <c r="C20"/>
  <c r="F33"/>
  <c r="B25" i="1"/>
  <c r="B32" s="1"/>
  <c r="B47" s="1"/>
  <c r="B51" s="1"/>
  <c r="C25"/>
  <c r="C32" s="1"/>
  <c r="C47" s="1"/>
  <c r="C51" s="1"/>
  <c r="B61" l="1"/>
  <c r="B62"/>
  <c r="C61"/>
  <c r="C62"/>
  <c r="F20" i="12"/>
  <c r="C23"/>
  <c r="F23" s="1"/>
  <c r="C38" i="11" l="1"/>
  <c r="B37"/>
  <c r="B35"/>
  <c r="B34"/>
  <c r="B33"/>
  <c r="C30"/>
  <c r="C39" s="1"/>
  <c r="B29"/>
  <c r="B28"/>
  <c r="B27"/>
  <c r="B26"/>
  <c r="B25"/>
  <c r="B24"/>
  <c r="B23"/>
  <c r="C20"/>
  <c r="B19"/>
  <c r="B18"/>
  <c r="B17"/>
  <c r="B16"/>
  <c r="B15"/>
  <c r="B14"/>
  <c r="B13"/>
  <c r="B12"/>
  <c r="B11"/>
  <c r="B10"/>
  <c r="B30" l="1"/>
  <c r="B38"/>
  <c r="B20"/>
  <c r="B39" l="1"/>
  <c r="D5" i="14"/>
  <c r="C5"/>
  <c r="B45" i="11" l="1"/>
  <c r="B41"/>
  <c r="C7" i="14"/>
  <c r="D7" l="1"/>
  <c r="D6" l="1"/>
  <c r="D8" l="1"/>
  <c r="D11" s="1"/>
  <c r="D16" s="1"/>
  <c r="C8"/>
  <c r="C6"/>
  <c r="C11" l="1"/>
  <c r="C16" s="1"/>
</calcChain>
</file>

<file path=xl/sharedStrings.xml><?xml version="1.0" encoding="utf-8"?>
<sst xmlns="http://schemas.openxmlformats.org/spreadsheetml/2006/main" count="219" uniqueCount="181">
  <si>
    <t>(в тысячах тенге)</t>
  </si>
  <si>
    <t>Процентные доходы</t>
  </si>
  <si>
    <t>Инвестиции в иные организации</t>
  </si>
  <si>
    <t xml:space="preserve">Долговые ценные бумаги </t>
  </si>
  <si>
    <t>Инвестиции, удерживаемые до погашения</t>
  </si>
  <si>
    <t xml:space="preserve">Средства, предоставленные банкам </t>
  </si>
  <si>
    <t>Процентные расходы</t>
  </si>
  <si>
    <t xml:space="preserve">Выпущенные долговые ценные бумаги </t>
  </si>
  <si>
    <t>Выпущенные субординированные облигации</t>
  </si>
  <si>
    <t>Ссуды банков и других финансовых институтов</t>
  </si>
  <si>
    <t>Займы от материнской компании</t>
  </si>
  <si>
    <t>Вклады банков</t>
  </si>
  <si>
    <t>Ссуды и средства, предоставленные Правительством Республики Казахстан</t>
  </si>
  <si>
    <t xml:space="preserve">Средства клиентов </t>
  </si>
  <si>
    <t>Чистый доход/(убыток) от операций с иностранной валютой</t>
  </si>
  <si>
    <t>Чистый  реализованный доход/(убыток) от  инвестиций с активами, имеющимся в наличии для продажи</t>
  </si>
  <si>
    <t>Доход/(убыток) от выкупа долговых ценных бумаг</t>
  </si>
  <si>
    <t>Восстановление/(формирование) резерва под обесценение по займам, выданным клиентам</t>
  </si>
  <si>
    <t>Восстановление/(формирование) резерва под обесценение по ценным бумагам</t>
  </si>
  <si>
    <t>Восстановление/(формирование) резерва под обесценение по вкладам, размещенным в других банках</t>
  </si>
  <si>
    <t xml:space="preserve">Восстановление/(формирование) резерва под обесценение по прочим активам </t>
  </si>
  <si>
    <t>Восстановление/(формирование) резерва по аккредитивам</t>
  </si>
  <si>
    <t xml:space="preserve">Амортизация основных средств и нематериальных активов </t>
  </si>
  <si>
    <t xml:space="preserve">Налоги, кроме налога на прибыль </t>
  </si>
  <si>
    <t xml:space="preserve">Прочие операционные расходы </t>
  </si>
  <si>
    <t xml:space="preserve">         АО "БРК-Лизинг" дочерняя организация АО "Банк Развития Казахстана"</t>
  </si>
  <si>
    <t xml:space="preserve">Заработная плата работников и налоги по заработной плате </t>
  </si>
  <si>
    <t xml:space="preserve">Заместитель Председателя Правления </t>
  </si>
  <si>
    <t>Главный бухгалтер</t>
  </si>
  <si>
    <t xml:space="preserve">А. Тулепбергенова </t>
  </si>
  <si>
    <t>Отчет о финансовом положении</t>
  </si>
  <si>
    <t>АО "БРК-Лизинг" дочерняя организация АО "Банк Развития Казахстана"</t>
  </si>
  <si>
    <t>АКТИВЫ</t>
  </si>
  <si>
    <t>Денежные средства и их эквиваленты</t>
  </si>
  <si>
    <t>Счета и депозиты в банках</t>
  </si>
  <si>
    <t xml:space="preserve">Дебиторская задолженность по финансовой аренде </t>
  </si>
  <si>
    <t>Финансовые активы, имеющиеся в наличии для продажи</t>
  </si>
  <si>
    <t>Основные средства и нематериальные активы</t>
  </si>
  <si>
    <t xml:space="preserve">Прочие активы </t>
  </si>
  <si>
    <t>Итого активов</t>
  </si>
  <si>
    <t xml:space="preserve">ОБЯЗАТЕЛЬСТВА </t>
  </si>
  <si>
    <t>Выпущенные долговые ценные бумаги</t>
  </si>
  <si>
    <t>Кредиторская задолженность по сделкам  "РЕПО"</t>
  </si>
  <si>
    <t>Кредиторская задолженность</t>
  </si>
  <si>
    <t>Доходы будущих периодов</t>
  </si>
  <si>
    <t>Прочие обязательства</t>
  </si>
  <si>
    <t>Итого обязательств</t>
  </si>
  <si>
    <t>КАПИТАЛ</t>
  </si>
  <si>
    <t>Акционерный капитал</t>
  </si>
  <si>
    <t>Резерв по переоценке финансовых активов, имеющихся в наличии для продажи</t>
  </si>
  <si>
    <t>(Накопленный убыток)/нераспределенная прибыль прошлых лет</t>
  </si>
  <si>
    <t xml:space="preserve">(Накопленный убыток)/нераспределенная прибыль отчетного периода </t>
  </si>
  <si>
    <t>Итого капитала</t>
  </si>
  <si>
    <t>ИТОГО ОБЯЗАТЕЛЬСТВ И КАПИТАЛА</t>
  </si>
  <si>
    <t>А. Тулепбергенова</t>
  </si>
  <si>
    <t>Дебиторская задолженность по сделкам обратного "РЕПО"</t>
  </si>
  <si>
    <t>Авансы, полученные по финансовой аренде</t>
  </si>
  <si>
    <t>Восстановление/(формирование) резерва под обесценение по  активам  для передачи в финансовую аренду</t>
  </si>
  <si>
    <t>Общие административные расходы</t>
  </si>
  <si>
    <t xml:space="preserve">Отчет о прибыли или убытке и прочем совокупном доходе </t>
  </si>
  <si>
    <t xml:space="preserve">      (в тысячах тенге)</t>
  </si>
  <si>
    <t>Чистый процентный доход</t>
  </si>
  <si>
    <t>Доход/(убыток) от операционной деятельности</t>
  </si>
  <si>
    <t>Прибыль/(убыток) до налогообложения</t>
  </si>
  <si>
    <t>Расход по подоходному налогу</t>
  </si>
  <si>
    <t>Прочий совокупный доход, за вычетом подоходного налога</t>
  </si>
  <si>
    <t>Статьи, которые реклассифицированы или могут быть впоследствии реклассифицированы в состав прибыли или убытка:</t>
  </si>
  <si>
    <t>Чистое изменение справедливой стоимости активов, имеющихся в наличии для продажи: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</si>
  <si>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</si>
  <si>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</si>
  <si>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Всего статей, которые реклассифицированы или могут быть впоследствии реклассифицированы в состав прибыли или убытка</t>
  </si>
  <si>
    <t>Итого прочего совокупного дохода за период,за вычетом подоходного налога</t>
  </si>
  <si>
    <t xml:space="preserve">К. Байсанов </t>
  </si>
  <si>
    <t>Отчет об изменениях в капитале</t>
  </si>
  <si>
    <t>Резерв по переоценке активов, имеющихся в наличии для продажи</t>
  </si>
  <si>
    <t>Накопленные убытки</t>
  </si>
  <si>
    <t>Всего</t>
  </si>
  <si>
    <t>Итого совокупного дохода</t>
  </si>
  <si>
    <t>Прочий совокупный доход</t>
  </si>
  <si>
    <t xml:space="preserve">Чистое изменение справедливой стоимости финансовых активов, имеющихся в наличии для продажи, за вычетом подоходного налога </t>
  </si>
  <si>
    <t>Чистое изменение справедливой стоимости активов, имеющихся в наличии для продажи, переведенное в состав прибыли или убытка, за вычетом подоходного налога</t>
  </si>
  <si>
    <t>Итого прочего совокупного дохода</t>
  </si>
  <si>
    <t xml:space="preserve">Операции с собственниками, отраженные непосредственно в капитале  </t>
  </si>
  <si>
    <t xml:space="preserve">Выпуск акций </t>
  </si>
  <si>
    <t>Остаток на 01 января 2014 года</t>
  </si>
  <si>
    <t>Операции с собственниками, отраженные непосредственно в составе капитала</t>
  </si>
  <si>
    <t>Отчет о движении денежных средств</t>
  </si>
  <si>
    <t>ДВИЖЕНИЕ ДЕНЕЖНЫХ СРЕДСТВ ОТ ОПЕРАЦИОННОЙ ДЕЯТЕЛЬНОСТИ</t>
  </si>
  <si>
    <t xml:space="preserve">Процентные доходы </t>
  </si>
  <si>
    <t>Ценные бумаги</t>
  </si>
  <si>
    <t>Финансовая аренда клиентам</t>
  </si>
  <si>
    <t>Средства в финансовых учреждениях</t>
  </si>
  <si>
    <t>Соглашения обратного РЕПО</t>
  </si>
  <si>
    <t xml:space="preserve">Процентные расходы </t>
  </si>
  <si>
    <t>Займы от Материнской компании</t>
  </si>
  <si>
    <t>Расходы от операций прямого РЕПО</t>
  </si>
  <si>
    <t xml:space="preserve">Чистые поступления/(выплаты) от операций с иностранной валютой </t>
  </si>
  <si>
    <t>Чистые поступления/(выплаты) от операций с производными финансовыми инструментами</t>
  </si>
  <si>
    <t xml:space="preserve">Прочий доход/(убыток), нетто </t>
  </si>
  <si>
    <t xml:space="preserve">Общие и административные расходы </t>
  </si>
  <si>
    <t xml:space="preserve">(Увеличение)/уменьшение операционных активов </t>
  </si>
  <si>
    <t>Счета и вклады в банках и других финансовых институтах</t>
  </si>
  <si>
    <t>Дебиторская задолженность по сделкам "обратного РЕПО"</t>
  </si>
  <si>
    <t xml:space="preserve">Займы, выданные клиентам  </t>
  </si>
  <si>
    <t>Дебиторская задолженность по договорам финансовой аренды</t>
  </si>
  <si>
    <t>Авансы по договорам финансовой аренды</t>
  </si>
  <si>
    <t>Активы, подлежащие переводу по договорам финансовой аренды</t>
  </si>
  <si>
    <t xml:space="preserve">Производные финансовые инструменты </t>
  </si>
  <si>
    <t>Увеличение/(уменьшение) операционных обязательств</t>
  </si>
  <si>
    <t>Займы от Правительства Республики Казахстан</t>
  </si>
  <si>
    <t>Займы от банков и прочих финансовых институтов</t>
  </si>
  <si>
    <t>Текущие счета и вклады клиентов</t>
  </si>
  <si>
    <t>Кредиторская задолженность по сделкам "репо"</t>
  </si>
  <si>
    <t>Авансы полученные</t>
  </si>
  <si>
    <t xml:space="preserve">Кредиторская задолженность </t>
  </si>
  <si>
    <t>Чистое выбытие денежных средств от операционной деятельности до уплаты налогов</t>
  </si>
  <si>
    <t xml:space="preserve">Подоходный налог уплаченный </t>
  </si>
  <si>
    <t>Движение денежных средств от операционной деятельности</t>
  </si>
  <si>
    <t xml:space="preserve">ДВИЖЕНИЕ ДЕНЕЖНЫХ СРЕДСТВ ОТ ИНВЕСТИЦИОННОЙ ДЕЯТЕЛЬНОСТИ </t>
  </si>
  <si>
    <t xml:space="preserve">Приобретение основных средств и нематериальных активов </t>
  </si>
  <si>
    <t xml:space="preserve">Реализация основных средств и нематериальных активов </t>
  </si>
  <si>
    <t xml:space="preserve">Приобретение активов, имеющихся в наличии для продажи </t>
  </si>
  <si>
    <t xml:space="preserve">Выбытие и погашение активов, имеющихся в наличии для продажи  </t>
  </si>
  <si>
    <t>Движение денежных средств от инвестиционной деятельности</t>
  </si>
  <si>
    <t xml:space="preserve">ДВИЖЕНИЕ ДЕНЕЖНЫХ СРЕДСТВ ОТ ФИНАНСОВОЙ ДЕЯТЕЛЬНОСТИ </t>
  </si>
  <si>
    <t>Прочие распределения</t>
  </si>
  <si>
    <t>Поступления от размещения долговых ценных бумаг</t>
  </si>
  <si>
    <t>Выкуп и изменения в выпущенных долговых ценных бумагах</t>
  </si>
  <si>
    <t>Займы от Материнского Банка</t>
  </si>
  <si>
    <t>Погашение займов от Материнского Банка</t>
  </si>
  <si>
    <t>Поступления от размещения субординированного долга</t>
  </si>
  <si>
    <t xml:space="preserve">Движение денежных средств от финансовой деятельности </t>
  </si>
  <si>
    <t xml:space="preserve">Влияние изменений валютных курсов на денежные средства и их эквиваленты </t>
  </si>
  <si>
    <t xml:space="preserve">Чистое (уменьшение)/увеличение денежных средств и их эквивалентов </t>
  </si>
  <si>
    <t>К.Байсанов</t>
  </si>
  <si>
    <t>Расчет балансовой стоимости 1 акции</t>
  </si>
  <si>
    <t>TA</t>
  </si>
  <si>
    <t>Активы по балансу</t>
  </si>
  <si>
    <t>итого активов</t>
  </si>
  <si>
    <t>IA</t>
  </si>
  <si>
    <t>Нематериальные активы</t>
  </si>
  <si>
    <t>TL</t>
  </si>
  <si>
    <t>Обязательства по балансу</t>
  </si>
  <si>
    <t>итого обязательств</t>
  </si>
  <si>
    <t>PS</t>
  </si>
  <si>
    <t>сальдо счета "Уставный капитал, привилегированные акции"</t>
  </si>
  <si>
    <t>NAV</t>
  </si>
  <si>
    <t>Чистые активы для простых акций</t>
  </si>
  <si>
    <t>NOcs</t>
  </si>
  <si>
    <t>Количество простых акций</t>
  </si>
  <si>
    <t>BVcs</t>
  </si>
  <si>
    <t>Балансовая стоимость одной акции (тг.)</t>
  </si>
  <si>
    <t>Прочие нематериальные активы</t>
  </si>
  <si>
    <t>Амортизация и обесценение прочих нематериальных активов</t>
  </si>
  <si>
    <t>Базовая прибыль на одну акцию в тенге</t>
  </si>
  <si>
    <t>Чистая прибыль от операций со встроенными производными финансовыми инструментами</t>
  </si>
  <si>
    <t>на 31.12.14 г.</t>
  </si>
  <si>
    <t xml:space="preserve">Денежные средства и их эквиваленты на начало года </t>
  </si>
  <si>
    <t xml:space="preserve">Денежные средства и их эквиваленты на конец года </t>
  </si>
  <si>
    <t>Дебиторская задолженность по сделкам  "Обратного РЕПО"</t>
  </si>
  <si>
    <t xml:space="preserve">Ссуды, предоставленные клиентам </t>
  </si>
  <si>
    <t>Прочие доходы/(убытки), нетто</t>
  </si>
  <si>
    <t xml:space="preserve">Чистый нереализованный доход/(убыток) от операций с инструментами хеджирования </t>
  </si>
  <si>
    <t>Итого совокупного дохода за период</t>
  </si>
  <si>
    <t>ПРИБЫЛЬ/(УБЫТОК) ЗА ПЕРИОД</t>
  </si>
  <si>
    <t>Прибыль за период</t>
  </si>
  <si>
    <t>Итого совокупного убытка за период</t>
  </si>
  <si>
    <t>Остаток на 01 января 2015 года</t>
  </si>
  <si>
    <t>на 30.06.15 г.</t>
  </si>
  <si>
    <t>по состоянию на 30 июня 2015 г.</t>
  </si>
  <si>
    <t xml:space="preserve">Остаток на 30 июня 2014 года </t>
  </si>
  <si>
    <t xml:space="preserve">Остаток на 30 июня 2015 года </t>
  </si>
  <si>
    <t>Балансовая стоимость одной простой акции на 30.06.2015 г. составляет 36 805,18 тг., на 31.12.2014 г. 36 243,37  тг.</t>
  </si>
  <si>
    <t xml:space="preserve">                          за шесть месяцев, закончившихся 30.06.2015 г.</t>
  </si>
  <si>
    <t>Текущий налоговый актив</t>
  </si>
  <si>
    <t>Активы, подлежащие передаче по договорам финансовой аренды</t>
  </si>
  <si>
    <t>Авансы, уплаченные по договорам финансовой аренды</t>
  </si>
  <si>
    <t>Резерв хеджирования</t>
  </si>
  <si>
    <t xml:space="preserve">        за шесть, закончившихся 30.06.2015 г.</t>
  </si>
  <si>
    <t xml:space="preserve">   за шесть месяцев, закончившихся 30.06.2015 г.</t>
  </si>
  <si>
    <t>Резерв  хеджирования</t>
  </si>
</sst>
</file>

<file path=xl/styles.xml><?xml version="1.0" encoding="utf-8"?>
<styleSheet xmlns="http://schemas.openxmlformats.org/spreadsheetml/2006/main">
  <numFmts count="111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* #,##0_);* \(#,##0\);&quot;-&quot;??_);@"/>
    <numFmt numFmtId="165" formatCode="_-* #,##0\ &quot;руб&quot;_-;\-* #,##0\ &quot;руб&quot;_-;_-* &quot;-&quot;\ &quot;руб&quot;_-;_-@_-"/>
    <numFmt numFmtId="166" formatCode="_-&quot;£&quot;* #,##0_-;\-&quot;£&quot;* #,##0_-;_-&quot;£&quot;* &quot;-&quot;_-;_-@_-"/>
    <numFmt numFmtId="167" formatCode="&quot;?.&quot;#,##0_);[Red]\(&quot;?.&quot;#,##0\)"/>
    <numFmt numFmtId="168" formatCode="&quot;?.&quot;#,##0.00_);[Red]\(&quot;?.&quot;#,##0.00\)"/>
    <numFmt numFmtId="169" formatCode="&quot;£&quot;#,##0;\-&quot;£&quot;#,##0"/>
    <numFmt numFmtId="170" formatCode="_(* #,##0.0_);_(* \(#,##0.00\);_(* &quot;-&quot;??_);_(@_)"/>
    <numFmt numFmtId="171" formatCode="#,##0;\-#,##0;&quot;-&quot;"/>
    <numFmt numFmtId="172" formatCode="#,##0.0_);\(#,##0.0\)"/>
    <numFmt numFmtId="173" formatCode="&quot;$&quot;#,##0.0_);[Red]\(&quot;$&quot;#,##0.0\)"/>
    <numFmt numFmtId="174" formatCode="#\ ##0_.\ &quot;zі&quot;\ 00\ &quot;gr&quot;;\(#\ ##0.00\z\і\)"/>
    <numFmt numFmtId="175" formatCode="#\ ##0&quot;zі&quot;00&quot;gr&quot;;\(#\ ##0.00\z\і\)"/>
    <numFmt numFmtId="176" formatCode="#,##0.000_);\(#,##0.000\)"/>
    <numFmt numFmtId="177" formatCode="_-&quot;$&quot;* #,##0.00_-;\-&quot;$&quot;* #,##0.00_-;_-&quot;$&quot;* &quot;-&quot;??_-;_-@_-"/>
    <numFmt numFmtId="178" formatCode="0.0%;\(0.0%\)"/>
    <numFmt numFmtId="179" formatCode="&quot;£&quot;#,\);\(&quot;£&quot;#,##0\)"/>
    <numFmt numFmtId="180" formatCode="_-* #,##0\ _K_c_-;\-* #,##0\ _K_c_-;_-* &quot;-&quot;\ _K_c_-;_-@_-"/>
    <numFmt numFmtId="181" formatCode="_-* #,##0.00\ _K_c_-;\-* #,##0.00\ _K_c_-;_-* &quot;-&quot;??\ _K_c_-;_-@_-"/>
    <numFmt numFmtId="182" formatCode="_(* #,##0_);_(* \(#,##0\);_(* &quot;-&quot;_);_(@_)"/>
    <numFmt numFmtId="183" formatCode="#,##0_)_%;\(#,##0\)_%;"/>
    <numFmt numFmtId="184" formatCode="_._.* #,##0.0_)_%;_._.* \(#,##0.0\)_%"/>
    <numFmt numFmtId="185" formatCode="#,##0.0_)_%;\(#,##0.0\)_%;\ \ .0_)_%"/>
    <numFmt numFmtId="186" formatCode="_._.* #,##0.00_)_%;_._.* \(#,##0.00\)_%"/>
    <numFmt numFmtId="187" formatCode="#,##0.00_)_%;\(#,##0.00\)_%;\ \ .00_)_%"/>
    <numFmt numFmtId="188" formatCode="_._.* #,##0.000_)_%;_._.* \(#,##0.000\)_%"/>
    <numFmt numFmtId="189" formatCode="#,##0.000_)_%;\(#,##0.000\)_%;\ \ .000_)_%"/>
    <numFmt numFmtId="190" formatCode="_-* #,##0.00_-;\-* #,##0.00_-;_-* &quot;-&quot;??_-;_-@_-"/>
    <numFmt numFmtId="191" formatCode="_ * #,##0.00_)_р_._ ;_ * \(#,##0.00\)_р_._ ;_ * &quot;-&quot;??_)_р_._ ;_ @_ "/>
    <numFmt numFmtId="192" formatCode="_(* #,##0.00_);_(* \(#,##0.00\);_(* &quot;-&quot;??_);_(@_)"/>
    <numFmt numFmtId="193" formatCode="_._.* \(#,##0\)_%;_._.* #,##0_)_%;_._.* 0_)_%;_._.@_)_%"/>
    <numFmt numFmtId="194" formatCode="_._.&quot;£&quot;* \(#,##0\)_%;_._.&quot;£&quot;* #,##0_)_%;_._.&quot;£&quot;* 0_)_%;_._.@_)_%"/>
    <numFmt numFmtId="195" formatCode="* \(#,##0\);* #,##0_);&quot;-&quot;??_);@"/>
    <numFmt numFmtId="196" formatCode="&quot;£&quot;* #,##0_)_%;&quot;£&quot;* \(#,##0\)_%;&quot;£&quot;* &quot;-&quot;??_)_%;@_)_%"/>
    <numFmt numFmtId="197" formatCode="_._.&quot;£&quot;* #,##0.0_)_%;_._.&quot;£&quot;* \(#,##0.0\)_%"/>
    <numFmt numFmtId="198" formatCode="&quot;£&quot;* #,##0.0_)_%;&quot;£&quot;* \(#,##0.0\)_%;&quot;£&quot;* \ .0_)_%"/>
    <numFmt numFmtId="199" formatCode="_._.&quot;$&quot;* #,##0.0_)_%;_._.&quot;$&quot;* \(#,##0.0\)_%"/>
    <numFmt numFmtId="200" formatCode="_._.&quot;£&quot;* #,##0.00_)_%;_._.&quot;£&quot;* \(#,##0.00\)_%"/>
    <numFmt numFmtId="201" formatCode="&quot;£&quot;* #,##0.00_)_%;&quot;£&quot;* \(#,##0.00\)_%;&quot;£&quot;* \ .00_)_%"/>
    <numFmt numFmtId="202" formatCode="_._.&quot;$&quot;* #,##0.00_)_%;_._.&quot;$&quot;* \(#,##0.00\)_%"/>
    <numFmt numFmtId="203" formatCode="_._.&quot;£&quot;* #,##0.000_)_%;_._.&quot;£&quot;* \(#,##0.000\)_%"/>
    <numFmt numFmtId="204" formatCode="&quot;£&quot;* #,##0.000_)_%;&quot;£&quot;* \(#,##0.000\)_%;&quot;£&quot;* \ .000_)_%"/>
    <numFmt numFmtId="205" formatCode="_._.&quot;$&quot;* #,##0.000_)_%;_._.&quot;$&quot;* \(#,##0.000\)_%"/>
    <numFmt numFmtId="206" formatCode="_-&quot;£&quot;* #,##0.00_-;\-&quot;£&quot;* #,##0.00_-;_-&quot;£&quot;* &quot;-&quot;??_-;_-@_-"/>
    <numFmt numFmtId="207" formatCode="[$-409]d\-mmm\-yy;@"/>
    <numFmt numFmtId="208" formatCode="[$-409]d\-mmm;@"/>
    <numFmt numFmtId="209" formatCode="mmmm\ d\,\ yyyy"/>
    <numFmt numFmtId="210" formatCode="_-* #,##0\ _z_3_-;\-* #,##0\ _z_3_-;_-* &quot;-&quot;\ _z_3_-;_-@_-"/>
    <numFmt numFmtId="211" formatCode="_-* #,##0.00\ _z_3_-;\-* #,##0.00\ _z_3_-;_-* &quot;-&quot;??\ _z_3_-;_-@_-"/>
    <numFmt numFmtId="212" formatCode="_-* #,##0.00\ [$€-1]_-;\-* #,##0.00\ [$€-1]_-;_-* &quot;-&quot;??\ [$€-1]_-"/>
    <numFmt numFmtId="213" formatCode="_-* #,##0.00[$€-1]_-;\-* #,##0.00[$€-1]_-;_-* &quot;-&quot;??[$€-1]_-"/>
    <numFmt numFmtId="214" formatCode="#,##0\ \ ;\(#,##0\)\ ;\—\ \ \ \ "/>
    <numFmt numFmtId="215" formatCode="_(#,##0;\(#,##0\);\-;&quot;  &quot;@"/>
    <numFmt numFmtId="216" formatCode="&quot;£&quot;#,##0\ ;\-&quot;£&quot;#,##0"/>
    <numFmt numFmtId="217" formatCode="&quot;£&quot;#,##0.00\ ;\(&quot;£&quot;#,##0.00\)"/>
    <numFmt numFmtId="218" formatCode="_(&quot;R$&quot;* #,##0_);_(&quot;R$&quot;* \(#,##0\);_(&quot;R$&quot;* &quot;-&quot;_);_(@_)"/>
    <numFmt numFmtId="219" formatCode="_(&quot;R$&quot;* #,##0.00_);_(&quot;R$&quot;* \(#,##0.00\);_(&quot;R$&quot;* &quot;-&quot;??_);_(@_)"/>
    <numFmt numFmtId="220" formatCode="#,##0.00&quot; $&quot;;[Red]\-#,##0.00&quot; $&quot;"/>
    <numFmt numFmtId="221" formatCode="0.00_)"/>
    <numFmt numFmtId="222" formatCode="mmm/dd"/>
    <numFmt numFmtId="223" formatCode="#\ ##0;\-#\ ##0"/>
    <numFmt numFmtId="224" formatCode="#\ ##0.0000000000;\-#\ ##0.0000000000"/>
    <numFmt numFmtId="225" formatCode="#\ ##0.0;\-#\ ##0.0"/>
    <numFmt numFmtId="226" formatCode="#\ ##0.00;\-#\ ##0.00"/>
    <numFmt numFmtId="227" formatCode="#\ ##0.000;\-#\ ##0.000"/>
    <numFmt numFmtId="228" formatCode="#\ ##0.0000;\-#\ ##0.0000"/>
    <numFmt numFmtId="229" formatCode="#\ ##0.00000;\-#\ ##0.00000"/>
    <numFmt numFmtId="230" formatCode="#\ ##0.000000;\-#\ ##0.000000"/>
    <numFmt numFmtId="231" formatCode="#\ ##0.0000000;\-#\ ##0.0000000"/>
    <numFmt numFmtId="232" formatCode="#\ ##0.00000000;\-#\ ##0.00000000"/>
    <numFmt numFmtId="233" formatCode="#\ ##0.000000000;\-#\ ##0.000000000"/>
    <numFmt numFmtId="234" formatCode="_(* #,##0,_);_(* \(#,##0,\);_(* &quot;-&quot;_);_(@_)"/>
    <numFmt numFmtId="235" formatCode="_-* #,##0\ _đ_._-;\-* #,##0\ _đ_._-;_-* &quot;-&quot;\ _đ_._-;_-@_-"/>
    <numFmt numFmtId="236" formatCode="_-* #,##0_-;\-* #,##0_-;_-* &quot;-&quot;_-;_-@_-"/>
    <numFmt numFmtId="237" formatCode="\(#,##0.0\)"/>
    <numFmt numFmtId="238" formatCode="#,##0\ &quot;?.&quot;;\-#,##0\ &quot;?.&quot;"/>
    <numFmt numFmtId="239" formatCode="0_)%;\(0\)%"/>
    <numFmt numFmtId="240" formatCode="_._._(* 0_)%;_._.* \(0\)%"/>
    <numFmt numFmtId="241" formatCode="_(0_)%;\(0\)%"/>
    <numFmt numFmtId="242" formatCode="0%_);\(0%\)"/>
    <numFmt numFmtId="243" formatCode="_-* #,##0\ _$_-;\-* #,##0\ _$_-;_-* &quot;-&quot;\ _$_-;_-@_-"/>
    <numFmt numFmtId="244" formatCode="_(0.0_)%;\(0.0\)%"/>
    <numFmt numFmtId="245" formatCode="_._._(* 0.0_)%;_._.* \(0.0\)%"/>
    <numFmt numFmtId="246" formatCode="_(0.00_)%;\(0.00\)%"/>
    <numFmt numFmtId="247" formatCode="_._._(* 0.00_)%;_._.* \(0.00\)%"/>
    <numFmt numFmtId="248" formatCode="_(0.000_)%;\(0.000\)%"/>
    <numFmt numFmtId="249" formatCode="_._._(* 0.000_)%;_._.* \(0.000\)%"/>
    <numFmt numFmtId="250" formatCode="\+0.0;\-0.0"/>
    <numFmt numFmtId="251" formatCode="\+0.0%;\-0.0%"/>
    <numFmt numFmtId="252" formatCode="mm/dd/yy"/>
    <numFmt numFmtId="253" formatCode="\ #,##0;[Red]\-#,##0"/>
    <numFmt numFmtId="254" formatCode="&quot;$&quot;#,##0"/>
    <numFmt numFmtId="255" formatCode="#\ ##0&quot;zі&quot;_.00&quot;gr&quot;;\(#\ ##0.00\z\і\)"/>
    <numFmt numFmtId="256" formatCode="&quot;£&quot;#,\);\(&quot;£&quot;#,\)"/>
    <numFmt numFmtId="257" formatCode="#\ ##0&quot;zі&quot;.00&quot;gr&quot;;\(#\ ##0&quot;zі&quot;.00&quot;gr&quot;\)"/>
    <numFmt numFmtId="258" formatCode="&quot;£&quot;#,;\(&quot;£&quot;#,\)"/>
    <numFmt numFmtId="259" formatCode="#,##0;[Red]&quot;-&quot;#,##0"/>
    <numFmt numFmtId="260" formatCode="#,##0.00;[Red]&quot;-&quot;#,##0.00"/>
    <numFmt numFmtId="261" formatCode="#,##0\ &quot;kr&quot;;[Red]\-#,##0\ &quot;kr&quot;"/>
    <numFmt numFmtId="262" formatCode="#,##0.00\ &quot;kr&quot;;[Red]\-#,##0.00\ &quot;kr&quot;"/>
    <numFmt numFmtId="263" formatCode="_-* #,##0.00\ _T_L_-;\-* #,##0.00\ _T_L_-;_-* &quot;-&quot;??\ _T_L_-;_-@_-"/>
    <numFmt numFmtId="264" formatCode="General_)"/>
    <numFmt numFmtId="265" formatCode="#,##0\т"/>
    <numFmt numFmtId="266" formatCode="#,##0;[Red]\-#,##0"/>
    <numFmt numFmtId="267" formatCode="* #,##0.000_);* \(#,##0.000\);&quot;-&quot;??_);@"/>
    <numFmt numFmtId="268" formatCode="_(* #,##0_);_(* \(#,##0\);_(* &quot;-&quot;??_);_(@_)"/>
    <numFmt numFmtId="269" formatCode="0.00000"/>
    <numFmt numFmtId="270" formatCode="#,##0.00;[Red]\-#,##0.00"/>
    <numFmt numFmtId="271" formatCode="#,##0.00_ ;[Red]\-#,##0.00\ "/>
  </numFmts>
  <fonts count="150">
    <font>
      <sz val="11"/>
      <color theme="1"/>
      <name val="Calibri"/>
      <family val="2"/>
      <charset val="204"/>
      <scheme val="minor"/>
    </font>
    <font>
      <sz val="10"/>
      <name val="Courier"/>
      <family val="3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sz val="10"/>
      <name val="NTTimes/Cyrillic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38"/>
    </font>
    <font>
      <sz val="10"/>
      <name val="Helv"/>
      <family val="2"/>
    </font>
    <font>
      <sz val="10"/>
      <name val="Helv"/>
      <charset val="204"/>
    </font>
    <font>
      <sz val="10"/>
      <name val="Arial Cyr"/>
      <family val="2"/>
      <charset val="204"/>
    </font>
    <font>
      <sz val="10"/>
      <color indexed="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MS Sans Serif"/>
      <family val="2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1"/>
      <charset val="204"/>
    </font>
    <font>
      <sz val="10"/>
      <name val="MS Serif"/>
      <family val="1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color indexed="12"/>
      <name val="Arial"/>
      <family val="2"/>
    </font>
    <font>
      <sz val="12"/>
      <name val="Helv"/>
    </font>
    <font>
      <sz val="9"/>
      <name val="Arial Cyr"/>
      <family val="2"/>
      <charset val="204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  <charset val="204"/>
    </font>
    <font>
      <sz val="10"/>
      <color indexed="62"/>
      <name val="Arial"/>
      <family val="2"/>
    </font>
    <font>
      <b/>
      <sz val="12"/>
      <name val="Arial Cyr"/>
      <family val="2"/>
      <charset val="204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04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10"/>
      <name val="Arial Cyr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b/>
      <i/>
      <sz val="16"/>
      <name val="Helv"/>
    </font>
    <font>
      <sz val="9"/>
      <color indexed="8"/>
      <name val="Calibri"/>
      <family val="2"/>
    </font>
    <font>
      <sz val="8"/>
      <name val="Arial"/>
      <family val="2"/>
      <charset val="204"/>
    </font>
    <font>
      <sz val="9"/>
      <color indexed="8"/>
      <name val="Calibri"/>
      <family val="2"/>
      <charset val="204"/>
    </font>
    <font>
      <sz val="10"/>
      <name val="Arial Narrow"/>
      <family val="2"/>
      <charset val="204"/>
    </font>
    <font>
      <sz val="8"/>
      <name val="Univers 45 Light"/>
    </font>
    <font>
      <sz val="8"/>
      <name val="Helv"/>
      <charset val="204"/>
    </font>
    <font>
      <sz val="11"/>
      <name val="Times New Roman Cyr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Helv"/>
    </font>
    <font>
      <b/>
      <sz val="10"/>
      <name val="Arial"/>
      <family val="2"/>
      <charset val="204"/>
    </font>
    <font>
      <sz val="10"/>
      <color indexed="9"/>
      <name val="Arial"/>
      <family val="2"/>
    </font>
    <font>
      <sz val="10"/>
      <name val="NTHelvetica/Cyrillic"/>
      <charset val="204"/>
    </font>
    <font>
      <sz val="10"/>
      <color indexed="0"/>
      <name val="Helv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0"/>
      <name val="Helv"/>
      <charset val="186"/>
    </font>
    <font>
      <b/>
      <sz val="14"/>
      <name val="Times New Roman"/>
      <family val="1"/>
    </font>
    <font>
      <sz val="14"/>
      <name val="¾©"/>
      <family val="1"/>
      <charset val="128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Arial Narrow"/>
      <family val="2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u val="singleAccounting"/>
      <sz val="12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b/>
      <sz val="10"/>
      <name val="Arial Cyr"/>
      <charset val="204"/>
    </font>
    <font>
      <b/>
      <sz val="10"/>
      <name val="Helv"/>
      <charset val="204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sz val="12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lightGray"/>
    </fill>
    <fill>
      <patternFill patternType="solid">
        <fgColor indexed="12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21">
    <xf numFmtId="0" fontId="0" fillId="0" borderId="0"/>
    <xf numFmtId="0" fontId="1" fillId="0" borderId="0"/>
    <xf numFmtId="0" fontId="5" fillId="0" borderId="0"/>
    <xf numFmtId="168" fontId="8" fillId="0" borderId="0" applyFill="0" applyBorder="0" applyProtection="0"/>
    <xf numFmtId="0" fontId="9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4" fillId="0" borderId="0"/>
    <xf numFmtId="0" fontId="18" fillId="0" borderId="0"/>
    <xf numFmtId="0" fontId="14" fillId="0" borderId="0"/>
    <xf numFmtId="0" fontId="17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20" fillId="0" borderId="4">
      <protection locked="0"/>
    </xf>
    <xf numFmtId="44" fontId="20" fillId="0" borderId="0">
      <protection locked="0"/>
    </xf>
    <xf numFmtId="44" fontId="20" fillId="0" borderId="0">
      <protection locked="0"/>
    </xf>
    <xf numFmtId="44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/>
    <xf numFmtId="165" fontId="9" fillId="0" borderId="0">
      <alignment horizontal="center"/>
    </xf>
    <xf numFmtId="166" fontId="23" fillId="0" borderId="0" applyFont="0" applyFill="0" applyBorder="0" applyAlignment="0" applyProtection="0"/>
    <xf numFmtId="2" fontId="24" fillId="0" borderId="0" applyNumberFormat="0" applyFill="0" applyBorder="0" applyAlignment="0" applyProtection="0"/>
    <xf numFmtId="2" fontId="25" fillId="0" borderId="0" applyNumberFormat="0" applyFill="0" applyBorder="0" applyAlignment="0" applyProtection="0"/>
    <xf numFmtId="0" fontId="26" fillId="2" borderId="0"/>
    <xf numFmtId="0" fontId="27" fillId="3" borderId="0" applyNumberFormat="0" applyBorder="0" applyAlignment="0" applyProtection="0"/>
    <xf numFmtId="0" fontId="28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4" borderId="0" applyNumberFormat="0" applyBorder="0" applyAlignment="0" applyProtection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/>
    <xf numFmtId="169" fontId="36" fillId="0" borderId="5" applyAlignment="0" applyProtection="0"/>
    <xf numFmtId="0" fontId="37" fillId="0" borderId="0" applyFill="0" applyBorder="0" applyAlignment="0"/>
    <xf numFmtId="170" fontId="38" fillId="0" borderId="0" applyFill="0" applyBorder="0" applyAlignment="0"/>
    <xf numFmtId="171" fontId="37" fillId="0" borderId="0" applyFill="0" applyBorder="0" applyAlignment="0"/>
    <xf numFmtId="172" fontId="14" fillId="0" borderId="0" applyFill="0" applyBorder="0" applyAlignment="0"/>
    <xf numFmtId="173" fontId="13" fillId="0" borderId="0" applyFill="0" applyBorder="0" applyAlignment="0"/>
    <xf numFmtId="174" fontId="39" fillId="0" borderId="0" applyFill="0" applyBorder="0" applyAlignment="0"/>
    <xf numFmtId="172" fontId="1" fillId="0" borderId="0" applyFill="0" applyBorder="0" applyAlignment="0"/>
    <xf numFmtId="172" fontId="5" fillId="0" borderId="0" applyFill="0" applyBorder="0" applyAlignment="0"/>
    <xf numFmtId="175" fontId="39" fillId="0" borderId="0" applyFill="0" applyBorder="0" applyAlignment="0"/>
    <xf numFmtId="176" fontId="1" fillId="0" borderId="0" applyFill="0" applyBorder="0" applyAlignment="0"/>
    <xf numFmtId="176" fontId="5" fillId="0" borderId="0" applyFill="0" applyBorder="0" applyAlignment="0"/>
    <xf numFmtId="177" fontId="14" fillId="0" borderId="0" applyFill="0" applyBorder="0" applyAlignment="0"/>
    <xf numFmtId="178" fontId="14" fillId="0" borderId="0" applyFill="0" applyBorder="0" applyAlignment="0"/>
    <xf numFmtId="179" fontId="1" fillId="0" borderId="0" applyFill="0" applyBorder="0" applyAlignment="0"/>
    <xf numFmtId="179" fontId="5" fillId="0" borderId="0" applyFill="0" applyBorder="0" applyAlignment="0"/>
    <xf numFmtId="172" fontId="14" fillId="0" borderId="0" applyFill="0" applyBorder="0" applyAlignment="0"/>
    <xf numFmtId="0" fontId="40" fillId="13" borderId="6" applyNumberFormat="0" applyAlignment="0" applyProtection="0"/>
    <xf numFmtId="0" fontId="41" fillId="13" borderId="6" applyNumberFormat="0" applyAlignment="0" applyProtection="0"/>
    <xf numFmtId="180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42" fillId="0" borderId="0" applyFill="0" applyBorder="0" applyProtection="0">
      <alignment horizontal="center"/>
      <protection locked="0"/>
    </xf>
    <xf numFmtId="182" fontId="18" fillId="23" borderId="7">
      <alignment vertical="center"/>
    </xf>
    <xf numFmtId="0" fontId="43" fillId="24" borderId="8" applyNumberFormat="0" applyAlignment="0" applyProtection="0"/>
    <xf numFmtId="0" fontId="44" fillId="24" borderId="8" applyNumberFormat="0" applyAlignment="0" applyProtection="0"/>
    <xf numFmtId="0" fontId="45" fillId="0" borderId="9">
      <alignment horizont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3" fontId="13" fillId="0" borderId="0" applyFont="0" applyFill="0" applyBorder="0" applyAlignment="0" applyProtection="0"/>
    <xf numFmtId="41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7" fillId="0" borderId="0" applyFont="0" applyFill="0" applyBorder="0" applyAlignment="0" applyProtection="0"/>
    <xf numFmtId="186" fontId="48" fillId="0" borderId="0" applyFont="0" applyFill="0" applyBorder="0" applyAlignment="0" applyProtection="0"/>
    <xf numFmtId="187" fontId="47" fillId="0" borderId="0" applyFont="0" applyFill="0" applyBorder="0" applyAlignment="0" applyProtection="0"/>
    <xf numFmtId="188" fontId="48" fillId="0" borderId="0" applyFont="0" applyFill="0" applyBorder="0" applyAlignment="0" applyProtection="0"/>
    <xf numFmtId="189" fontId="47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13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13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27" fillId="0" borderId="0" applyFont="0" applyFill="0" applyBorder="0" applyAlignment="0" applyProtection="0"/>
    <xf numFmtId="192" fontId="28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1" fillId="0" borderId="0" applyNumberFormat="0" applyAlignment="0">
      <alignment horizontal="left"/>
    </xf>
    <xf numFmtId="193" fontId="53" fillId="0" borderId="0" applyFill="0" applyBorder="0" applyProtection="0"/>
    <xf numFmtId="194" fontId="46" fillId="0" borderId="0" applyFont="0" applyFill="0" applyBorder="0" applyAlignment="0" applyProtection="0"/>
    <xf numFmtId="195" fontId="54" fillId="0" borderId="0" applyFill="0" applyBorder="0" applyProtection="0"/>
    <xf numFmtId="195" fontId="54" fillId="0" borderId="5" applyFill="0" applyProtection="0"/>
    <xf numFmtId="195" fontId="54" fillId="0" borderId="4" applyFill="0" applyProtection="0"/>
    <xf numFmtId="196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97" fontId="48" fillId="0" borderId="0" applyFont="0" applyFill="0" applyBorder="0" applyAlignment="0" applyProtection="0"/>
    <xf numFmtId="198" fontId="47" fillId="0" borderId="0" applyFont="0" applyFill="0" applyBorder="0" applyAlignment="0" applyProtection="0"/>
    <xf numFmtId="199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201" fontId="47" fillId="0" borderId="0" applyFont="0" applyFill="0" applyBorder="0" applyAlignment="0" applyProtection="0"/>
    <xf numFmtId="202" fontId="48" fillId="0" borderId="0" applyFont="0" applyFill="0" applyBorder="0" applyAlignment="0" applyProtection="0"/>
    <xf numFmtId="203" fontId="48" fillId="0" borderId="0" applyFont="0" applyFill="0" applyBorder="0" applyAlignment="0" applyProtection="0"/>
    <xf numFmtId="204" fontId="47" fillId="0" borderId="0" applyFont="0" applyFill="0" applyBorder="0" applyAlignment="0" applyProtection="0"/>
    <xf numFmtId="205" fontId="48" fillId="0" borderId="0" applyFont="0" applyFill="0" applyBorder="0" applyAlignment="0" applyProtection="0"/>
    <xf numFmtId="206" fontId="13" fillId="0" borderId="0" applyFont="0" applyFill="0" applyBorder="0" applyAlignment="0" applyProtection="0"/>
    <xf numFmtId="37" fontId="55" fillId="0" borderId="10" applyFont="0" applyFill="0" applyBorder="0">
      <protection locked="0"/>
    </xf>
    <xf numFmtId="0" fontId="56" fillId="0" borderId="0" applyFont="0" applyFill="0" applyBorder="0" applyAlignment="0" applyProtection="0"/>
    <xf numFmtId="0" fontId="57" fillId="25" borderId="11" applyNumberFormat="0" applyFont="0" applyBorder="0" applyAlignment="0" applyProtection="0"/>
    <xf numFmtId="207" fontId="13" fillId="26" borderId="0" applyFont="0" applyFill="0" applyBorder="0" applyAlignment="0" applyProtection="0"/>
    <xf numFmtId="14" fontId="37" fillId="0" borderId="0" applyFill="0" applyBorder="0" applyAlignment="0"/>
    <xf numFmtId="208" fontId="13" fillId="26" borderId="0" applyFont="0" applyFill="0" applyBorder="0" applyAlignment="0" applyProtection="0"/>
    <xf numFmtId="209" fontId="13" fillId="0" borderId="0" applyFont="0" applyFill="0" applyBorder="0" applyAlignment="0" applyProtection="0"/>
    <xf numFmtId="164" fontId="54" fillId="0" borderId="5" applyFill="0" applyProtection="0"/>
    <xf numFmtId="164" fontId="54" fillId="0" borderId="4" applyFill="0" applyProtection="0"/>
    <xf numFmtId="164" fontId="54" fillId="0" borderId="0" applyFill="0" applyBorder="0" applyProtection="0"/>
    <xf numFmtId="38" fontId="26" fillId="0" borderId="12">
      <alignment vertical="center"/>
    </xf>
    <xf numFmtId="38" fontId="31" fillId="0" borderId="12">
      <alignment vertical="center"/>
    </xf>
    <xf numFmtId="38" fontId="26" fillId="0" borderId="12">
      <alignment vertical="center"/>
    </xf>
    <xf numFmtId="192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0" fontId="58" fillId="0" borderId="0" applyNumberFormat="0" applyFill="0" applyBorder="0" applyAlignment="0" applyProtection="0"/>
    <xf numFmtId="177" fontId="14" fillId="0" borderId="0" applyFill="0" applyBorder="0" applyAlignment="0"/>
    <xf numFmtId="172" fontId="14" fillId="0" borderId="0" applyFill="0" applyBorder="0" applyAlignment="0"/>
    <xf numFmtId="177" fontId="14" fillId="0" borderId="0" applyFill="0" applyBorder="0" applyAlignment="0"/>
    <xf numFmtId="178" fontId="14" fillId="0" borderId="0" applyFill="0" applyBorder="0" applyAlignment="0"/>
    <xf numFmtId="179" fontId="1" fillId="0" borderId="0" applyFill="0" applyBorder="0" applyAlignment="0"/>
    <xf numFmtId="179" fontId="5" fillId="0" borderId="0" applyFill="0" applyBorder="0" applyAlignment="0"/>
    <xf numFmtId="172" fontId="14" fillId="0" borderId="0" applyFill="0" applyBorder="0" applyAlignment="0"/>
    <xf numFmtId="0" fontId="59" fillId="0" borderId="0" applyNumberFormat="0" applyAlignment="0">
      <alignment horizontal="left"/>
    </xf>
    <xf numFmtId="0" fontId="60" fillId="0" borderId="0" applyNumberFormat="0" applyAlignment="0">
      <alignment horizontal="left"/>
    </xf>
    <xf numFmtId="0" fontId="59" fillId="0" borderId="0" applyNumberFormat="0" applyAlignment="0">
      <alignment horizontal="left"/>
    </xf>
    <xf numFmtId="212" fontId="13" fillId="0" borderId="0" applyFont="0" applyFill="0" applyBorder="0" applyAlignment="0" applyProtection="0"/>
    <xf numFmtId="213" fontId="9" fillId="0" borderId="0" applyFont="0" applyFill="0" applyBorder="0" applyAlignment="0" applyProtection="0">
      <alignment horizontal="left" indent="1"/>
    </xf>
    <xf numFmtId="37" fontId="10" fillId="0" borderId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9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214" fontId="46" fillId="0" borderId="0">
      <alignment horizontal="right"/>
    </xf>
    <xf numFmtId="214" fontId="46" fillId="0" borderId="0">
      <alignment horizontal="right"/>
    </xf>
    <xf numFmtId="214" fontId="64" fillId="0" borderId="0">
      <alignment horizontal="right"/>
    </xf>
    <xf numFmtId="10" fontId="65" fillId="27" borderId="2" applyNumberFormat="0" applyFill="0" applyBorder="0" applyAlignment="0" applyProtection="0">
      <protection locked="0"/>
    </xf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10" fillId="0" borderId="0" applyNumberFormat="0" applyFont="0" applyBorder="0" applyAlignment="0"/>
    <xf numFmtId="0" fontId="67" fillId="5" borderId="0" applyNumberFormat="0" applyBorder="0" applyAlignment="0" applyProtection="0"/>
    <xf numFmtId="0" fontId="68" fillId="5" borderId="0" applyNumberFormat="0" applyBorder="0" applyAlignment="0" applyProtection="0"/>
    <xf numFmtId="38" fontId="69" fillId="28" borderId="0" applyNumberFormat="0" applyBorder="0" applyAlignment="0" applyProtection="0"/>
    <xf numFmtId="0" fontId="70" fillId="0" borderId="14" applyNumberFormat="0" applyAlignment="0" applyProtection="0">
      <alignment horizontal="left" vertical="center"/>
    </xf>
    <xf numFmtId="0" fontId="70" fillId="0" borderId="15">
      <alignment horizontal="left" vertical="center"/>
    </xf>
    <xf numFmtId="14" fontId="71" fillId="29" borderId="16">
      <alignment horizontal="center" vertical="center" wrapText="1"/>
    </xf>
    <xf numFmtId="0" fontId="72" fillId="0" borderId="17" applyNumberFormat="0" applyFill="0" applyAlignment="0" applyProtection="0"/>
    <xf numFmtId="0" fontId="73" fillId="0" borderId="17" applyNumberFormat="0" applyFill="0" applyAlignment="0" applyProtection="0"/>
    <xf numFmtId="0" fontId="74" fillId="0" borderId="18" applyNumberFormat="0" applyFill="0" applyAlignment="0" applyProtection="0"/>
    <xf numFmtId="0" fontId="75" fillId="0" borderId="18" applyNumberFormat="0" applyFill="0" applyAlignment="0" applyProtection="0"/>
    <xf numFmtId="0" fontId="76" fillId="0" borderId="19" applyNumberFormat="0" applyFill="0" applyAlignment="0" applyProtection="0"/>
    <xf numFmtId="0" fontId="77" fillId="0" borderId="19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2" fillId="0" borderId="0" applyFill="0" applyAlignment="0" applyProtection="0">
      <protection locked="0"/>
    </xf>
    <xf numFmtId="0" fontId="42" fillId="0" borderId="20" applyFill="0" applyAlignment="0" applyProtection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1" fillId="0" borderId="0"/>
    <xf numFmtId="0" fontId="10" fillId="0" borderId="0"/>
    <xf numFmtId="215" fontId="13" fillId="25" borderId="2" applyNumberFormat="0" applyFont="0" applyAlignment="0">
      <protection locked="0"/>
    </xf>
    <xf numFmtId="10" fontId="69" fillId="30" borderId="2" applyNumberFormat="0" applyBorder="0" applyAlignment="0" applyProtection="0"/>
    <xf numFmtId="0" fontId="79" fillId="8" borderId="6" applyNumberFormat="0" applyAlignment="0" applyProtection="0"/>
    <xf numFmtId="0" fontId="80" fillId="0" borderId="2"/>
    <xf numFmtId="40" fontId="81" fillId="0" borderId="0">
      <protection locked="0"/>
    </xf>
    <xf numFmtId="1" fontId="82" fillId="0" borderId="0">
      <alignment horizontal="center"/>
      <protection locked="0"/>
    </xf>
    <xf numFmtId="216" fontId="83" fillId="0" borderId="0" applyFont="0" applyFill="0" applyBorder="0" applyAlignment="0" applyProtection="0"/>
    <xf numFmtId="217" fontId="84" fillId="0" borderId="0" applyFon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>
      <alignment vertical="center"/>
    </xf>
    <xf numFmtId="38" fontId="87" fillId="0" borderId="0"/>
    <xf numFmtId="38" fontId="88" fillId="0" borderId="0"/>
    <xf numFmtId="38" fontId="89" fillId="0" borderId="0"/>
    <xf numFmtId="38" fontId="90" fillId="0" borderId="0"/>
    <xf numFmtId="0" fontId="46" fillId="0" borderId="0"/>
    <xf numFmtId="0" fontId="46" fillId="0" borderId="0"/>
    <xf numFmtId="0" fontId="64" fillId="0" borderId="0"/>
    <xf numFmtId="177" fontId="14" fillId="0" borderId="0" applyFill="0" applyBorder="0" applyAlignment="0"/>
    <xf numFmtId="172" fontId="14" fillId="0" borderId="0" applyFill="0" applyBorder="0" applyAlignment="0"/>
    <xf numFmtId="177" fontId="14" fillId="0" borderId="0" applyFill="0" applyBorder="0" applyAlignment="0"/>
    <xf numFmtId="178" fontId="14" fillId="0" borderId="0" applyFill="0" applyBorder="0" applyAlignment="0"/>
    <xf numFmtId="179" fontId="1" fillId="0" borderId="0" applyFill="0" applyBorder="0" applyAlignment="0"/>
    <xf numFmtId="179" fontId="5" fillId="0" borderId="0" applyFill="0" applyBorder="0" applyAlignment="0"/>
    <xf numFmtId="172" fontId="14" fillId="0" borderId="0" applyFill="0" applyBorder="0" applyAlignment="0"/>
    <xf numFmtId="0" fontId="91" fillId="0" borderId="21" applyNumberFormat="0" applyFill="0" applyAlignment="0" applyProtection="0"/>
    <xf numFmtId="0" fontId="92" fillId="0" borderId="21" applyNumberFormat="0" applyFill="0" applyAlignment="0" applyProtection="0"/>
    <xf numFmtId="206" fontId="2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218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4" fillId="0" borderId="0">
      <protection locked="0"/>
    </xf>
    <xf numFmtId="0" fontId="95" fillId="18" borderId="0" applyNumberFormat="0" applyBorder="0" applyAlignment="0" applyProtection="0"/>
    <xf numFmtId="0" fontId="96" fillId="18" borderId="0" applyNumberFormat="0" applyBorder="0" applyAlignment="0" applyProtection="0"/>
    <xf numFmtId="0" fontId="26" fillId="0" borderId="22"/>
    <xf numFmtId="220" fontId="13" fillId="0" borderId="0"/>
    <xf numFmtId="221" fontId="97" fillId="0" borderId="0"/>
    <xf numFmtId="222" fontId="93" fillId="0" borderId="0"/>
    <xf numFmtId="0" fontId="9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8" fillId="0" borderId="0"/>
    <xf numFmtId="0" fontId="98" fillId="0" borderId="0"/>
    <xf numFmtId="0" fontId="6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9" fillId="0" borderId="0"/>
    <xf numFmtId="0" fontId="99" fillId="0" borderId="0"/>
    <xf numFmtId="0" fontId="100" fillId="0" borderId="0"/>
    <xf numFmtId="0" fontId="69" fillId="0" borderId="0"/>
    <xf numFmtId="0" fontId="101" fillId="0" borderId="0"/>
    <xf numFmtId="0" fontId="28" fillId="0" borderId="0"/>
    <xf numFmtId="0" fontId="98" fillId="0" borderId="0"/>
    <xf numFmtId="0" fontId="98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7" fillId="0" borderId="0"/>
    <xf numFmtId="0" fontId="27" fillId="0" borderId="0"/>
    <xf numFmtId="0" fontId="13" fillId="0" borderId="0"/>
    <xf numFmtId="0" fontId="28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9" fillId="0" borderId="0"/>
    <xf numFmtId="0" fontId="6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8" fillId="0" borderId="0"/>
    <xf numFmtId="0" fontId="98" fillId="0" borderId="0"/>
    <xf numFmtId="0" fontId="69" fillId="0" borderId="0"/>
    <xf numFmtId="0" fontId="98" fillId="0" borderId="0"/>
    <xf numFmtId="0" fontId="98" fillId="0" borderId="0"/>
    <xf numFmtId="0" fontId="69" fillId="0" borderId="0"/>
    <xf numFmtId="0" fontId="98" fillId="0" borderId="0"/>
    <xf numFmtId="0" fontId="98" fillId="0" borderId="0"/>
    <xf numFmtId="0" fontId="27" fillId="0" borderId="0"/>
    <xf numFmtId="0" fontId="98" fillId="0" borderId="0"/>
    <xf numFmtId="0" fontId="102" fillId="0" borderId="0"/>
    <xf numFmtId="0" fontId="103" fillId="0" borderId="0"/>
    <xf numFmtId="0" fontId="13" fillId="0" borderId="0"/>
    <xf numFmtId="0" fontId="10" fillId="0" borderId="0"/>
    <xf numFmtId="0" fontId="14" fillId="0" borderId="0"/>
    <xf numFmtId="0" fontId="27" fillId="31" borderId="23" applyNumberFormat="0" applyFont="0" applyAlignment="0" applyProtection="0"/>
    <xf numFmtId="0" fontId="2" fillId="31" borderId="23" applyNumberFormat="0" applyFont="0" applyAlignment="0" applyProtection="0"/>
    <xf numFmtId="223" fontId="9" fillId="0" borderId="0"/>
    <xf numFmtId="224" fontId="9" fillId="0" borderId="0"/>
    <xf numFmtId="225" fontId="9" fillId="0" borderId="0"/>
    <xf numFmtId="226" fontId="9" fillId="0" borderId="0"/>
    <xf numFmtId="227" fontId="9" fillId="0" borderId="0"/>
    <xf numFmtId="228" fontId="9" fillId="0" borderId="0"/>
    <xf numFmtId="229" fontId="9" fillId="0" borderId="0"/>
    <xf numFmtId="230" fontId="9" fillId="0" borderId="0"/>
    <xf numFmtId="231" fontId="9" fillId="0" borderId="0"/>
    <xf numFmtId="232" fontId="9" fillId="0" borderId="0"/>
    <xf numFmtId="233" fontId="9" fillId="0" borderId="0"/>
    <xf numFmtId="234" fontId="13" fillId="26" borderId="0"/>
    <xf numFmtId="235" fontId="9" fillId="0" borderId="0" applyFont="0" applyFill="0" applyBorder="0" applyAlignment="0" applyProtection="0"/>
    <xf numFmtId="38" fontId="31" fillId="0" borderId="0" applyFont="0" applyFill="0" applyBorder="0" applyAlignment="0" applyProtection="0"/>
    <xf numFmtId="236" fontId="104" fillId="0" borderId="0" applyFont="0" applyFill="0" applyBorder="0" applyAlignment="0" applyProtection="0"/>
    <xf numFmtId="40" fontId="31" fillId="0" borderId="0" applyFont="0" applyFill="0" applyBorder="0" applyAlignment="0" applyProtection="0"/>
    <xf numFmtId="190" fontId="104" fillId="0" borderId="0" applyFont="0" applyFill="0" applyBorder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237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0" fontId="105" fillId="13" borderId="24" applyNumberFormat="0" applyAlignment="0" applyProtection="0"/>
    <xf numFmtId="0" fontId="106" fillId="13" borderId="24" applyNumberFormat="0" applyAlignment="0" applyProtection="0"/>
    <xf numFmtId="0" fontId="107" fillId="0" borderId="0"/>
    <xf numFmtId="0" fontId="108" fillId="26" borderId="0"/>
    <xf numFmtId="239" fontId="42" fillId="0" borderId="0" applyFont="0" applyFill="0" applyBorder="0" applyAlignment="0" applyProtection="0"/>
    <xf numFmtId="240" fontId="46" fillId="0" borderId="0" applyFont="0" applyFill="0" applyBorder="0" applyAlignment="0" applyProtection="0"/>
    <xf numFmtId="241" fontId="48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0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243" fontId="39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0" fillId="0" borderId="0" applyFont="0" applyFill="0" applyBorder="0" applyAlignment="0" applyProtection="0"/>
    <xf numFmtId="244" fontId="48" fillId="0" borderId="0" applyFont="0" applyFill="0" applyBorder="0" applyAlignment="0" applyProtection="0"/>
    <xf numFmtId="245" fontId="46" fillId="0" borderId="0" applyFont="0" applyFill="0" applyBorder="0" applyAlignment="0" applyProtection="0"/>
    <xf numFmtId="246" fontId="48" fillId="0" borderId="0" applyFont="0" applyFill="0" applyBorder="0" applyAlignment="0" applyProtection="0"/>
    <xf numFmtId="247" fontId="46" fillId="0" borderId="0" applyFont="0" applyFill="0" applyBorder="0" applyAlignment="0" applyProtection="0"/>
    <xf numFmtId="10" fontId="109" fillId="0" borderId="0"/>
    <xf numFmtId="248" fontId="48" fillId="0" borderId="0" applyFont="0" applyFill="0" applyBorder="0" applyAlignment="0" applyProtection="0"/>
    <xf numFmtId="249" fontId="4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250" fontId="14" fillId="0" borderId="0"/>
    <xf numFmtId="251" fontId="14" fillId="0" borderId="0"/>
    <xf numFmtId="177" fontId="14" fillId="0" borderId="0" applyFill="0" applyBorder="0" applyAlignment="0"/>
    <xf numFmtId="172" fontId="14" fillId="0" borderId="0" applyFill="0" applyBorder="0" applyAlignment="0"/>
    <xf numFmtId="177" fontId="14" fillId="0" borderId="0" applyFill="0" applyBorder="0" applyAlignment="0"/>
    <xf numFmtId="178" fontId="14" fillId="0" borderId="0" applyFill="0" applyBorder="0" applyAlignment="0"/>
    <xf numFmtId="179" fontId="1" fillId="0" borderId="0" applyFill="0" applyBorder="0" applyAlignment="0"/>
    <xf numFmtId="179" fontId="5" fillId="0" borderId="0" applyFill="0" applyBorder="0" applyAlignment="0"/>
    <xf numFmtId="172" fontId="14" fillId="0" borderId="0" applyFill="0" applyBorder="0" applyAlignment="0"/>
    <xf numFmtId="0" fontId="110" fillId="0" borderId="0" applyNumberFormat="0">
      <alignment horizontal="left"/>
    </xf>
    <xf numFmtId="0" fontId="107" fillId="0" borderId="0"/>
    <xf numFmtId="0" fontId="111" fillId="32" borderId="25" applyNumberFormat="0" applyFont="0"/>
    <xf numFmtId="252" fontId="110" fillId="0" borderId="0" applyNumberFormat="0" applyFill="0" applyBorder="0" applyAlignment="0" applyProtection="0">
      <alignment horizontal="left"/>
    </xf>
    <xf numFmtId="3" fontId="18" fillId="0" borderId="0" applyFont="0" applyFill="0" applyBorder="0" applyAlignment="0"/>
    <xf numFmtId="253" fontId="112" fillId="33" borderId="0">
      <protection locked="0"/>
    </xf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10" fillId="0" borderId="0" applyNumberFormat="0" applyFill="0" applyBorder="0" applyAlignment="0" applyProtection="0">
      <alignment horizontal="center"/>
    </xf>
    <xf numFmtId="254" fontId="113" fillId="0" borderId="2">
      <alignment horizontal="left" vertical="center"/>
      <protection locked="0"/>
    </xf>
    <xf numFmtId="0" fontId="13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 applyNumberFormat="0" applyFont="0" applyFill="0" applyBorder="0" applyAlignment="0" applyProtection="0">
      <alignment vertical="top"/>
    </xf>
    <xf numFmtId="0" fontId="114" fillId="0" borderId="0"/>
    <xf numFmtId="0" fontId="13" fillId="0" borderId="0"/>
    <xf numFmtId="0" fontId="19" fillId="0" borderId="0"/>
    <xf numFmtId="0" fontId="14" fillId="0" borderId="0"/>
    <xf numFmtId="0" fontId="13" fillId="0" borderId="0"/>
    <xf numFmtId="0" fontId="19" fillId="0" borderId="0"/>
    <xf numFmtId="40" fontId="115" fillId="0" borderId="0" applyBorder="0">
      <alignment horizontal="right"/>
    </xf>
    <xf numFmtId="49" fontId="37" fillId="0" borderId="0" applyFill="0" applyBorder="0" applyAlignment="0"/>
    <xf numFmtId="255" fontId="39" fillId="0" borderId="0" applyFill="0" applyBorder="0" applyAlignment="0"/>
    <xf numFmtId="256" fontId="1" fillId="0" borderId="0" applyFill="0" applyBorder="0" applyAlignment="0"/>
    <xf numFmtId="256" fontId="5" fillId="0" borderId="0" applyFill="0" applyBorder="0" applyAlignment="0"/>
    <xf numFmtId="257" fontId="39" fillId="0" borderId="0" applyFill="0" applyBorder="0" applyAlignment="0"/>
    <xf numFmtId="258" fontId="1" fillId="0" borderId="0" applyFill="0" applyBorder="0" applyAlignment="0"/>
    <xf numFmtId="258" fontId="5" fillId="0" borderId="0" applyFill="0" applyBorder="0" applyAlignment="0"/>
    <xf numFmtId="49" fontId="9" fillId="0" borderId="0"/>
    <xf numFmtId="0" fontId="116" fillId="0" borderId="0" applyFill="0" applyBorder="0" applyProtection="0">
      <alignment horizontal="left" vertical="top"/>
    </xf>
    <xf numFmtId="0" fontId="117" fillId="0" borderId="0" applyNumberFormat="0" applyFill="0" applyBorder="0" applyAlignment="0" applyProtection="0"/>
    <xf numFmtId="0" fontId="118" fillId="0" borderId="0"/>
    <xf numFmtId="0" fontId="119" fillId="0" borderId="0"/>
    <xf numFmtId="0" fontId="120" fillId="0" borderId="0"/>
    <xf numFmtId="0" fontId="121" fillId="0" borderId="0" applyNumberFormat="0" applyFill="0" applyBorder="0" applyAlignment="0" applyProtection="0"/>
    <xf numFmtId="0" fontId="122" fillId="0" borderId="26" applyNumberFormat="0" applyFill="0" applyAlignment="0" applyProtection="0"/>
    <xf numFmtId="0" fontId="123" fillId="0" borderId="26" applyNumberFormat="0" applyFill="0" applyAlignment="0" applyProtection="0"/>
    <xf numFmtId="259" fontId="124" fillId="0" borderId="0" applyFont="0" applyFill="0" applyBorder="0" applyAlignment="0" applyProtection="0"/>
    <xf numFmtId="260" fontId="124" fillId="0" borderId="0" applyFont="0" applyFill="0" applyBorder="0" applyAlignment="0" applyProtection="0"/>
    <xf numFmtId="0" fontId="125" fillId="0" borderId="0"/>
    <xf numFmtId="261" fontId="124" fillId="0" borderId="0" applyFont="0" applyFill="0" applyBorder="0" applyAlignment="0" applyProtection="0"/>
    <xf numFmtId="262" fontId="124" fillId="0" borderId="0" applyFont="0" applyFill="0" applyBorder="0" applyAlignment="0" applyProtection="0"/>
    <xf numFmtId="263" fontId="8" fillId="0" borderId="0" applyFont="0" applyFill="0" applyBorder="0" applyAlignment="0" applyProtection="0"/>
    <xf numFmtId="0" fontId="125" fillId="0" borderId="0"/>
    <xf numFmtId="0" fontId="126" fillId="0" borderId="0"/>
    <xf numFmtId="166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2" borderId="0" applyNumberFormat="0" applyBorder="0" applyAlignment="0" applyProtection="0"/>
    <xf numFmtId="264" fontId="18" fillId="0" borderId="27">
      <protection locked="0"/>
    </xf>
    <xf numFmtId="0" fontId="79" fillId="8" borderId="6" applyNumberFormat="0" applyAlignment="0" applyProtection="0"/>
    <xf numFmtId="0" fontId="106" fillId="13" borderId="24" applyNumberFormat="0" applyAlignment="0" applyProtection="0"/>
    <xf numFmtId="0" fontId="41" fillId="13" borderId="6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0" fillId="28" borderId="7"/>
    <xf numFmtId="14" fontId="18" fillId="0" borderId="0">
      <alignment horizontal="right"/>
    </xf>
    <xf numFmtId="0" fontId="73" fillId="0" borderId="17" applyNumberFormat="0" applyFill="0" applyAlignment="0" applyProtection="0"/>
    <xf numFmtId="0" fontId="75" fillId="0" borderId="18" applyNumberFormat="0" applyFill="0" applyAlignment="0" applyProtection="0"/>
    <xf numFmtId="0" fontId="77" fillId="0" borderId="19" applyNumberFormat="0" applyFill="0" applyAlignment="0" applyProtection="0"/>
    <xf numFmtId="0" fontId="77" fillId="0" borderId="0" applyNumberFormat="0" applyFill="0" applyBorder="0" applyAlignment="0" applyProtection="0"/>
    <xf numFmtId="264" fontId="131" fillId="29" borderId="27"/>
    <xf numFmtId="0" fontId="13" fillId="0" borderId="2">
      <alignment horizontal="right"/>
    </xf>
    <xf numFmtId="0" fontId="123" fillId="0" borderId="26" applyNumberFormat="0" applyFill="0" applyAlignment="0" applyProtection="0"/>
    <xf numFmtId="0" fontId="13" fillId="0" borderId="0"/>
    <xf numFmtId="0" fontId="44" fillId="24" borderId="8" applyNumberFormat="0" applyAlignment="0" applyProtection="0"/>
    <xf numFmtId="3" fontId="9" fillId="0" borderId="0"/>
    <xf numFmtId="0" fontId="13" fillId="0" borderId="2"/>
    <xf numFmtId="0" fontId="96" fillId="18" borderId="0" applyNumberFormat="0" applyBorder="0" applyAlignment="0" applyProtection="0"/>
    <xf numFmtId="0" fontId="9" fillId="0" borderId="0"/>
    <xf numFmtId="0" fontId="9" fillId="0" borderId="0"/>
    <xf numFmtId="0" fontId="28" fillId="0" borderId="0"/>
    <xf numFmtId="0" fontId="13" fillId="0" borderId="0"/>
    <xf numFmtId="0" fontId="9" fillId="0" borderId="0"/>
    <xf numFmtId="0" fontId="5" fillId="0" borderId="0"/>
    <xf numFmtId="0" fontId="13" fillId="0" borderId="0"/>
    <xf numFmtId="0" fontId="28" fillId="0" borderId="0"/>
    <xf numFmtId="0" fontId="9" fillId="0" borderId="0"/>
    <xf numFmtId="0" fontId="28" fillId="0" borderId="0"/>
    <xf numFmtId="0" fontId="5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34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9" fillId="31" borderId="23" applyNumberFormat="0" applyFont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2" fillId="0" borderId="21" applyNumberFormat="0" applyFill="0" applyAlignment="0" applyProtection="0"/>
    <xf numFmtId="0" fontId="14" fillId="0" borderId="0"/>
    <xf numFmtId="0" fontId="26" fillId="0" borderId="0" applyNumberFormat="0" applyFont="0" applyFill="0" applyBorder="0" applyAlignment="0" applyProtection="0">
      <alignment vertical="top"/>
    </xf>
    <xf numFmtId="0" fontId="26" fillId="0" borderId="0" applyNumberFormat="0" applyFont="0" applyFill="0" applyBorder="0" applyAlignment="0" applyProtection="0">
      <alignment vertical="top"/>
    </xf>
    <xf numFmtId="0" fontId="9" fillId="0" borderId="0">
      <alignment vertical="justify"/>
    </xf>
    <xf numFmtId="49" fontId="18" fillId="0" borderId="2" applyNumberFormat="0" applyFill="0" applyAlignment="0" applyProtection="0"/>
    <xf numFmtId="0" fontId="128" fillId="0" borderId="0" applyNumberFormat="0" applyFill="0" applyBorder="0" applyAlignment="0" applyProtection="0"/>
    <xf numFmtId="49" fontId="18" fillId="0" borderId="0"/>
    <xf numFmtId="265" fontId="132" fillId="0" borderId="0"/>
    <xf numFmtId="266" fontId="9" fillId="0" borderId="0" applyFont="0" applyFill="0" applyBorder="0" applyAlignment="0" applyProtection="0"/>
    <xf numFmtId="3" fontId="133" fillId="0" borderId="28" applyFont="0" applyBorder="0">
      <alignment horizontal="right"/>
      <protection locked="0"/>
    </xf>
    <xf numFmtId="44" fontId="13" fillId="0" borderId="0" applyFont="0" applyFill="0" applyBorder="0" applyAlignment="0" applyProtection="0"/>
    <xf numFmtId="236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68" fillId="5" borderId="0" applyNumberFormat="0" applyBorder="0" applyAlignment="0" applyProtection="0"/>
    <xf numFmtId="4" fontId="13" fillId="0" borderId="2"/>
    <xf numFmtId="37" fontId="9" fillId="0" borderId="0" applyFont="0" applyBorder="0" applyAlignment="0" applyProtection="0"/>
    <xf numFmtId="44" fontId="20" fillId="0" borderId="0">
      <protection locked="0"/>
    </xf>
    <xf numFmtId="0" fontId="1" fillId="0" borderId="0"/>
    <xf numFmtId="0" fontId="9" fillId="0" borderId="0"/>
    <xf numFmtId="0" fontId="14" fillId="0" borderId="0"/>
    <xf numFmtId="0" fontId="145" fillId="0" borderId="0"/>
    <xf numFmtId="0" fontId="145" fillId="0" borderId="0"/>
  </cellStyleXfs>
  <cellXfs count="212">
    <xf numFmtId="0" fontId="0" fillId="0" borderId="0" xfId="0"/>
    <xf numFmtId="0" fontId="2" fillId="0" borderId="0" xfId="1" applyFont="1" applyAlignment="1"/>
    <xf numFmtId="0" fontId="2" fillId="0" borderId="0" xfId="1" applyFont="1"/>
    <xf numFmtId="0" fontId="6" fillId="0" borderId="1" xfId="1" applyNumberFormat="1" applyFont="1" applyFill="1" applyBorder="1" applyAlignment="1" applyProtection="1">
      <alignment vertical="center" wrapText="1"/>
    </xf>
    <xf numFmtId="0" fontId="7" fillId="0" borderId="1" xfId="1" applyNumberFormat="1" applyFont="1" applyFill="1" applyBorder="1" applyAlignment="1" applyProtection="1">
      <alignment vertical="center"/>
    </xf>
    <xf numFmtId="0" fontId="1" fillId="0" borderId="1" xfId="1" applyBorder="1" applyAlignment="1">
      <alignment vertical="center"/>
    </xf>
    <xf numFmtId="0" fontId="7" fillId="0" borderId="1" xfId="1" applyNumberFormat="1" applyFont="1" applyFill="1" applyBorder="1" applyAlignment="1" applyProtection="1">
      <alignment vertical="center" wrapText="1"/>
    </xf>
    <xf numFmtId="164" fontId="2" fillId="0" borderId="2" xfId="3" applyNumberFormat="1" applyFont="1" applyFill="1" applyBorder="1" applyAlignment="1"/>
    <xf numFmtId="164" fontId="2" fillId="0" borderId="2" xfId="1" applyNumberFormat="1" applyFont="1" applyFill="1" applyBorder="1" applyAlignment="1" applyProtection="1"/>
    <xf numFmtId="164" fontId="2" fillId="0" borderId="3" xfId="1" applyNumberFormat="1" applyFont="1" applyFill="1" applyBorder="1" applyAlignment="1" applyProtection="1"/>
    <xf numFmtId="0" fontId="7" fillId="0" borderId="1" xfId="1" applyNumberFormat="1" applyFont="1" applyFill="1" applyBorder="1" applyAlignment="1" applyProtection="1">
      <alignment horizontal="left" vertical="center" wrapText="1" indent="2"/>
    </xf>
    <xf numFmtId="0" fontId="6" fillId="0" borderId="1" xfId="4" applyNumberFormat="1" applyFont="1" applyFill="1" applyBorder="1" applyAlignment="1" applyProtection="1">
      <alignment vertical="top" wrapText="1"/>
    </xf>
    <xf numFmtId="0" fontId="2" fillId="0" borderId="1" xfId="4" applyFont="1" applyFill="1" applyBorder="1" applyAlignment="1">
      <alignment vertical="top" wrapText="1"/>
    </xf>
    <xf numFmtId="0" fontId="6" fillId="0" borderId="0" xfId="1" applyNumberFormat="1" applyFont="1" applyFill="1" applyBorder="1" applyAlignment="1" applyProtection="1">
      <alignment vertical="center" wrapText="1"/>
    </xf>
    <xf numFmtId="164" fontId="4" fillId="0" borderId="0" xfId="1" applyNumberFormat="1" applyFont="1" applyBorder="1" applyAlignment="1">
      <alignment vertical="top" wrapText="1"/>
    </xf>
    <xf numFmtId="164" fontId="4" fillId="0" borderId="2" xfId="1" applyNumberFormat="1" applyFont="1" applyFill="1" applyBorder="1" applyAlignment="1" applyProtection="1"/>
    <xf numFmtId="164" fontId="4" fillId="0" borderId="3" xfId="1" applyNumberFormat="1" applyFont="1" applyFill="1" applyBorder="1" applyAlignment="1" applyProtection="1"/>
    <xf numFmtId="164" fontId="2" fillId="0" borderId="2" xfId="1" applyNumberFormat="1" applyFont="1" applyFill="1" applyBorder="1" applyAlignment="1" applyProtection="1">
      <alignment vertical="center"/>
    </xf>
    <xf numFmtId="164" fontId="2" fillId="0" borderId="3" xfId="1" applyNumberFormat="1" applyFont="1" applyFill="1" applyBorder="1" applyAlignment="1" applyProtection="1">
      <alignment vertical="center"/>
    </xf>
    <xf numFmtId="164" fontId="2" fillId="0" borderId="3" xfId="3" applyNumberFormat="1" applyFont="1" applyFill="1" applyBorder="1" applyAlignment="1"/>
    <xf numFmtId="164" fontId="4" fillId="0" borderId="2" xfId="1" applyNumberFormat="1" applyFont="1" applyFill="1" applyBorder="1" applyAlignment="1"/>
    <xf numFmtId="164" fontId="4" fillId="0" borderId="3" xfId="1" applyNumberFormat="1" applyFont="1" applyBorder="1" applyAlignment="1"/>
    <xf numFmtId="164" fontId="2" fillId="0" borderId="3" xfId="1" applyNumberFormat="1" applyFont="1" applyBorder="1" applyAlignment="1"/>
    <xf numFmtId="164" fontId="2" fillId="0" borderId="2" xfId="1" applyNumberFormat="1" applyFont="1" applyFill="1" applyBorder="1" applyAlignment="1"/>
    <xf numFmtId="164" fontId="2" fillId="0" borderId="2" xfId="1" applyNumberFormat="1" applyFont="1" applyBorder="1" applyAlignment="1"/>
    <xf numFmtId="164" fontId="4" fillId="0" borderId="2" xfId="1" applyNumberFormat="1" applyFont="1" applyBorder="1" applyAlignment="1"/>
    <xf numFmtId="164" fontId="4" fillId="0" borderId="3" xfId="1" applyNumberFormat="1" applyFont="1" applyFill="1" applyBorder="1" applyAlignment="1"/>
    <xf numFmtId="164" fontId="2" fillId="0" borderId="3" xfId="1" applyNumberFormat="1" applyFont="1" applyFill="1" applyBorder="1" applyAlignment="1"/>
    <xf numFmtId="0" fontId="2" fillId="0" borderId="32" xfId="1" applyFont="1" applyBorder="1"/>
    <xf numFmtId="0" fontId="6" fillId="0" borderId="0" xfId="716" applyNumberFormat="1" applyFont="1" applyFill="1" applyBorder="1" applyAlignment="1" applyProtection="1">
      <alignment vertical="center" wrapText="1"/>
    </xf>
    <xf numFmtId="267" fontId="4" fillId="0" borderId="0" xfId="716" applyNumberFormat="1" applyFont="1" applyBorder="1" applyAlignment="1">
      <alignment vertical="top" wrapText="1"/>
    </xf>
    <xf numFmtId="164" fontId="4" fillId="0" borderId="0" xfId="1" applyNumberFormat="1" applyFont="1" applyBorder="1" applyAlignment="1">
      <alignment vertical="top"/>
    </xf>
    <xf numFmtId="0" fontId="2" fillId="0" borderId="0" xfId="716" applyFont="1"/>
    <xf numFmtId="0" fontId="4" fillId="0" borderId="33" xfId="716" applyFont="1" applyBorder="1"/>
    <xf numFmtId="14" fontId="4" fillId="0" borderId="7" xfId="716" applyNumberFormat="1" applyFont="1" applyBorder="1" applyAlignment="1">
      <alignment horizontal="right" vertical="center" wrapText="1"/>
    </xf>
    <xf numFmtId="0" fontId="4" fillId="0" borderId="29" xfId="716" applyFont="1" applyBorder="1"/>
    <xf numFmtId="0" fontId="4" fillId="0" borderId="30" xfId="716" applyFont="1" applyBorder="1"/>
    <xf numFmtId="0" fontId="4" fillId="0" borderId="31" xfId="716" applyFont="1" applyBorder="1"/>
    <xf numFmtId="0" fontId="135" fillId="0" borderId="1" xfId="716" applyNumberFormat="1" applyFont="1" applyFill="1" applyBorder="1" applyAlignment="1" applyProtection="1">
      <alignment vertical="center" wrapText="1"/>
    </xf>
    <xf numFmtId="0" fontId="4" fillId="0" borderId="2" xfId="716" applyFont="1" applyBorder="1"/>
    <xf numFmtId="182" fontId="4" fillId="0" borderId="3" xfId="716" applyNumberFormat="1" applyFont="1" applyBorder="1"/>
    <xf numFmtId="0" fontId="136" fillId="0" borderId="1" xfId="716" applyNumberFormat="1" applyFont="1" applyFill="1" applyBorder="1" applyAlignment="1" applyProtection="1">
      <alignment vertical="center" wrapText="1"/>
    </xf>
    <xf numFmtId="182" fontId="2" fillId="0" borderId="3" xfId="716" applyNumberFormat="1" applyFont="1" applyBorder="1"/>
    <xf numFmtId="164" fontId="2" fillId="0" borderId="2" xfId="716" applyNumberFormat="1" applyFont="1" applyFill="1" applyBorder="1" applyAlignment="1" applyProtection="1">
      <alignment horizontal="right" vertical="top"/>
    </xf>
    <xf numFmtId="0" fontId="64" fillId="0" borderId="1" xfId="716" applyNumberFormat="1" applyFont="1" applyFill="1" applyBorder="1" applyAlignment="1" applyProtection="1">
      <alignment vertical="center" wrapText="1"/>
    </xf>
    <xf numFmtId="0" fontId="136" fillId="0" borderId="35" xfId="716" applyNumberFormat="1" applyFont="1" applyFill="1" applyBorder="1" applyAlignment="1" applyProtection="1">
      <alignment vertical="center" wrapText="1"/>
    </xf>
    <xf numFmtId="0" fontId="135" fillId="0" borderId="33" xfId="716" applyNumberFormat="1" applyFont="1" applyFill="1" applyBorder="1" applyAlignment="1" applyProtection="1">
      <alignment vertical="center" wrapText="1"/>
    </xf>
    <xf numFmtId="182" fontId="4" fillId="0" borderId="34" xfId="716" applyNumberFormat="1" applyFont="1" applyBorder="1"/>
    <xf numFmtId="0" fontId="137" fillId="0" borderId="29" xfId="716" applyFont="1" applyBorder="1" applyAlignment="1">
      <alignment vertical="center"/>
    </xf>
    <xf numFmtId="164" fontId="2" fillId="0" borderId="30" xfId="716" applyNumberFormat="1" applyFont="1" applyBorder="1"/>
    <xf numFmtId="182" fontId="2" fillId="0" borderId="31" xfId="716" applyNumberFormat="1" applyFont="1" applyBorder="1"/>
    <xf numFmtId="164" fontId="2" fillId="0" borderId="2" xfId="716" applyNumberFormat="1" applyFont="1" applyBorder="1"/>
    <xf numFmtId="164" fontId="4" fillId="0" borderId="7" xfId="716" applyNumberFormat="1" applyFont="1" applyBorder="1" applyAlignment="1">
      <alignment vertical="top" wrapText="1"/>
    </xf>
    <xf numFmtId="164" fontId="2" fillId="0" borderId="30" xfId="716" applyNumberFormat="1" applyFont="1" applyFill="1" applyBorder="1" applyAlignment="1" applyProtection="1">
      <alignment horizontal="right" vertical="top"/>
    </xf>
    <xf numFmtId="182" fontId="2" fillId="0" borderId="2" xfId="716" applyNumberFormat="1" applyFont="1" applyBorder="1"/>
    <xf numFmtId="0" fontId="135" fillId="0" borderId="36" xfId="716" applyNumberFormat="1" applyFont="1" applyFill="1" applyBorder="1" applyAlignment="1" applyProtection="1">
      <alignment vertical="center" wrapText="1"/>
    </xf>
    <xf numFmtId="164" fontId="4" fillId="0" borderId="37" xfId="716" applyNumberFormat="1" applyFont="1" applyBorder="1" applyAlignment="1">
      <alignment vertical="top" wrapText="1"/>
    </xf>
    <xf numFmtId="0" fontId="135" fillId="0" borderId="0" xfId="716" applyNumberFormat="1" applyFont="1" applyFill="1" applyBorder="1" applyAlignment="1" applyProtection="1">
      <alignment vertical="center" wrapText="1"/>
    </xf>
    <xf numFmtId="164" fontId="4" fillId="0" borderId="0" xfId="716" applyNumberFormat="1" applyFont="1" applyBorder="1" applyAlignment="1">
      <alignment vertical="top" wrapText="1"/>
    </xf>
    <xf numFmtId="0" fontId="134" fillId="0" borderId="0" xfId="716" applyFont="1" applyAlignment="1">
      <alignment horizontal="right"/>
    </xf>
    <xf numFmtId="0" fontId="4" fillId="0" borderId="0" xfId="716" applyFont="1" applyAlignment="1">
      <alignment horizontal="center" vertical="justify"/>
    </xf>
    <xf numFmtId="0" fontId="2" fillId="0" borderId="0" xfId="1" applyFont="1" applyBorder="1" applyAlignment="1"/>
    <xf numFmtId="0" fontId="3" fillId="0" borderId="0" xfId="1" applyFont="1" applyBorder="1" applyAlignment="1">
      <alignment vertical="justify"/>
    </xf>
    <xf numFmtId="0" fontId="4" fillId="0" borderId="0" xfId="1" applyFont="1" applyBorder="1" applyAlignment="1">
      <alignment horizontal="center" vertical="justify"/>
    </xf>
    <xf numFmtId="0" fontId="2" fillId="0" borderId="0" xfId="1" applyFont="1" applyBorder="1" applyAlignment="1">
      <alignment vertical="justify"/>
    </xf>
    <xf numFmtId="0" fontId="4" fillId="0" borderId="0" xfId="1" applyFont="1" applyBorder="1" applyAlignment="1">
      <alignment horizontal="center"/>
    </xf>
    <xf numFmtId="0" fontId="6" fillId="0" borderId="40" xfId="1" applyNumberFormat="1" applyFont="1" applyFill="1" applyBorder="1" applyAlignment="1" applyProtection="1">
      <alignment vertical="center" wrapText="1"/>
    </xf>
    <xf numFmtId="164" fontId="4" fillId="0" borderId="39" xfId="1" applyNumberFormat="1" applyFont="1" applyFill="1" applyBorder="1" applyAlignment="1" applyProtection="1"/>
    <xf numFmtId="164" fontId="4" fillId="0" borderId="38" xfId="1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vertical="center" wrapText="1"/>
    </xf>
    <xf numFmtId="164" fontId="2" fillId="0" borderId="3" xfId="1" applyNumberFormat="1" applyFont="1" applyBorder="1" applyAlignment="1">
      <alignment horizontal="center"/>
    </xf>
    <xf numFmtId="182" fontId="2" fillId="0" borderId="3" xfId="716" applyNumberFormat="1" applyFont="1" applyBorder="1" applyAlignment="1"/>
    <xf numFmtId="164" fontId="2" fillId="0" borderId="0" xfId="1" applyNumberFormat="1" applyFont="1"/>
    <xf numFmtId="164" fontId="0" fillId="0" borderId="0" xfId="0" applyNumberFormat="1"/>
    <xf numFmtId="14" fontId="4" fillId="0" borderId="41" xfId="1" applyNumberFormat="1" applyFont="1" applyBorder="1" applyAlignment="1">
      <alignment vertical="center" wrapText="1"/>
    </xf>
    <xf numFmtId="0" fontId="138" fillId="0" borderId="1" xfId="4" applyNumberFormat="1" applyFont="1" applyFill="1" applyBorder="1" applyAlignment="1" applyProtection="1">
      <alignment vertical="top" wrapText="1"/>
    </xf>
    <xf numFmtId="49" fontId="2" fillId="0" borderId="1" xfId="4" applyNumberFormat="1" applyFont="1" applyFill="1" applyBorder="1" applyAlignment="1">
      <alignment vertical="top" wrapText="1"/>
    </xf>
    <xf numFmtId="0" fontId="6" fillId="0" borderId="35" xfId="4" applyNumberFormat="1" applyFont="1" applyFill="1" applyBorder="1" applyAlignment="1" applyProtection="1">
      <alignment vertical="top" wrapText="1"/>
    </xf>
    <xf numFmtId="164" fontId="4" fillId="0" borderId="9" xfId="1" applyNumberFormat="1" applyFont="1" applyFill="1" applyBorder="1" applyAlignment="1"/>
    <xf numFmtId="0" fontId="6" fillId="0" borderId="42" xfId="4" applyNumberFormat="1" applyFont="1" applyFill="1" applyBorder="1" applyAlignment="1" applyProtection="1">
      <alignment vertical="top" wrapText="1"/>
    </xf>
    <xf numFmtId="164" fontId="4" fillId="0" borderId="43" xfId="1" applyNumberFormat="1" applyFont="1" applyFill="1" applyBorder="1" applyAlignment="1"/>
    <xf numFmtId="164" fontId="2" fillId="0" borderId="0" xfId="1" applyNumberFormat="1" applyFont="1" applyAlignment="1"/>
    <xf numFmtId="0" fontId="4" fillId="0" borderId="0" xfId="636" applyFont="1" applyAlignment="1">
      <alignment horizontal="center" vertical="justify" wrapText="1"/>
    </xf>
    <xf numFmtId="0" fontId="4" fillId="0" borderId="0" xfId="641" applyFont="1" applyAlignment="1">
      <alignment horizontal="center" wrapText="1"/>
    </xf>
    <xf numFmtId="0" fontId="4" fillId="0" borderId="1" xfId="632" applyFont="1" applyBorder="1" applyAlignment="1">
      <alignment wrapText="1"/>
    </xf>
    <xf numFmtId="268" fontId="4" fillId="0" borderId="2" xfId="636" applyNumberFormat="1" applyFont="1" applyFill="1" applyBorder="1" applyAlignment="1" applyProtection="1">
      <alignment horizontal="center" wrapText="1"/>
    </xf>
    <xf numFmtId="268" fontId="4" fillId="0" borderId="3" xfId="636" applyNumberFormat="1" applyFont="1" applyFill="1" applyBorder="1" applyAlignment="1" applyProtection="1">
      <alignment horizontal="center" wrapText="1"/>
    </xf>
    <xf numFmtId="0" fontId="4" fillId="0" borderId="1" xfId="636" applyFont="1" applyBorder="1" applyAlignment="1">
      <alignment wrapText="1"/>
    </xf>
    <xf numFmtId="268" fontId="2" fillId="0" borderId="2" xfId="636" applyNumberFormat="1" applyFont="1" applyFill="1" applyBorder="1" applyAlignment="1" applyProtection="1">
      <alignment horizontal="center" wrapText="1"/>
    </xf>
    <xf numFmtId="268" fontId="2" fillId="0" borderId="3" xfId="636" applyNumberFormat="1" applyFont="1" applyFill="1" applyBorder="1" applyAlignment="1" applyProtection="1">
      <alignment horizontal="center" wrapText="1"/>
    </xf>
    <xf numFmtId="0" fontId="2" fillId="0" borderId="1" xfId="636" applyFont="1" applyFill="1" applyBorder="1" applyAlignment="1">
      <alignment wrapText="1"/>
    </xf>
    <xf numFmtId="0" fontId="139" fillId="0" borderId="1" xfId="636" applyFont="1" applyBorder="1" applyAlignment="1">
      <alignment wrapText="1"/>
    </xf>
    <xf numFmtId="268" fontId="2" fillId="0" borderId="2" xfId="636" applyNumberFormat="1" applyFont="1" applyBorder="1" applyAlignment="1">
      <alignment horizontal="center" wrapText="1"/>
    </xf>
    <xf numFmtId="0" fontId="2" fillId="26" borderId="35" xfId="636" applyFont="1" applyFill="1" applyBorder="1" applyAlignment="1">
      <alignment wrapText="1"/>
    </xf>
    <xf numFmtId="268" fontId="2" fillId="26" borderId="9" xfId="636" applyNumberFormat="1" applyFont="1" applyFill="1" applyBorder="1" applyAlignment="1" applyProtection="1">
      <alignment horizontal="center" wrapText="1"/>
    </xf>
    <xf numFmtId="268" fontId="4" fillId="26" borderId="9" xfId="636" applyNumberFormat="1" applyFont="1" applyFill="1" applyBorder="1" applyAlignment="1" applyProtection="1">
      <alignment horizontal="center" wrapText="1"/>
    </xf>
    <xf numFmtId="268" fontId="4" fillId="26" borderId="44" xfId="636" applyNumberFormat="1" applyFont="1" applyFill="1" applyBorder="1" applyAlignment="1" applyProtection="1">
      <alignment horizontal="center" wrapText="1"/>
    </xf>
    <xf numFmtId="0" fontId="4" fillId="0" borderId="32" xfId="636" applyFont="1" applyBorder="1" applyAlignment="1">
      <alignment wrapText="1"/>
    </xf>
    <xf numFmtId="268" fontId="4" fillId="0" borderId="45" xfId="636" applyNumberFormat="1" applyFont="1" applyBorder="1" applyAlignment="1">
      <alignment horizontal="center" wrapText="1"/>
    </xf>
    <xf numFmtId="268" fontId="4" fillId="0" borderId="45" xfId="636" applyNumberFormat="1" applyFont="1" applyFill="1" applyBorder="1" applyAlignment="1" applyProtection="1">
      <alignment horizontal="center" wrapText="1"/>
    </xf>
    <xf numFmtId="0" fontId="4" fillId="0" borderId="29" xfId="636" applyFont="1" applyBorder="1" applyAlignment="1">
      <alignment wrapText="1"/>
    </xf>
    <xf numFmtId="268" fontId="4" fillId="0" borderId="30" xfId="636" applyNumberFormat="1" applyFont="1" applyFill="1" applyBorder="1" applyAlignment="1" applyProtection="1">
      <alignment horizontal="center" wrapText="1"/>
    </xf>
    <xf numFmtId="268" fontId="4" fillId="0" borderId="31" xfId="636" applyNumberFormat="1" applyFont="1" applyFill="1" applyBorder="1" applyAlignment="1" applyProtection="1">
      <alignment horizontal="center" wrapText="1"/>
    </xf>
    <xf numFmtId="268" fontId="2" fillId="0" borderId="2" xfId="1" applyNumberFormat="1" applyFont="1" applyBorder="1" applyAlignment="1">
      <alignment horizontal="center"/>
    </xf>
    <xf numFmtId="268" fontId="4" fillId="0" borderId="2" xfId="636" applyNumberFormat="1" applyFont="1" applyBorder="1" applyAlignment="1">
      <alignment horizontal="center" wrapText="1"/>
    </xf>
    <xf numFmtId="268" fontId="2" fillId="0" borderId="3" xfId="636" applyNumberFormat="1" applyFont="1" applyBorder="1" applyAlignment="1">
      <alignment horizontal="center" wrapText="1"/>
    </xf>
    <xf numFmtId="268" fontId="2" fillId="0" borderId="9" xfId="636" applyNumberFormat="1" applyFont="1" applyBorder="1" applyAlignment="1">
      <alignment horizontal="center" wrapText="1"/>
    </xf>
    <xf numFmtId="268" fontId="2" fillId="0" borderId="44" xfId="636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Border="1" applyAlignment="1">
      <alignment horizontal="center" vertical="top" wrapText="1"/>
    </xf>
    <xf numFmtId="0" fontId="2" fillId="0" borderId="0" xfId="636" applyFont="1" applyAlignment="1">
      <alignment horizontal="left" wrapText="1"/>
    </xf>
    <xf numFmtId="164" fontId="140" fillId="0" borderId="0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4" fillId="0" borderId="0" xfId="636" applyFont="1" applyAlignment="1">
      <alignment wrapText="1"/>
    </xf>
    <xf numFmtId="0" fontId="4" fillId="0" borderId="0" xfId="0" applyFont="1" applyAlignment="1">
      <alignment horizontal="center" wrapText="1"/>
    </xf>
    <xf numFmtId="182" fontId="0" fillId="0" borderId="0" xfId="0" applyNumberFormat="1"/>
    <xf numFmtId="0" fontId="2" fillId="0" borderId="0" xfId="2" applyFont="1"/>
    <xf numFmtId="0" fontId="4" fillId="0" borderId="0" xfId="2" applyFont="1" applyAlignment="1">
      <alignment horizontal="right"/>
    </xf>
    <xf numFmtId="0" fontId="2" fillId="0" borderId="40" xfId="2" applyFont="1" applyBorder="1"/>
    <xf numFmtId="14" fontId="4" fillId="0" borderId="39" xfId="2" applyNumberFormat="1" applyFont="1" applyBorder="1" applyAlignment="1">
      <alignment horizontal="right" vertical="top" wrapText="1"/>
    </xf>
    <xf numFmtId="0" fontId="4" fillId="0" borderId="1" xfId="2" applyFont="1" applyBorder="1" applyAlignment="1"/>
    <xf numFmtId="0" fontId="2" fillId="0" borderId="2" xfId="2" applyFont="1" applyBorder="1"/>
    <xf numFmtId="0" fontId="2" fillId="0" borderId="3" xfId="2" applyFont="1" applyBorder="1"/>
    <xf numFmtId="0" fontId="2" fillId="0" borderId="1" xfId="2" applyFont="1" applyBorder="1"/>
    <xf numFmtId="164" fontId="7" fillId="0" borderId="2" xfId="717" applyNumberFormat="1" applyFont="1" applyFill="1" applyBorder="1" applyAlignment="1" applyProtection="1">
      <alignment horizontal="right"/>
    </xf>
    <xf numFmtId="164" fontId="7" fillId="0" borderId="3" xfId="717" applyNumberFormat="1" applyFont="1" applyFill="1" applyBorder="1" applyAlignment="1" applyProtection="1">
      <alignment horizontal="right"/>
    </xf>
    <xf numFmtId="0" fontId="141" fillId="0" borderId="1" xfId="718" applyFont="1" applyFill="1" applyBorder="1" applyAlignment="1">
      <alignment horizontal="left" indent="3"/>
    </xf>
    <xf numFmtId="164" fontId="142" fillId="0" borderId="2" xfId="717" applyNumberFormat="1" applyFont="1" applyFill="1" applyBorder="1" applyAlignment="1" applyProtection="1">
      <alignment horizontal="right"/>
    </xf>
    <xf numFmtId="164" fontId="142" fillId="0" borderId="3" xfId="717" applyNumberFormat="1" applyFont="1" applyFill="1" applyBorder="1" applyAlignment="1" applyProtection="1">
      <alignment horizontal="right"/>
    </xf>
    <xf numFmtId="0" fontId="2" fillId="0" borderId="1" xfId="2" applyFont="1" applyBorder="1" applyAlignment="1">
      <alignment wrapText="1"/>
    </xf>
    <xf numFmtId="164" fontId="6" fillId="0" borderId="2" xfId="717" applyNumberFormat="1" applyFont="1" applyFill="1" applyBorder="1" applyAlignment="1" applyProtection="1">
      <alignment horizontal="right"/>
    </xf>
    <xf numFmtId="164" fontId="6" fillId="0" borderId="3" xfId="717" applyNumberFormat="1" applyFont="1" applyFill="1" applyBorder="1" applyAlignment="1" applyProtection="1">
      <alignment horizontal="right"/>
    </xf>
    <xf numFmtId="0" fontId="4" fillId="0" borderId="1" xfId="2" applyFont="1" applyBorder="1" applyAlignment="1">
      <alignment wrapText="1"/>
    </xf>
    <xf numFmtId="164" fontId="4" fillId="0" borderId="2" xfId="2" applyNumberFormat="1" applyFont="1" applyBorder="1" applyAlignment="1">
      <alignment wrapText="1"/>
    </xf>
    <xf numFmtId="164" fontId="4" fillId="0" borderId="3" xfId="2" applyNumberFormat="1" applyFont="1" applyBorder="1" applyAlignment="1">
      <alignment wrapText="1"/>
    </xf>
    <xf numFmtId="164" fontId="2" fillId="0" borderId="0" xfId="2" applyNumberFormat="1" applyFont="1"/>
    <xf numFmtId="0" fontId="4" fillId="0" borderId="1" xfId="717" applyFont="1" applyBorder="1" applyAlignment="1">
      <alignment wrapText="1"/>
    </xf>
    <xf numFmtId="164" fontId="2" fillId="0" borderId="2" xfId="2" applyNumberFormat="1" applyFont="1" applyFill="1" applyBorder="1" applyAlignment="1" applyProtection="1">
      <alignment horizontal="right"/>
    </xf>
    <xf numFmtId="164" fontId="2" fillId="0" borderId="3" xfId="2" applyNumberFormat="1" applyFont="1" applyFill="1" applyBorder="1" applyAlignment="1" applyProtection="1">
      <alignment horizontal="right"/>
    </xf>
    <xf numFmtId="0" fontId="4" fillId="0" borderId="1" xfId="717" applyFont="1" applyBorder="1"/>
    <xf numFmtId="0" fontId="4" fillId="0" borderId="42" xfId="2" applyFont="1" applyBorder="1" applyAlignment="1">
      <alignment wrapText="1"/>
    </xf>
    <xf numFmtId="164" fontId="6" fillId="0" borderId="43" xfId="717" applyNumberFormat="1" applyFont="1" applyFill="1" applyBorder="1" applyAlignment="1" applyProtection="1">
      <alignment horizontal="right"/>
    </xf>
    <xf numFmtId="164" fontId="6" fillId="0" borderId="46" xfId="717" applyNumberFormat="1" applyFont="1" applyFill="1" applyBorder="1" applyAlignment="1" applyProtection="1">
      <alignment horizontal="right"/>
    </xf>
    <xf numFmtId="0" fontId="4" fillId="0" borderId="0" xfId="2" applyFont="1" applyAlignment="1">
      <alignment wrapText="1"/>
    </xf>
    <xf numFmtId="37" fontId="6" fillId="0" borderId="0" xfId="717" applyNumberFormat="1" applyFont="1" applyFill="1" applyBorder="1" applyAlignment="1" applyProtection="1">
      <alignment horizontal="right"/>
    </xf>
    <xf numFmtId="0" fontId="4" fillId="0" borderId="0" xfId="2" applyFont="1"/>
    <xf numFmtId="3" fontId="4" fillId="0" borderId="0" xfId="2" applyNumberFormat="1" applyFont="1"/>
    <xf numFmtId="0" fontId="14" fillId="0" borderId="0" xfId="653"/>
    <xf numFmtId="0" fontId="143" fillId="0" borderId="0" xfId="653" applyFont="1"/>
    <xf numFmtId="14" fontId="14" fillId="0" borderId="0" xfId="653" applyNumberFormat="1"/>
    <xf numFmtId="4" fontId="14" fillId="0" borderId="0" xfId="653" applyNumberFormat="1"/>
    <xf numFmtId="3" fontId="14" fillId="0" borderId="0" xfId="653" applyNumberFormat="1"/>
    <xf numFmtId="4" fontId="144" fillId="0" borderId="0" xfId="653" applyNumberFormat="1" applyFont="1"/>
    <xf numFmtId="3" fontId="99" fillId="30" borderId="47" xfId="719" applyNumberFormat="1" applyFont="1" applyFill="1" applyBorder="1" applyAlignment="1">
      <alignment horizontal="right" vertical="top" wrapText="1"/>
    </xf>
    <xf numFmtId="0" fontId="14" fillId="0" borderId="0" xfId="653" applyAlignment="1">
      <alignment wrapText="1"/>
    </xf>
    <xf numFmtId="4" fontId="14" fillId="0" borderId="0" xfId="653" applyNumberFormat="1" applyAlignment="1">
      <alignment wrapText="1"/>
    </xf>
    <xf numFmtId="0" fontId="14" fillId="0" borderId="0" xfId="653" applyFont="1"/>
    <xf numFmtId="269" fontId="14" fillId="0" borderId="0" xfId="653" applyNumberFormat="1"/>
    <xf numFmtId="0" fontId="144" fillId="0" borderId="0" xfId="653" applyFont="1"/>
    <xf numFmtId="271" fontId="14" fillId="0" borderId="0" xfId="653" applyNumberFormat="1"/>
    <xf numFmtId="1" fontId="145" fillId="30" borderId="35" xfId="720" applyNumberFormat="1" applyFont="1" applyFill="1" applyBorder="1" applyAlignment="1">
      <alignment horizontal="left" vertical="top" wrapText="1"/>
    </xf>
    <xf numFmtId="270" fontId="145" fillId="30" borderId="47" xfId="720" applyNumberFormat="1" applyFont="1" applyFill="1" applyBorder="1" applyAlignment="1">
      <alignment horizontal="right" vertical="top" wrapText="1"/>
    </xf>
    <xf numFmtId="0" fontId="145" fillId="30" borderId="47" xfId="720" applyNumberFormat="1" applyFont="1" applyFill="1" applyBorder="1" applyAlignment="1">
      <alignment horizontal="right" vertical="top" wrapText="1"/>
    </xf>
    <xf numFmtId="0" fontId="145" fillId="30" borderId="48" xfId="720" applyNumberFormat="1" applyFont="1" applyFill="1" applyBorder="1" applyAlignment="1">
      <alignment horizontal="right" vertical="top" wrapText="1"/>
    </xf>
    <xf numFmtId="1" fontId="145" fillId="0" borderId="35" xfId="720" applyNumberFormat="1" applyFont="1" applyBorder="1" applyAlignment="1">
      <alignment horizontal="left" vertical="top" wrapText="1"/>
    </xf>
    <xf numFmtId="270" fontId="145" fillId="0" borderId="47" xfId="720" applyNumberFormat="1" applyFont="1" applyBorder="1" applyAlignment="1">
      <alignment horizontal="right" vertical="top" wrapText="1"/>
    </xf>
    <xf numFmtId="0" fontId="145" fillId="0" borderId="47" xfId="720" applyNumberFormat="1" applyFont="1" applyBorder="1" applyAlignment="1">
      <alignment horizontal="right" vertical="top" wrapText="1"/>
    </xf>
    <xf numFmtId="0" fontId="145" fillId="0" borderId="48" xfId="720" applyNumberFormat="1" applyFont="1" applyBorder="1" applyAlignment="1">
      <alignment horizontal="right" vertical="top" wrapText="1"/>
    </xf>
    <xf numFmtId="270" fontId="145" fillId="0" borderId="48" xfId="720" applyNumberFormat="1" applyFont="1" applyBorder="1" applyAlignment="1">
      <alignment horizontal="right" vertical="top" wrapText="1"/>
    </xf>
    <xf numFmtId="14" fontId="144" fillId="0" borderId="0" xfId="653" applyNumberFormat="1" applyFont="1" applyAlignment="1">
      <alignment horizontal="right"/>
    </xf>
    <xf numFmtId="182" fontId="2" fillId="0" borderId="3" xfId="716" applyNumberFormat="1" applyFont="1" applyFill="1" applyBorder="1"/>
    <xf numFmtId="182" fontId="2" fillId="0" borderId="2" xfId="716" applyNumberFormat="1" applyFont="1" applyFill="1" applyBorder="1"/>
    <xf numFmtId="164" fontId="4" fillId="0" borderId="44" xfId="1" applyNumberFormat="1" applyFont="1" applyFill="1" applyBorder="1" applyAlignment="1"/>
    <xf numFmtId="164" fontId="4" fillId="0" borderId="46" xfId="1" applyNumberFormat="1" applyFont="1" applyFill="1" applyBorder="1" applyAlignment="1"/>
    <xf numFmtId="270" fontId="146" fillId="0" borderId="0" xfId="720" applyNumberFormat="1" applyFont="1" applyBorder="1" applyAlignment="1">
      <alignment horizontal="right" vertical="top" wrapText="1"/>
    </xf>
    <xf numFmtId="0" fontId="2" fillId="0" borderId="1" xfId="636" applyFont="1" applyBorder="1" applyAlignment="1">
      <alignment wrapText="1"/>
    </xf>
    <xf numFmtId="0" fontId="4" fillId="0" borderId="2" xfId="636" applyFont="1" applyBorder="1" applyAlignment="1">
      <alignment horizontal="center" wrapText="1"/>
    </xf>
    <xf numFmtId="0" fontId="4" fillId="0" borderId="3" xfId="636" applyFont="1" applyBorder="1" applyAlignment="1">
      <alignment horizontal="center" wrapText="1"/>
    </xf>
    <xf numFmtId="14" fontId="147" fillId="0" borderId="0" xfId="0" applyNumberFormat="1" applyFont="1"/>
    <xf numFmtId="3" fontId="0" fillId="0" borderId="0" xfId="0" applyNumberFormat="1"/>
    <xf numFmtId="182" fontId="147" fillId="34" borderId="0" xfId="0" applyNumberFormat="1" applyFont="1" applyFill="1"/>
    <xf numFmtId="164" fontId="148" fillId="0" borderId="0" xfId="716" applyNumberFormat="1" applyFont="1" applyBorder="1" applyAlignment="1">
      <alignment vertical="top" wrapText="1"/>
    </xf>
    <xf numFmtId="164" fontId="2" fillId="0" borderId="2" xfId="1" applyNumberFormat="1" applyFont="1" applyBorder="1" applyAlignment="1">
      <alignment horizontal="center"/>
    </xf>
    <xf numFmtId="0" fontId="149" fillId="0" borderId="30" xfId="0" applyFont="1" applyFill="1" applyBorder="1" applyAlignment="1">
      <alignment wrapText="1"/>
    </xf>
    <xf numFmtId="4" fontId="2" fillId="0" borderId="2" xfId="1" applyNumberFormat="1" applyFont="1" applyFill="1" applyBorder="1" applyAlignment="1"/>
    <xf numFmtId="4" fontId="2" fillId="0" borderId="30" xfId="0" applyNumberFormat="1" applyFont="1" applyBorder="1"/>
    <xf numFmtId="3" fontId="2" fillId="0" borderId="0" xfId="1" applyNumberFormat="1" applyFont="1" applyAlignment="1"/>
    <xf numFmtId="0" fontId="2" fillId="0" borderId="49" xfId="1" applyFont="1" applyBorder="1" applyAlignment="1"/>
    <xf numFmtId="4" fontId="2" fillId="0" borderId="50" xfId="1" applyNumberFormat="1" applyFont="1" applyBorder="1" applyAlignment="1"/>
    <xf numFmtId="4" fontId="2" fillId="0" borderId="51" xfId="1" applyNumberFormat="1" applyFont="1" applyBorder="1" applyAlignment="1"/>
    <xf numFmtId="4" fontId="2" fillId="0" borderId="0" xfId="1" applyNumberFormat="1" applyFont="1" applyBorder="1" applyAlignment="1"/>
    <xf numFmtId="182" fontId="2" fillId="0" borderId="3" xfId="716" applyNumberFormat="1" applyFont="1" applyFill="1" applyBorder="1" applyAlignment="1">
      <alignment horizontal="center"/>
    </xf>
    <xf numFmtId="0" fontId="2" fillId="0" borderId="0" xfId="716" applyFont="1" applyAlignment="1">
      <alignment horizontal="center" wrapText="1"/>
    </xf>
    <xf numFmtId="0" fontId="4" fillId="0" borderId="0" xfId="716" applyFont="1" applyAlignment="1">
      <alignment horizontal="center" vertical="justify" wrapText="1"/>
    </xf>
    <xf numFmtId="0" fontId="4" fillId="0" borderId="0" xfId="716" applyFont="1" applyFill="1" applyAlignment="1">
      <alignment horizontal="center" vertical="justify"/>
    </xf>
    <xf numFmtId="0" fontId="136" fillId="0" borderId="13" xfId="716" applyNumberFormat="1" applyFont="1" applyFill="1" applyBorder="1" applyAlignment="1" applyProtection="1">
      <alignment vertical="center" wrapText="1"/>
    </xf>
    <xf numFmtId="0" fontId="0" fillId="0" borderId="13" xfId="0" applyFont="1" applyBorder="1" applyAlignment="1">
      <alignment wrapText="1"/>
    </xf>
    <xf numFmtId="0" fontId="2" fillId="0" borderId="0" xfId="1" applyFont="1" applyBorder="1" applyAlignment="1">
      <alignment wrapText="1"/>
    </xf>
    <xf numFmtId="0" fontId="3" fillId="0" borderId="0" xfId="1" applyFont="1" applyBorder="1" applyAlignment="1">
      <alignment horizontal="center" vertical="justify" wrapText="1"/>
    </xf>
    <xf numFmtId="0" fontId="2" fillId="0" borderId="0" xfId="2" applyFont="1" applyAlignment="1">
      <alignment horizontal="center" wrapText="1"/>
    </xf>
    <xf numFmtId="0" fontId="3" fillId="0" borderId="0" xfId="2" applyFont="1" applyAlignment="1">
      <alignment horizontal="center" vertical="justify" wrapText="1"/>
    </xf>
    <xf numFmtId="0" fontId="3" fillId="0" borderId="0" xfId="0" applyFont="1" applyAlignment="1">
      <alignment horizontal="center" vertical="justify"/>
    </xf>
    <xf numFmtId="0" fontId="2" fillId="0" borderId="0" xfId="636" applyFont="1" applyAlignment="1">
      <alignment horizontal="center" wrapText="1"/>
    </xf>
    <xf numFmtId="0" fontId="3" fillId="0" borderId="0" xfId="636" applyFont="1" applyAlignment="1">
      <alignment horizontal="center" vertical="justify" wrapText="1"/>
    </xf>
    <xf numFmtId="0" fontId="2" fillId="0" borderId="40" xfId="636" applyFont="1" applyBorder="1" applyAlignment="1">
      <alignment wrapText="1"/>
    </xf>
    <xf numFmtId="0" fontId="2" fillId="0" borderId="1" xfId="636" applyFont="1" applyBorder="1" applyAlignment="1">
      <alignment wrapText="1"/>
    </xf>
    <xf numFmtId="0" fontId="4" fillId="0" borderId="39" xfId="636" applyFont="1" applyBorder="1" applyAlignment="1">
      <alignment horizontal="center" wrapText="1"/>
    </xf>
    <xf numFmtId="0" fontId="4" fillId="0" borderId="2" xfId="636" applyFont="1" applyBorder="1" applyAlignment="1">
      <alignment horizontal="center" wrapText="1"/>
    </xf>
    <xf numFmtId="0" fontId="4" fillId="0" borderId="38" xfId="636" applyFont="1" applyBorder="1" applyAlignment="1">
      <alignment horizontal="center" wrapText="1"/>
    </xf>
    <xf numFmtId="0" fontId="4" fillId="0" borderId="3" xfId="636" applyFont="1" applyBorder="1" applyAlignment="1">
      <alignment horizontal="center" wrapText="1"/>
    </xf>
    <xf numFmtId="0" fontId="145" fillId="0" borderId="47" xfId="720" applyNumberFormat="1" applyFont="1" applyBorder="1" applyAlignment="1">
      <alignment horizontal="left" vertical="top" wrapText="1" indent="2"/>
    </xf>
    <xf numFmtId="0" fontId="145" fillId="30" borderId="47" xfId="720" applyNumberFormat="1" applyFont="1" applyFill="1" applyBorder="1" applyAlignment="1">
      <alignment horizontal="left" vertical="top" wrapText="1"/>
    </xf>
  </cellXfs>
  <cellStyles count="721">
    <cellStyle name="_x0005__x001c_" xfId="5"/>
    <cellStyle name="_x0005__x001c_ 2" xfId="6"/>
    <cellStyle name="_x000d_&#10;JournalTemplate=C:\COMFO\CTALK\JOURSTD.TPL_x000d_&#10;LbStateAddress=3 3 0 251 1 89 2 311_x000d_&#10;LbStateJou" xfId="7"/>
    <cellStyle name="???????_Income Statement" xfId="8"/>
    <cellStyle name="__08_X_PL items" xfId="9"/>
    <cellStyle name="_2010" xfId="10"/>
    <cellStyle name="_Book1" xfId="11"/>
    <cellStyle name="_Book2" xfId="12"/>
    <cellStyle name="_x0005__x001c__Book3" xfId="13"/>
    <cellStyle name="_Copy of G DBKL_08_Treasury" xfId="14"/>
    <cellStyle name="_Copy of P DBKL_08_Due to parent company" xfId="15"/>
    <cellStyle name="_DBKL_08_TB" xfId="16"/>
    <cellStyle name="_DBSK_07_SAD" xfId="17"/>
    <cellStyle name="_EB_06_G_Treasury_Interbank" xfId="18"/>
    <cellStyle name="_EB_06_G_Treasury_KTE" xfId="19"/>
    <cellStyle name="_EI G_Securities 07" xfId="20"/>
    <cellStyle name="_F.21_BS_disclosures" xfId="21"/>
    <cellStyle name="_FFF" xfId="22"/>
    <cellStyle name="_FFF_New Form10_2" xfId="23"/>
    <cellStyle name="_FFF_Nsi" xfId="24"/>
    <cellStyle name="_FFF_Nsi_1" xfId="25"/>
    <cellStyle name="_FFF_Nsi_139" xfId="26"/>
    <cellStyle name="_FFF_Nsi_140" xfId="27"/>
    <cellStyle name="_FFF_Nsi_140(Зах)" xfId="28"/>
    <cellStyle name="_FFF_Nsi_140_mod" xfId="29"/>
    <cellStyle name="_FFF_Summary" xfId="30"/>
    <cellStyle name="_FFF_Tax_form_1кв_3" xfId="31"/>
    <cellStyle name="_FFF_БКЭ" xfId="32"/>
    <cellStyle name="_Final_Book_010301" xfId="33"/>
    <cellStyle name="_Final_Book_010301_New Form10_2" xfId="34"/>
    <cellStyle name="_Final_Book_010301_Nsi" xfId="35"/>
    <cellStyle name="_Final_Book_010301_Nsi_1" xfId="36"/>
    <cellStyle name="_Final_Book_010301_Nsi_139" xfId="37"/>
    <cellStyle name="_Final_Book_010301_Nsi_140" xfId="38"/>
    <cellStyle name="_Final_Book_010301_Nsi_140(Зах)" xfId="39"/>
    <cellStyle name="_Final_Book_010301_Nsi_140_mod" xfId="40"/>
    <cellStyle name="_Final_Book_010301_Summary" xfId="41"/>
    <cellStyle name="_Final_Book_010301_Tax_form_1кв_3" xfId="42"/>
    <cellStyle name="_Final_Book_010301_БКЭ" xfId="43"/>
    <cellStyle name="_for Anna" xfId="44"/>
    <cellStyle name="_G_07_Securities and reverse REPO" xfId="45"/>
    <cellStyle name="_G_DBKL_08_ReverseREPO" xfId="46"/>
    <cellStyle name="_Gold Production" xfId="47"/>
    <cellStyle name="_Kumtor 2008_J_Inventories" xfId="48"/>
    <cellStyle name="_New_Sofi" xfId="49"/>
    <cellStyle name="_New_Sofi_FFF" xfId="50"/>
    <cellStyle name="_New_Sofi_New Form10_2" xfId="51"/>
    <cellStyle name="_New_Sofi_Nsi" xfId="52"/>
    <cellStyle name="_New_Sofi_Nsi_1" xfId="53"/>
    <cellStyle name="_New_Sofi_Nsi_139" xfId="54"/>
    <cellStyle name="_New_Sofi_Nsi_140" xfId="55"/>
    <cellStyle name="_New_Sofi_Nsi_140(Зах)" xfId="56"/>
    <cellStyle name="_New_Sofi_Nsi_140_mod" xfId="57"/>
    <cellStyle name="_New_Sofi_Summary" xfId="58"/>
    <cellStyle name="_New_Sofi_Tax_form_1кв_3" xfId="59"/>
    <cellStyle name="_New_Sofi_БКЭ" xfId="60"/>
    <cellStyle name="_Nsi" xfId="61"/>
    <cellStyle name="_PERSONAL" xfId="62"/>
    <cellStyle name="_PERSONAL_1" xfId="63"/>
    <cellStyle name="_PRICE_1C" xfId="64"/>
    <cellStyle name="_Review file_Interim Review Working Papers_FS" xfId="65"/>
    <cellStyle name="_Salary" xfId="66"/>
    <cellStyle name="_TSB _3m09_G_treasury_ATA(2)_190509" xfId="67"/>
    <cellStyle name="_TSB_06_G_Tresury_Ali_Zha_Final" xfId="68"/>
    <cellStyle name="_VC_9m08_V_G&amp;A_ATA" xfId="69"/>
    <cellStyle name="_X_DBKL_08_Interest expense on loans from banks" xfId="70"/>
    <cellStyle name="_X_DBKL_08_Interest expense on loans from banks (2)" xfId="71"/>
    <cellStyle name="_X_DBKL_08_Interest income on deposits" xfId="72"/>
    <cellStyle name="_X_DBKL_08_Interest on due to parent company" xfId="73"/>
    <cellStyle name="_X_DBKL_08_PL items_Akzhan (2)" xfId="74"/>
    <cellStyle name="_X_P&amp;L_DeltaBank_Emplotee_Compensation_YerAb" xfId="75"/>
    <cellStyle name="_X_P&amp;L_DeltaBank_Forex_gain_loss_YerAb" xfId="76"/>
    <cellStyle name="_X_P&amp;L_DeltaBank_FOREX_revaluation_YerAb" xfId="77"/>
    <cellStyle name="_X_PL_RLKZ_WP_ATA_Sharip.D" xfId="78"/>
    <cellStyle name="_X50 GNPF_9m2008_G&amp;A_BKM" xfId="79"/>
    <cellStyle name="_АДМИНИСТРАТИВНЫЕ РАСХОДЫ" xfId="80"/>
    <cellStyle name="_Алюком Тайшет" xfId="81"/>
    <cellStyle name="_БК Отчет по ценам за октябрь-май (2)" xfId="82"/>
    <cellStyle name="_Дозакл 5 мес.2000" xfId="83"/>
    <cellStyle name="_Инвест_2008_дек" xfId="84"/>
    <cellStyle name="_ИТЦ ППП план сентябрь 2003 версия 250803" xfId="85"/>
    <cellStyle name="_Книга3" xfId="86"/>
    <cellStyle name="_Книга3_New Form10_2" xfId="87"/>
    <cellStyle name="_Книга3_Nsi" xfId="88"/>
    <cellStyle name="_Книга3_Nsi_1" xfId="89"/>
    <cellStyle name="_Книга3_Nsi_139" xfId="90"/>
    <cellStyle name="_Книга3_Nsi_140" xfId="91"/>
    <cellStyle name="_Книга3_Nsi_140(Зах)" xfId="92"/>
    <cellStyle name="_Книга3_Nsi_140_mod" xfId="93"/>
    <cellStyle name="_Книга3_Summary" xfId="94"/>
    <cellStyle name="_Книга3_Tax_form_1кв_3" xfId="95"/>
    <cellStyle name="_Книга3_БКЭ" xfId="96"/>
    <cellStyle name="_Книга7" xfId="97"/>
    <cellStyle name="_Книга7_New Form10_2" xfId="98"/>
    <cellStyle name="_Книга7_Nsi" xfId="99"/>
    <cellStyle name="_Книга7_Nsi_1" xfId="100"/>
    <cellStyle name="_Книга7_Nsi_139" xfId="101"/>
    <cellStyle name="_Книга7_Nsi_140" xfId="102"/>
    <cellStyle name="_Книга7_Nsi_140(Зах)" xfId="103"/>
    <cellStyle name="_Книга7_Nsi_140_mod" xfId="104"/>
    <cellStyle name="_Книга7_Summary" xfId="105"/>
    <cellStyle name="_Книга7_Tax_form_1кв_3" xfId="106"/>
    <cellStyle name="_Книга7_БКЭ" xfId="107"/>
    <cellStyle name="_КПН 2011 НР и расчет" xfId="108"/>
    <cellStyle name="_мебель, оборудование инвентарь1207" xfId="109"/>
    <cellStyle name="_ОТЧЕТ для ДКФ    06 04 05  (6)" xfId="110"/>
    <cellStyle name="_План развития ПТС на 2005-2010 (связи станционной части)" xfId="111"/>
    <cellStyle name="_произв.цели - приложение к СНР_айгерим_09.11" xfId="112"/>
    <cellStyle name="_Расчет отлож 2011 с стоим.бал" xfId="113"/>
    <cellStyle name="_Расшифровки_1кв_2002" xfId="114"/>
    <cellStyle name="_САЗ ИБ 2003 урезанный (29.11.02) Мусаелян" xfId="115"/>
    <cellStyle name="_САЗ ИБ 2003 урезанный1" xfId="116"/>
    <cellStyle name="_Утв СД Бюджет расшиф 29 12 05" xfId="117"/>
    <cellStyle name="_Финплан_короткий" xfId="118"/>
    <cellStyle name="_Форма 2 ОПиУ 2011г" xfId="119"/>
    <cellStyle name="_Цены окт-май" xfId="120"/>
    <cellStyle name="’ћѓћ‚›‰" xfId="121"/>
    <cellStyle name="”ќђќ‘ћ‚›‰" xfId="122"/>
    <cellStyle name="”љ‘ђћ‚ђќќ›‰" xfId="123"/>
    <cellStyle name="„…ќ…†ќ›‰" xfId="124"/>
    <cellStyle name="‡ђѓћ‹ћ‚ћљ1" xfId="125"/>
    <cellStyle name="‡ђѓћ‹ћ‚ћљ2" xfId="126"/>
    <cellStyle name="•WЏЂ_ЉO‰?—a‹?" xfId="127"/>
    <cellStyle name="0,00;0;" xfId="128"/>
    <cellStyle name="1 000 Kc_List1" xfId="129"/>
    <cellStyle name="1.0 TITLE" xfId="130"/>
    <cellStyle name="1.1 TITLE" xfId="131"/>
    <cellStyle name="1Normal" xfId="132"/>
    <cellStyle name="20% - Accent1" xfId="133"/>
    <cellStyle name="20% - Accent1 2" xfId="134"/>
    <cellStyle name="20% - Accent2" xfId="135"/>
    <cellStyle name="20% - Accent2 2" xfId="136"/>
    <cellStyle name="20% - Accent3" xfId="137"/>
    <cellStyle name="20% - Accent3 2" xfId="138"/>
    <cellStyle name="20% - Accent4" xfId="139"/>
    <cellStyle name="20% - Accent4 2" xfId="140"/>
    <cellStyle name="20% - Accent5" xfId="141"/>
    <cellStyle name="20% - Accent5 2" xfId="142"/>
    <cellStyle name="20% - Accent6" xfId="143"/>
    <cellStyle name="20% - Accent6 2" xfId="144"/>
    <cellStyle name="20% - Акцент1 2" xfId="145"/>
    <cellStyle name="20% - Акцент2 2" xfId="146"/>
    <cellStyle name="20% - Акцент3 2" xfId="147"/>
    <cellStyle name="20% - Акцент4 2" xfId="148"/>
    <cellStyle name="20% - Акцент5 2" xfId="149"/>
    <cellStyle name="20% - Акцент6 2" xfId="150"/>
    <cellStyle name="40% - Accent1" xfId="151"/>
    <cellStyle name="40% - Accent1 2" xfId="152"/>
    <cellStyle name="40% - Accent2" xfId="153"/>
    <cellStyle name="40% - Accent2 2" xfId="154"/>
    <cellStyle name="40% - Accent3" xfId="155"/>
    <cellStyle name="40% - Accent3 2" xfId="156"/>
    <cellStyle name="40% - Accent4" xfId="157"/>
    <cellStyle name="40% - Accent4 2" xfId="158"/>
    <cellStyle name="40% - Accent5" xfId="159"/>
    <cellStyle name="40% - Accent5 2" xfId="160"/>
    <cellStyle name="40% - Accent6" xfId="161"/>
    <cellStyle name="40% - Accent6 2" xfId="162"/>
    <cellStyle name="40% - Акцент1 2" xfId="163"/>
    <cellStyle name="40% - Акцент2 2" xfId="164"/>
    <cellStyle name="40% - Акцент3 2" xfId="165"/>
    <cellStyle name="40% - Акцент4 2" xfId="166"/>
    <cellStyle name="40% - Акцент5 2" xfId="167"/>
    <cellStyle name="40% - Акцент6 2" xfId="168"/>
    <cellStyle name="60% - Accent1" xfId="169"/>
    <cellStyle name="60% - Accent1 2" xfId="170"/>
    <cellStyle name="60% - Accent2" xfId="171"/>
    <cellStyle name="60% - Accent2 2" xfId="172"/>
    <cellStyle name="60% - Accent3" xfId="173"/>
    <cellStyle name="60% - Accent3 2" xfId="174"/>
    <cellStyle name="60% - Accent4" xfId="175"/>
    <cellStyle name="60% - Accent4 2" xfId="176"/>
    <cellStyle name="60% - Accent5" xfId="177"/>
    <cellStyle name="60% - Accent5 2" xfId="178"/>
    <cellStyle name="60% - Accent6" xfId="179"/>
    <cellStyle name="60% - Accent6 2" xfId="180"/>
    <cellStyle name="60% - Акцент1 2" xfId="181"/>
    <cellStyle name="60% - Акцент2 2" xfId="182"/>
    <cellStyle name="60% - Акцент3 2" xfId="183"/>
    <cellStyle name="60% - Акцент4 2" xfId="184"/>
    <cellStyle name="60% - Акцент5 2" xfId="185"/>
    <cellStyle name="60% - Акцент6 2" xfId="186"/>
    <cellStyle name="Aaia?iue [0]_?anoiau" xfId="187"/>
    <cellStyle name="Aaia?iue_?anoiau" xfId="188"/>
    <cellStyle name="Accent1" xfId="189"/>
    <cellStyle name="Accent1 2" xfId="190"/>
    <cellStyle name="Accent2" xfId="191"/>
    <cellStyle name="Accent2 2" xfId="192"/>
    <cellStyle name="Accent3" xfId="193"/>
    <cellStyle name="Accent3 2" xfId="194"/>
    <cellStyle name="Accent4" xfId="195"/>
    <cellStyle name="Accent4 2" xfId="196"/>
    <cellStyle name="Accent5" xfId="197"/>
    <cellStyle name="Accent5 2" xfId="198"/>
    <cellStyle name="Accent6" xfId="199"/>
    <cellStyle name="Accent6 2" xfId="200"/>
    <cellStyle name="Aeia?nnueea" xfId="201"/>
    <cellStyle name="Bad" xfId="202"/>
    <cellStyle name="Bad 2" xfId="203"/>
    <cellStyle name="Body" xfId="204"/>
    <cellStyle name="Border" xfId="205"/>
    <cellStyle name="Calc Currency (0)" xfId="206"/>
    <cellStyle name="Calc Currency (0) 2" xfId="207"/>
    <cellStyle name="Calc Currency (0)_Book3" xfId="208"/>
    <cellStyle name="Calc Currency (2)" xfId="209"/>
    <cellStyle name="Calc Percent (0)" xfId="210"/>
    <cellStyle name="Calc Percent (1)" xfId="211"/>
    <cellStyle name="Calc Percent (1) 2" xfId="212"/>
    <cellStyle name="Calc Percent (1)_Book3" xfId="213"/>
    <cellStyle name="Calc Percent (2)" xfId="214"/>
    <cellStyle name="Calc Percent (2) 2" xfId="215"/>
    <cellStyle name="Calc Percent (2)_Book3" xfId="216"/>
    <cellStyle name="Calc Units (0)" xfId="217"/>
    <cellStyle name="Calc Units (1)" xfId="218"/>
    <cellStyle name="Calc Units (1) 2" xfId="219"/>
    <cellStyle name="Calc Units (1)_Book3" xfId="220"/>
    <cellStyle name="Calc Units (2)" xfId="221"/>
    <cellStyle name="Calculation" xfId="222"/>
    <cellStyle name="Calculation 2" xfId="223"/>
    <cellStyle name="carky [0]_List1" xfId="224"/>
    <cellStyle name="carky_List1" xfId="225"/>
    <cellStyle name="Centered Heading" xfId="226"/>
    <cellStyle name="Check" xfId="227"/>
    <cellStyle name="Check Cell" xfId="228"/>
    <cellStyle name="Check Cell 2" xfId="229"/>
    <cellStyle name="Column_Title" xfId="230"/>
    <cellStyle name="Comma  - Style1" xfId="231"/>
    <cellStyle name="Comma  - Style2" xfId="232"/>
    <cellStyle name="Comma  - Style3" xfId="233"/>
    <cellStyle name="Comma  - Style4" xfId="234"/>
    <cellStyle name="Comma  - Style5" xfId="235"/>
    <cellStyle name="Comma %" xfId="236"/>
    <cellStyle name="Comma [0] 2" xfId="237"/>
    <cellStyle name="Comma [00]" xfId="238"/>
    <cellStyle name="Comma 0.0" xfId="239"/>
    <cellStyle name="Comma 0.0%" xfId="240"/>
    <cellStyle name="Comma 0.00" xfId="241"/>
    <cellStyle name="Comma 0.00%" xfId="242"/>
    <cellStyle name="Comma 0.000" xfId="243"/>
    <cellStyle name="Comma 0.000%" xfId="244"/>
    <cellStyle name="Comma 2" xfId="245"/>
    <cellStyle name="Comma 2 2" xfId="246"/>
    <cellStyle name="Comma 2 2 2" xfId="247"/>
    <cellStyle name="Comma 2 2 3" xfId="248"/>
    <cellStyle name="Comma 2 2 4" xfId="249"/>
    <cellStyle name="Comma 2 2 5" xfId="250"/>
    <cellStyle name="Comma 2 2 6" xfId="251"/>
    <cellStyle name="Comma 2 2_Book3" xfId="252"/>
    <cellStyle name="Comma 2 3" xfId="253"/>
    <cellStyle name="Comma 2 3 2" xfId="254"/>
    <cellStyle name="Comma 2 3 3" xfId="255"/>
    <cellStyle name="Comma 2 3 4" xfId="256"/>
    <cellStyle name="Comma 2 3 5" xfId="257"/>
    <cellStyle name="Comma 2 3 6" xfId="258"/>
    <cellStyle name="Comma 2 4" xfId="259"/>
    <cellStyle name="Comma 2 4 2" xfId="260"/>
    <cellStyle name="Comma 2 4 3" xfId="261"/>
    <cellStyle name="Comma 2 4 4" xfId="262"/>
    <cellStyle name="Comma 2 4 5" xfId="263"/>
    <cellStyle name="Comma 2 4 6" xfId="264"/>
    <cellStyle name="Comma 2_Book3" xfId="265"/>
    <cellStyle name="Comma 3" xfId="266"/>
    <cellStyle name="Comma 3 2" xfId="267"/>
    <cellStyle name="Comma 4" xfId="268"/>
    <cellStyle name="Comma 4 2" xfId="269"/>
    <cellStyle name="Comma 4_Book3" xfId="270"/>
    <cellStyle name="Comma 5" xfId="271"/>
    <cellStyle name="Comma 6" xfId="272"/>
    <cellStyle name="Comma 7" xfId="273"/>
    <cellStyle name="Comma0" xfId="274"/>
    <cellStyle name="Company Name" xfId="275"/>
    <cellStyle name="Copied" xfId="276"/>
    <cellStyle name="Copied 2" xfId="277"/>
    <cellStyle name="Copied_Book3" xfId="278"/>
    <cellStyle name="CR Comma" xfId="279"/>
    <cellStyle name="CR Currency" xfId="280"/>
    <cellStyle name="Credit" xfId="281"/>
    <cellStyle name="Credit subtotal" xfId="282"/>
    <cellStyle name="Credit Total" xfId="283"/>
    <cellStyle name="Currency %" xfId="284"/>
    <cellStyle name="Currency [00]" xfId="285"/>
    <cellStyle name="Currency 0.0" xfId="286"/>
    <cellStyle name="Currency 0.0%" xfId="287"/>
    <cellStyle name="Currency 0.0_Copy of G DBKL_08_Treasury" xfId="288"/>
    <cellStyle name="Currency 0.00" xfId="289"/>
    <cellStyle name="Currency 0.00%" xfId="290"/>
    <cellStyle name="Currency 0.00_Copy of G DBKL_08_Treasury" xfId="291"/>
    <cellStyle name="Currency 0.000" xfId="292"/>
    <cellStyle name="Currency 0.000%" xfId="293"/>
    <cellStyle name="Currency 0.000_Copy of G DBKL_08_Treasury" xfId="294"/>
    <cellStyle name="Currency 2" xfId="295"/>
    <cellStyle name="Currency RU" xfId="296"/>
    <cellStyle name="Currency0" xfId="297"/>
    <cellStyle name="d" xfId="298"/>
    <cellStyle name="Date" xfId="299"/>
    <cellStyle name="Date Short" xfId="300"/>
    <cellStyle name="Date without year" xfId="301"/>
    <cellStyle name="Date_ЕССО полуг 2012" xfId="302"/>
    <cellStyle name="Debit" xfId="3"/>
    <cellStyle name="Debit subtotal" xfId="303"/>
    <cellStyle name="Debit Total" xfId="304"/>
    <cellStyle name="Debit_ЕССО полуг 2012" xfId="305"/>
    <cellStyle name="DELTA" xfId="306"/>
    <cellStyle name="DELTA 2" xfId="307"/>
    <cellStyle name="DELTA_Book3" xfId="308"/>
    <cellStyle name="Dezimal__Utopia Index Index und Guidance (Deutsch)" xfId="309"/>
    <cellStyle name="Dziesietny [0]_GR (2)" xfId="310"/>
    <cellStyle name="Dziesietny_GR (2)" xfId="311"/>
    <cellStyle name="E&amp;Y House" xfId="312"/>
    <cellStyle name="Enter Currency (0)" xfId="313"/>
    <cellStyle name="Enter Currency (2)" xfId="314"/>
    <cellStyle name="Enter Units (0)" xfId="315"/>
    <cellStyle name="Enter Units (1)" xfId="316"/>
    <cellStyle name="Enter Units (1) 2" xfId="317"/>
    <cellStyle name="Enter Units (1)_Book3" xfId="318"/>
    <cellStyle name="Enter Units (2)" xfId="319"/>
    <cellStyle name="Entered" xfId="320"/>
    <cellStyle name="Entered 2" xfId="321"/>
    <cellStyle name="Entered_Book3" xfId="322"/>
    <cellStyle name="Euro" xfId="323"/>
    <cellStyle name="Euro 2" xfId="324"/>
    <cellStyle name="ew" xfId="325"/>
    <cellStyle name="Explanatory Text" xfId="326"/>
    <cellStyle name="Explanatory Text 2" xfId="327"/>
    <cellStyle name="Fixed" xfId="328"/>
    <cellStyle name="Följde hyperlänken_F-reports" xfId="329"/>
    <cellStyle name="Format Number Column" xfId="330"/>
    <cellStyle name="Format Number Column 2" xfId="331"/>
    <cellStyle name="Format Number Column_Book3" xfId="332"/>
    <cellStyle name="From" xfId="333"/>
    <cellStyle name="g" xfId="334"/>
    <cellStyle name="g_Invoice GI" xfId="335"/>
    <cellStyle name="general" xfId="336"/>
    <cellStyle name="Good" xfId="337"/>
    <cellStyle name="Good 2" xfId="338"/>
    <cellStyle name="Grey" xfId="339"/>
    <cellStyle name="Header1" xfId="340"/>
    <cellStyle name="Header2" xfId="341"/>
    <cellStyle name="Heading" xfId="342"/>
    <cellStyle name="Heading 1" xfId="343"/>
    <cellStyle name="Heading 1 2" xfId="344"/>
    <cellStyle name="Heading 2" xfId="345"/>
    <cellStyle name="Heading 2 2" xfId="346"/>
    <cellStyle name="Heading 3" xfId="347"/>
    <cellStyle name="Heading 3 2" xfId="348"/>
    <cellStyle name="Heading 4" xfId="349"/>
    <cellStyle name="Heading 4 2" xfId="350"/>
    <cellStyle name="Heading No Underline" xfId="351"/>
    <cellStyle name="Heading With Underline" xfId="352"/>
    <cellStyle name="Hyperlänk_F-reports" xfId="353"/>
    <cellStyle name="I0Normal" xfId="354"/>
    <cellStyle name="I1Normal" xfId="355"/>
    <cellStyle name="Iau?iue_?anoiau" xfId="356"/>
    <cellStyle name="Îáû÷íûé_Adv Reconc_1" xfId="357"/>
    <cellStyle name="Input" xfId="358"/>
    <cellStyle name="Input [yellow]" xfId="359"/>
    <cellStyle name="Input 2" xfId="360"/>
    <cellStyle name="Input Box" xfId="361"/>
    <cellStyle name="Inputnumbaccid" xfId="362"/>
    <cellStyle name="Inpyear" xfId="363"/>
    <cellStyle name="International" xfId="364"/>
    <cellStyle name="International1" xfId="365"/>
    <cellStyle name="Ioe?uaaaoayny aeia?nnueea" xfId="366"/>
    <cellStyle name="ISO" xfId="367"/>
    <cellStyle name="KPMG Heading 1" xfId="368"/>
    <cellStyle name="KPMG Heading 2" xfId="369"/>
    <cellStyle name="KPMG Heading 3" xfId="370"/>
    <cellStyle name="KPMG Heading 4" xfId="371"/>
    <cellStyle name="KPMG Normal" xfId="372"/>
    <cellStyle name="KPMG Normal Text" xfId="373"/>
    <cellStyle name="KPMG Normal_Cash_flow_consol_05.04" xfId="374"/>
    <cellStyle name="Link Currency (0)" xfId="375"/>
    <cellStyle name="Link Currency (2)" xfId="376"/>
    <cellStyle name="Link Units (0)" xfId="377"/>
    <cellStyle name="Link Units (1)" xfId="378"/>
    <cellStyle name="Link Units (1) 2" xfId="379"/>
    <cellStyle name="Link Units (1)_Book3" xfId="380"/>
    <cellStyle name="Link Units (2)" xfId="381"/>
    <cellStyle name="Linked Cell" xfId="382"/>
    <cellStyle name="Linked Cell 2" xfId="383"/>
    <cellStyle name="meny_List1" xfId="384"/>
    <cellStyle name="Millares [0]_pldt" xfId="385"/>
    <cellStyle name="Millares_pldt" xfId="386"/>
    <cellStyle name="Milliers [0]_EDYAN" xfId="387"/>
    <cellStyle name="Milliers_EDYAN" xfId="388"/>
    <cellStyle name="Moeda [0]_PERSONAL" xfId="389"/>
    <cellStyle name="Moeda_PERSONAL" xfId="390"/>
    <cellStyle name="Moneda [0]_pldt" xfId="391"/>
    <cellStyle name="Moneda_pldt" xfId="392"/>
    <cellStyle name="Monétaire [0]_EDYAN" xfId="393"/>
    <cellStyle name="Monétaire_EDYAN" xfId="394"/>
    <cellStyle name="Nameenter" xfId="395"/>
    <cellStyle name="Neutral" xfId="396"/>
    <cellStyle name="Neutral 2" xfId="397"/>
    <cellStyle name="Norma11l" xfId="398"/>
    <cellStyle name="Normal - Style1" xfId="399"/>
    <cellStyle name="Normal - Style1 2" xfId="400"/>
    <cellStyle name="Normal - Style1_Book3" xfId="401"/>
    <cellStyle name="Normal 10" xfId="402"/>
    <cellStyle name="Normal 11" xfId="403"/>
    <cellStyle name="Normal 12" xfId="404"/>
    <cellStyle name="Normal 13" xfId="405"/>
    <cellStyle name="Normal 14" xfId="406"/>
    <cellStyle name="Normal 15" xfId="407"/>
    <cellStyle name="Normal 16" xfId="408"/>
    <cellStyle name="Normal 17" xfId="409"/>
    <cellStyle name="Normal 17 2" xfId="410"/>
    <cellStyle name="Normal 17 3" xfId="411"/>
    <cellStyle name="Normal 17 4" xfId="412"/>
    <cellStyle name="Normal 17 5" xfId="413"/>
    <cellStyle name="Normal 17 6" xfId="414"/>
    <cellStyle name="Normal 17_Book3" xfId="415"/>
    <cellStyle name="Normal 18" xfId="416"/>
    <cellStyle name="Normal 19" xfId="417"/>
    <cellStyle name="Normal 2" xfId="418"/>
    <cellStyle name="Normal 2 2" xfId="419"/>
    <cellStyle name="Normal 2 2 2" xfId="420"/>
    <cellStyle name="Normal 2 2 3" xfId="421"/>
    <cellStyle name="Normal 2 2 4" xfId="422"/>
    <cellStyle name="Normal 2 2 5" xfId="423"/>
    <cellStyle name="Normal 2 2 6" xfId="424"/>
    <cellStyle name="Normal 2 2_Book3" xfId="425"/>
    <cellStyle name="Normal 2 3" xfId="426"/>
    <cellStyle name="Normal 2 3 2" xfId="427"/>
    <cellStyle name="Normal 2 3 3" xfId="428"/>
    <cellStyle name="Normal 2 3 4" xfId="429"/>
    <cellStyle name="Normal 2 3 5" xfId="430"/>
    <cellStyle name="Normal 2 3 6" xfId="431"/>
    <cellStyle name="Normal 2 3_Book3" xfId="432"/>
    <cellStyle name="Normal 2 4" xfId="433"/>
    <cellStyle name="Normal 2 4 2" xfId="434"/>
    <cellStyle name="Normal 2 4 3" xfId="435"/>
    <cellStyle name="Normal 2 4 4" xfId="436"/>
    <cellStyle name="Normal 2 4 5" xfId="437"/>
    <cellStyle name="Normal 2 4 6" xfId="438"/>
    <cellStyle name="Normal 2 4_Book3" xfId="439"/>
    <cellStyle name="Normal 2 5" xfId="440"/>
    <cellStyle name="Normal 2 6" xfId="441"/>
    <cellStyle name="Normal 2 7" xfId="442"/>
    <cellStyle name="Normal 2_~8049519" xfId="443"/>
    <cellStyle name="Normal 20" xfId="444"/>
    <cellStyle name="Normal 21" xfId="445"/>
    <cellStyle name="Normal 22" xfId="446"/>
    <cellStyle name="Normal 23" xfId="447"/>
    <cellStyle name="Normal 24" xfId="448"/>
    <cellStyle name="Normal 25" xfId="449"/>
    <cellStyle name="Normal 26" xfId="450"/>
    <cellStyle name="Normal 27" xfId="451"/>
    <cellStyle name="Normal 28" xfId="452"/>
    <cellStyle name="Normal 29" xfId="453"/>
    <cellStyle name="Normal 3" xfId="454"/>
    <cellStyle name="Normal 3 11 2" xfId="455"/>
    <cellStyle name="Normal 3 2" xfId="456"/>
    <cellStyle name="Normal 3_Book3" xfId="457"/>
    <cellStyle name="Normal 30" xfId="458"/>
    <cellStyle name="Normal 31" xfId="459"/>
    <cellStyle name="Normal 32" xfId="460"/>
    <cellStyle name="Normal 33" xfId="461"/>
    <cellStyle name="Normal 4" xfId="462"/>
    <cellStyle name="Normal 4 2" xfId="463"/>
    <cellStyle name="Normal 4_Book3" xfId="464"/>
    <cellStyle name="Normal 5" xfId="465"/>
    <cellStyle name="Normal 5 2" xfId="466"/>
    <cellStyle name="Normal 5 3" xfId="467"/>
    <cellStyle name="Normal 5 4" xfId="468"/>
    <cellStyle name="Normal 5 5" xfId="469"/>
    <cellStyle name="Normal 5 6" xfId="470"/>
    <cellStyle name="Normal 5_Book3" xfId="471"/>
    <cellStyle name="Normal 6" xfId="472"/>
    <cellStyle name="Normal 6 2" xfId="473"/>
    <cellStyle name="Normal 6_Book3" xfId="474"/>
    <cellStyle name="Normal 7" xfId="475"/>
    <cellStyle name="Normal 7 2" xfId="476"/>
    <cellStyle name="Normal 7_Book3" xfId="477"/>
    <cellStyle name="Normal 8" xfId="478"/>
    <cellStyle name="Normal 8 2" xfId="479"/>
    <cellStyle name="Normal 8_Book3" xfId="480"/>
    <cellStyle name="Normal 9" xfId="481"/>
    <cellStyle name="Normal_download.asp?objectid=18424_Отчет о движении ДС 1кв11г." xfId="482"/>
    <cellStyle name="Normal1" xfId="483"/>
    <cellStyle name="normalni_laroux" xfId="484"/>
    <cellStyle name="Normalny_24. 02. 97." xfId="485"/>
    <cellStyle name="normбlnм_laroux" xfId="486"/>
    <cellStyle name="Note" xfId="487"/>
    <cellStyle name="Note 2" xfId="488"/>
    <cellStyle name="Number0DecimalStyle" xfId="489"/>
    <cellStyle name="Number10DecimalStyle" xfId="490"/>
    <cellStyle name="Number1DecimalStyle" xfId="491"/>
    <cellStyle name="Number2DecimalStyle" xfId="492"/>
    <cellStyle name="Number3DecimalStyle" xfId="493"/>
    <cellStyle name="Number4DecimalStyle" xfId="494"/>
    <cellStyle name="Number5DecimalStyle" xfId="495"/>
    <cellStyle name="Number6DecimalStyle" xfId="496"/>
    <cellStyle name="Number7DecimalStyle" xfId="497"/>
    <cellStyle name="Number8DecimalStyle" xfId="498"/>
    <cellStyle name="Number9DecimalStyle" xfId="499"/>
    <cellStyle name="numbers" xfId="500"/>
    <cellStyle name="Ôčíŕíńîâűé [0]_ďđĺäďđ-110_ďđĺäďđ-110 (2)" xfId="501"/>
    <cellStyle name="Oeiainiaue [0]_?anoiau" xfId="502"/>
    <cellStyle name="Ôèíàíñîâûé [0]_Ëèñò1" xfId="503"/>
    <cellStyle name="Oeiainiaue_?anoiau" xfId="504"/>
    <cellStyle name="Ôèíàíñîâûé_Ëèñò1" xfId="505"/>
    <cellStyle name="Ouny?e [0]_?anoiau" xfId="506"/>
    <cellStyle name="Ouny?e_?anoiau" xfId="507"/>
    <cellStyle name="Òûñÿ÷è [0]_cogs" xfId="508"/>
    <cellStyle name="Òûñÿ÷è_cogs" xfId="509"/>
    <cellStyle name="Output" xfId="510"/>
    <cellStyle name="Output 2" xfId="511"/>
    <cellStyle name="Paaotsikko" xfId="512"/>
    <cellStyle name="paint" xfId="513"/>
    <cellStyle name="Percent %" xfId="514"/>
    <cellStyle name="Percent % Long Underline" xfId="515"/>
    <cellStyle name="Percent %_Worksheet in  US Financial Statements Ref. Workbook - Single Co" xfId="516"/>
    <cellStyle name="Percent (0)" xfId="517"/>
    <cellStyle name="Percent (0) 2" xfId="518"/>
    <cellStyle name="Percent [0]" xfId="519"/>
    <cellStyle name="Percent [0] 2" xfId="520"/>
    <cellStyle name="Percent [0]_Ф. 3 ДДС на 30.09.2012" xfId="521"/>
    <cellStyle name="Percent [00]" xfId="522"/>
    <cellStyle name="Percent [2]" xfId="523"/>
    <cellStyle name="Percent [2] 2" xfId="524"/>
    <cellStyle name="Percent 0.0%" xfId="525"/>
    <cellStyle name="Percent 0.0% Long Underline" xfId="526"/>
    <cellStyle name="Percent 0.00%" xfId="527"/>
    <cellStyle name="Percent 0.00% Long Underline" xfId="528"/>
    <cellStyle name="Percent 0.00%_5690 Ceiling test for client KZ (1)" xfId="529"/>
    <cellStyle name="Percent 0.000%" xfId="530"/>
    <cellStyle name="Percent 0.000% Long Underline" xfId="531"/>
    <cellStyle name="Percent 2" xfId="532"/>
    <cellStyle name="Percent 2 2" xfId="533"/>
    <cellStyle name="Percent 2 2 2" xfId="534"/>
    <cellStyle name="Percent 2 2 3" xfId="535"/>
    <cellStyle name="Percent 2 2 4" xfId="536"/>
    <cellStyle name="Percent 2 2 5" xfId="537"/>
    <cellStyle name="Percent 2 2 6" xfId="538"/>
    <cellStyle name="Percent 2 3" xfId="539"/>
    <cellStyle name="Percent 3" xfId="540"/>
    <cellStyle name="Percent 4" xfId="541"/>
    <cellStyle name="Percent 4 2" xfId="542"/>
    <cellStyle name="piw#" xfId="543"/>
    <cellStyle name="piw%" xfId="544"/>
    <cellStyle name="PrePop Currency (0)" xfId="545"/>
    <cellStyle name="PrePop Currency (2)" xfId="546"/>
    <cellStyle name="PrePop Units (0)" xfId="547"/>
    <cellStyle name="PrePop Units (1)" xfId="548"/>
    <cellStyle name="PrePop Units (1) 2" xfId="549"/>
    <cellStyle name="PrePop Units (1)_Book3" xfId="550"/>
    <cellStyle name="PrePop Units (2)" xfId="551"/>
    <cellStyle name="Price_Body" xfId="552"/>
    <cellStyle name="Pддotsikko" xfId="553"/>
    <cellStyle name="qq" xfId="554"/>
    <cellStyle name="RevList" xfId="555"/>
    <cellStyle name="Rubles" xfId="556"/>
    <cellStyle name="SEEntry" xfId="557"/>
    <cellStyle name="Separador de milhares [0]_PERSONAL" xfId="558"/>
    <cellStyle name="Separador de milhares_PERSONAL" xfId="559"/>
    <cellStyle name="small" xfId="560"/>
    <cellStyle name="stand_bord" xfId="561"/>
    <cellStyle name="Standard__Utopia Index Index und Guidance (Deutsch)" xfId="562"/>
    <cellStyle name="Style 1" xfId="563"/>
    <cellStyle name="Style 1 2" xfId="564"/>
    <cellStyle name="Style 1 3" xfId="565"/>
    <cellStyle name="Style 1 4" xfId="566"/>
    <cellStyle name="Style 1_~8049519" xfId="567"/>
    <cellStyle name="Style 2" xfId="568"/>
    <cellStyle name="Style 3" xfId="569"/>
    <cellStyle name="Style 4" xfId="570"/>
    <cellStyle name="Style 5" xfId="571"/>
    <cellStyle name="Style 6" xfId="572"/>
    <cellStyle name="Style 7" xfId="573"/>
    <cellStyle name="Style 8" xfId="574"/>
    <cellStyle name="Subtotal" xfId="575"/>
    <cellStyle name="Text Indent A" xfId="576"/>
    <cellStyle name="Text Indent B" xfId="577"/>
    <cellStyle name="Text Indent B 2" xfId="578"/>
    <cellStyle name="Text Indent B_Book3" xfId="579"/>
    <cellStyle name="Text Indent C" xfId="580"/>
    <cellStyle name="Text Indent C 2" xfId="581"/>
    <cellStyle name="Text Indent C_Book3" xfId="582"/>
    <cellStyle name="TextStyle" xfId="583"/>
    <cellStyle name="Tickmark" xfId="584"/>
    <cellStyle name="Title" xfId="585"/>
    <cellStyle name="Title 1.0" xfId="586"/>
    <cellStyle name="Title 1.1" xfId="587"/>
    <cellStyle name="Title 1.1.1" xfId="588"/>
    <cellStyle name="Title 2" xfId="589"/>
    <cellStyle name="Total" xfId="590"/>
    <cellStyle name="Total 2" xfId="591"/>
    <cellStyle name="Tusental (0)_E3 short" xfId="592"/>
    <cellStyle name="Tusental_E3 short" xfId="593"/>
    <cellStyle name="Valiotsikko" xfId="594"/>
    <cellStyle name="Valuta (0)_E3 short" xfId="595"/>
    <cellStyle name="Valuta_E3 short" xfId="596"/>
    <cellStyle name="Virgül_BİLANÇO" xfId="597"/>
    <cellStyle name="Vдliotsikko" xfId="598"/>
    <cellStyle name="W_OÝaà" xfId="599"/>
    <cellStyle name="Walutowy [0]_GR (2)" xfId="600"/>
    <cellStyle name="Walutowy_GR (2)" xfId="601"/>
    <cellStyle name="Warning Text" xfId="602"/>
    <cellStyle name="Warning Text 2" xfId="603"/>
    <cellStyle name="Акцент1 2" xfId="604"/>
    <cellStyle name="Акцент2 2" xfId="605"/>
    <cellStyle name="Акцент3 2" xfId="606"/>
    <cellStyle name="Акцент4 2" xfId="607"/>
    <cellStyle name="Акцент5 2" xfId="608"/>
    <cellStyle name="Акцент6 2" xfId="609"/>
    <cellStyle name="Беззащитный" xfId="610"/>
    <cellStyle name="Ввод  2" xfId="611"/>
    <cellStyle name="Вывод 2" xfId="612"/>
    <cellStyle name="Вычисление 2" xfId="613"/>
    <cellStyle name="Гиперссылка 2" xfId="614"/>
    <cellStyle name="Гиперссылка 3" xfId="615"/>
    <cellStyle name="Гиперссылка 4" xfId="616"/>
    <cellStyle name="Группа" xfId="617"/>
    <cellStyle name="Дата" xfId="618"/>
    <cellStyle name="Заголовок 1 2" xfId="619"/>
    <cellStyle name="Заголовок 2 2" xfId="620"/>
    <cellStyle name="Заголовок 3 2" xfId="621"/>
    <cellStyle name="Заголовок 4 2" xfId="622"/>
    <cellStyle name="Защитный" xfId="623"/>
    <cellStyle name="Звезды" xfId="624"/>
    <cellStyle name="Итог 2" xfId="625"/>
    <cellStyle name="КАНДАГАЧ тел3-33-96" xfId="626"/>
    <cellStyle name="Контрольная ячейка 2" xfId="627"/>
    <cellStyle name="Мой" xfId="628"/>
    <cellStyle name="Название 2" xfId="629"/>
    <cellStyle name="Нейтральный 2" xfId="630"/>
    <cellStyle name="Обычный" xfId="0" builtinId="0"/>
    <cellStyle name="Обычный 12" xfId="631"/>
    <cellStyle name="Обычный 2" xfId="632"/>
    <cellStyle name="Обычный 2 2" xfId="633"/>
    <cellStyle name="Обычный 2 3" xfId="634"/>
    <cellStyle name="Обычный 2_17 ВСДС на 30.09.12г." xfId="635"/>
    <cellStyle name="Обычный 2_Ф.1 и Ф.2 пак.отч.БРК по 30.09.2012г." xfId="717"/>
    <cellStyle name="Обычный 2_Формы 1,2 в БРК за 11 мес2012г" xfId="4"/>
    <cellStyle name="Обычный 3" xfId="636"/>
    <cellStyle name="Обычный 3 2" xfId="637"/>
    <cellStyle name="Обычный 3 2 2" xfId="638"/>
    <cellStyle name="Обычный 3 2_Ф.1 Баланс за 9 мес.12г" xfId="639"/>
    <cellStyle name="Обычный 3_17 ВСДС на 30.09.12г." xfId="640"/>
    <cellStyle name="Обычный 4" xfId="641"/>
    <cellStyle name="Обычный 4 2" xfId="2"/>
    <cellStyle name="Обычный 4 3" xfId="642"/>
    <cellStyle name="Обычный 4_17 ВСДС на 30.09.12г." xfId="643"/>
    <cellStyle name="Обычный 5" xfId="644"/>
    <cellStyle name="Обычный 6" xfId="645"/>
    <cellStyle name="Обычный 7" xfId="646"/>
    <cellStyle name="Обычный_ДДС12" xfId="716"/>
    <cellStyle name="Обычный_Лист1" xfId="719"/>
    <cellStyle name="Обычный_Отчет о движении ДС 2кв2011г." xfId="718"/>
    <cellStyle name="Обычный_Расчет 1 акции" xfId="720"/>
    <cellStyle name="Обычный_Ф.1 и Ф.2 пак.отч.БРК по 30.09.2012г." xfId="1"/>
    <cellStyle name="Плохой 2" xfId="647"/>
    <cellStyle name="Пояснение 2" xfId="648"/>
    <cellStyle name="Примечание 2" xfId="649"/>
    <cellStyle name="Процентный 2" xfId="650"/>
    <cellStyle name="Процентный 3" xfId="651"/>
    <cellStyle name="Связанная ячейка 2" xfId="652"/>
    <cellStyle name="Стиль 1" xfId="653"/>
    <cellStyle name="Стиль 2" xfId="654"/>
    <cellStyle name="Стиль 3" xfId="655"/>
    <cellStyle name="Стиль_названий" xfId="656"/>
    <cellStyle name="Субсчет" xfId="657"/>
    <cellStyle name="Текст предупреждения 2" xfId="658"/>
    <cellStyle name="Текстовый" xfId="659"/>
    <cellStyle name="тонны" xfId="660"/>
    <cellStyle name="Тысячи [0]" xfId="661"/>
    <cellStyle name="Тысячи [а]" xfId="662"/>
    <cellStyle name="Тысячи_010SN05" xfId="663"/>
    <cellStyle name="Финансовый [0] 2" xfId="664"/>
    <cellStyle name="Финансовый 2" xfId="665"/>
    <cellStyle name="Финансовый 2 2" xfId="666"/>
    <cellStyle name="Финансовый 2_Разбивка баланса 30.06.2012г. аудит" xfId="667"/>
    <cellStyle name="Финансовый 3" xfId="668"/>
    <cellStyle name="Финансовый 3 10" xfId="669"/>
    <cellStyle name="Финансовый 3 11" xfId="670"/>
    <cellStyle name="Финансовый 3 12" xfId="671"/>
    <cellStyle name="Финансовый 3 13" xfId="672"/>
    <cellStyle name="Финансовый 3 14" xfId="673"/>
    <cellStyle name="Финансовый 3 15" xfId="674"/>
    <cellStyle name="Финансовый 3 16" xfId="675"/>
    <cellStyle name="Финансовый 3 17" xfId="676"/>
    <cellStyle name="Финансовый 3 18" xfId="677"/>
    <cellStyle name="Финансовый 3 19" xfId="678"/>
    <cellStyle name="Финансовый 3 2" xfId="679"/>
    <cellStyle name="Финансовый 3 20" xfId="680"/>
    <cellStyle name="Финансовый 3 21" xfId="681"/>
    <cellStyle name="Финансовый 3 22" xfId="682"/>
    <cellStyle name="Финансовый 3 23" xfId="683"/>
    <cellStyle name="Финансовый 3 24" xfId="684"/>
    <cellStyle name="Финансовый 3 25" xfId="685"/>
    <cellStyle name="Финансовый 3 26" xfId="686"/>
    <cellStyle name="Финансовый 3 27" xfId="687"/>
    <cellStyle name="Финансовый 3 28" xfId="688"/>
    <cellStyle name="Финансовый 3 29" xfId="689"/>
    <cellStyle name="Финансовый 3 3" xfId="690"/>
    <cellStyle name="Финансовый 3 30" xfId="691"/>
    <cellStyle name="Финансовый 3 31" xfId="692"/>
    <cellStyle name="Финансовый 3 32" xfId="693"/>
    <cellStyle name="Финансовый 3 33" xfId="694"/>
    <cellStyle name="Финансовый 3 34" xfId="695"/>
    <cellStyle name="Финансовый 3 35" xfId="696"/>
    <cellStyle name="Финансовый 3 36" xfId="697"/>
    <cellStyle name="Финансовый 3 37" xfId="698"/>
    <cellStyle name="Финансовый 3 38" xfId="699"/>
    <cellStyle name="Финансовый 3 39" xfId="700"/>
    <cellStyle name="Финансовый 3 4" xfId="701"/>
    <cellStyle name="Финансовый 3 40" xfId="702"/>
    <cellStyle name="Финансовый 3 41" xfId="703"/>
    <cellStyle name="Финансовый 3 5" xfId="704"/>
    <cellStyle name="Финансовый 3 6" xfId="705"/>
    <cellStyle name="Финансовый 3 7" xfId="706"/>
    <cellStyle name="Финансовый 3 8" xfId="707"/>
    <cellStyle name="Финансовый 3 9" xfId="708"/>
    <cellStyle name="Финансовый 3_2010" xfId="709"/>
    <cellStyle name="Финансовый 4" xfId="710"/>
    <cellStyle name="Финансовый 5" xfId="711"/>
    <cellStyle name="Хороший 2" xfId="712"/>
    <cellStyle name="Цена" xfId="713"/>
    <cellStyle name="Числовой" xfId="714"/>
    <cellStyle name="Џђћ–…ќ’ќ›‰" xfId="7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76" Type="http://schemas.openxmlformats.org/officeDocument/2006/relationships/externalLink" Target="externalLinks/externalLink71.xml"/><Relationship Id="rId84" Type="http://schemas.openxmlformats.org/officeDocument/2006/relationships/externalLink" Target="externalLinks/externalLink79.xml"/><Relationship Id="rId89" Type="http://schemas.openxmlformats.org/officeDocument/2006/relationships/externalLink" Target="externalLinks/externalLink84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externalLink" Target="externalLinks/externalLink61.xml"/><Relationship Id="rId74" Type="http://schemas.openxmlformats.org/officeDocument/2006/relationships/externalLink" Target="externalLinks/externalLink69.xml"/><Relationship Id="rId79" Type="http://schemas.openxmlformats.org/officeDocument/2006/relationships/externalLink" Target="externalLinks/externalLink74.xml"/><Relationship Id="rId87" Type="http://schemas.openxmlformats.org/officeDocument/2006/relationships/externalLink" Target="externalLinks/externalLink82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82" Type="http://schemas.openxmlformats.org/officeDocument/2006/relationships/externalLink" Target="externalLinks/externalLink77.xml"/><Relationship Id="rId90" Type="http://schemas.openxmlformats.org/officeDocument/2006/relationships/theme" Target="theme/theme1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77" Type="http://schemas.openxmlformats.org/officeDocument/2006/relationships/externalLink" Target="externalLinks/externalLink72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80" Type="http://schemas.openxmlformats.org/officeDocument/2006/relationships/externalLink" Target="externalLinks/externalLink75.xml"/><Relationship Id="rId85" Type="http://schemas.openxmlformats.org/officeDocument/2006/relationships/externalLink" Target="externalLinks/externalLink80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externalLink" Target="externalLinks/externalLink62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83" Type="http://schemas.openxmlformats.org/officeDocument/2006/relationships/externalLink" Target="externalLinks/externalLink78.xml"/><Relationship Id="rId88" Type="http://schemas.openxmlformats.org/officeDocument/2006/relationships/externalLink" Target="externalLinks/externalLink83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81" Type="http://schemas.openxmlformats.org/officeDocument/2006/relationships/externalLink" Target="externalLinks/externalLink76.xml"/><Relationship Id="rId86" Type="http://schemas.openxmlformats.org/officeDocument/2006/relationships/externalLink" Target="externalLinks/externalLink8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Kossayev.RU\Local%20Settings\Temporary%20Internet%20Files\OLK80\My%20Documents\0_PROJECTS\09_Scala_01_12\2_Scala_01_12_wp\Scala_12_01_WP\Scala_01_12_WP_I-sec_Treas&amp;Proper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Kossayev.RU\Local%20Settings\Temporary%20Internet%20Files\OLK80\My%20Documents\0_PROJECTS\5_Apogey_Bank_2001_6\Apogei_2001_6_AP_PAD\Apogei_2001_6_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ursunbekova\DBK%20Leasing\Documents%20and%20Settings\MKossayev.RU\Local%20Settings\Temporary%20Internet%20Files\OLK80\My%20Documents\0_PROJECTS\09_Scala_01_12\2_Scala_01_12_wp\Scala_12_01_WP\Scala_01_12_WP_I-sec_Treas&amp;Proper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ursunbekova\DBK%20Leasing\DOCUME~1\EYeguy\LOCALS~1\Temp\PBC-Final%20Kmod8-December-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kheev\Final_2003-02_Kmod8_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balmusin\My%20Documents\Clients\FINCA\FINCA\Documents%20and%20Settings\Administrator\Desktop\other\Sever\PBC\Taxes\My%20Documents\Marcel\Personal\Curre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balmusin\My%20Documents\Clients\FINCA\FINCA\Documents%20and%20Settings\AMurzaliev.RU\Desktop\other\AKB%20Kyrgyzstan\Working%20papers\T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ORAZALIYEVDA\aws\Documents%20and%20Settings\orazaliyevda\My%20Documents\SHARED\BAK\Audit%202001\Final\Sample%20size_B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Review%20-%20Disaggregated%20Pop.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JUSUP~1\LOCALS~1\Temp\&#1087;&#1086;&#1076;&#1086;&#1093;%20&#1089;%20&#1092;&#1080;&#1079;.&#1083;&#1080;&#1094;-&#1051;&#1072;&#1088;&#1080;&#1073;&#107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~1\boni\LOKALA~1\Temp\Koncernek\Rapportinstrukt\2002-05_DK\F-reports%202002-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lients%20Bulk%20Folder\TexakaBank\TXB_WP_0226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Rar$DI33.587\Updated%20Templates\Business%2021.08.02\2003%20Altai%20-%20bus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nding_06_J\Lariba_05_J_Lend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Current\REE691\Audit%201999\August%201999\RKTF\Special%20Report%20Eng\HH-AUDIT\OLY017\DIAGNOST\ENGLISCH\OLYMPUS\ANLAGE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msaubanov\Desktop\other\Ordabasy\Ordabasy_2004_TB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Other's\TSB%20Alibek_GZ\TSB_06_G_Tresury_W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yrgstan\New%20Reports\New%20Report%20Apr%2011\New%20Report%20MP%20jan.feb%20Ver%203%20(1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5\Econom_Findep\&#1054;&#1090;&#1095;&#1077;&#1090;&#1099;%20&#1060;&#1086;&#1085;&#1076;&#1091;_&#1057;&#1072;&#1084;&#1088;&#1091;&#1082;\2011&#1075;\2%20&#1050;&#1042;&#1040;&#1056;&#1058;&#1040;&#1051;%202011\4%20&#1092;&#1086;&#1088;&#1084;&#1099;\&#1044;&#1044;&#1057;%20&#1079;&#1072;%202&#1082;&#1074;%202011%20&#1087;&#1086;%20&#1092;&#1057;&#1072;&#1084;&#1088;&#1091;&#1082;%20&#1086;&#1082;&#1086;&#1085;&#109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My%20Documents\0_PROJECTS\09_Scala_01_12\2_Scala_01_12_wp\Scala_12_01_WP\Scala_01_12_WP_I-sec_Treas&amp;Propert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unzipped\std\BA_F_0802_2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~1\MSAUBA~1\LOCALS~1\Temp\Rar$DI13.0021\Ordabasy_04_KAS_B-2_FS%20check%2015070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~1\AJUSUP~1\LOCALS~1\Temp\Ai-bek\&#1050;&#1086;&#1087;&#1080;&#1103;%20Aknar%20Actual_0312_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DOCUME~1\YULIYA~1\LOCALS~1\Temp\Rar$DI01.901\EurasianBank_2005%20Tres_%20Mngmt%20v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0_PROJECTS\5_Apogey_Bank_2001_6\Apogei_2001_6_AP_PAD\Apogei_2001_6_L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tursumbekov\Local%20Settings\Temporary%20Internet%20Files\OLK7C\KTGD_03_B-1_KAS_FS%20disclosure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2\MA2002%20Mast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urambayeva\My%20Documents\Clients\kto\Asel\FSL%20Asel\KTO_WB_FSL_31.12.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TCHET2000\jule-september200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akineyev\My%20Documents\Damn%20it\Audit%20File\5000%20Sustantive%20testing%20-%20Assets\5012%20FA%20Combined%20Leadshee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rmatov\My%20Documents\Ravshan\1_Projects\Ordabasy\Audit%202004\Reporting\Current\240506\Ordabasy_04_KAS_B-2_FS%20check%202406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zhakupova\My%20Documents\Projects\DBK%20Leasing\WP\from%20guys\Dina\DBKL\Final%20wps\DBK\Key%20Process\Review%20file_Interim%20Review%20Working%20Papers_F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_WORK\Finca\Kyrg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urambayeva\My%20Documents\Clients\KAZOIL\Audit%201999-2002%20PIU\pbc\OTCHET1999\april-june9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Projects\D%20B%20K\2001\DBK_2001_Trial%20Balance_22%2001%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AUDIT\01072002\&#1082;&#1074;&#1072;&#1088;&#1090;&#1072;&#1083;&#1100;&#1085;&#1072;&#1103;%20&#1086;&#1090;&#1095;&#1077;&#1090;&#1085;&#1086;&#1089;&#1090;&#1100;%20&#1087;&#1086;%20&#1072;&#1082;&#1094;&#1080;&#1103;&#1084;0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Audit\Audit99\Allianz%20Bulgaria%20Holding\auditwork\Consolidation\Consol%20workings%20Allianz%2012m1999%2011.01.%20Victor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0%20TB%20-%20TS%20-%20FS%20and%20disclosure%20note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3%20FA%20Movement%20Schedule%20-%20BALYKCHY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A%20roll-forward%20&amp;%20testing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balmusin\My%20Documents\Clients\FINCA\FINCA\Documents%20and%20Settings\Administrator\Desktop\other\Sever\PBC\Taxes\My%20Documents\Marcel\Training\train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raikhman\My%20Documents\BS\OTHER\Pack\Workpapers\06%20Fixed%20Assets\5651%20Property%20Testing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t%20of%20Sales%20breakdown-%20Atyrau%20branch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DOCUME~1\AJUSUP~1\LOCALS~1\Temp\&#1087;&#1086;&#1076;&#1086;&#1093;%20&#1089;%20&#1092;&#1080;&#1079;.&#1083;&#1080;&#1094;-&#1051;&#1072;&#1088;&#1080;&#1073;&#1072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755%20Depreciation%20Analytical%20Testing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742%20Salary%20and%20social%20contributions%20testing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2%20FA%20movement,%20Balykchi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fsr02\temp\Documents%20and%20Settings\sdementyev\Local%20Settings\Temporary%20Internet%20Files\OLK3\Texaka_TrialFS_2002_LS_31120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AliyaTanabergenova\My%20projects\PNKhZ\tovarNHZ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51%20Accounts%20Payable%20Workpaper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4%20Administrative%20expense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51%20Accounts%20Receivable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542%20Fees%20and%20commissions%20expense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MShakhmatov\My%20Documents\Office\Training\Tax\PIT_2004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balmusin\My%20Documents\Clients\FINCA\FINCA\Documents%20and%20Settings\Administrator\Desktop\other\AKB%20Kyrgyzstan\B\Kyrgyzstan_2004_TB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Receivable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Salaries%20-%20CHUY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Zhairem\ZHAIGOK\Audit%202001\Final\WorkPapers\GA\2001\Final\Working%20papers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WINDOWS\TEMP\&#1083;&#1086;&#1074;&#1091;&#1096;&#1082;&#1072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lat\&#1076;&#1091;&#1083;&#1072;&#1090;\&#1052;&#1086;&#1080;%20&#1076;&#1086;&#1082;&#1091;&#1084;&#1077;&#1085;&#1090;&#1099;\BALANC\&#1041;&#1072;&#1083;&#1072;&#1085;&#1089;%20&#1076;&#1083;&#1103;%20&#1053;&#1050;&#1062;&#1041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000\Treasury\WINDOWS\&#1056;&#1072;&#1073;&#1086;&#1095;&#1080;&#1081;%20&#1089;&#1090;&#1086;&#1083;\&#1056;&#1072;&#1089;&#1095;&#1077;&#1090;&#1099;\&#1044;&#1080;&#1085;&#1072;&#1084;&#1080;&#1082;&#1072;%20$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WINDOWS\Desktop\TAX%20legislation\Turgai%20Documents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napak\My%20Documents\1_PROJECTS\PAST%20PROJECTS\16_KIK\KMC_07_Materiality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LIKHOVANI\aws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LME_PRIC_2000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_findep/&#1054;&#1090;&#1095;&#1077;&#1090;&#1099;/&#1041;&#1056;&#1050;/2015/&#1048;&#1102;&#1085;&#1100;%202015/&#1054;&#1090;&#1095;&#1077;&#1090;%20&#1086;%20&#1092;&#1080;&#1085;.%20&#1087;&#1086;&#1083;&#1086;&#1078;&#1077;&#1085;&#1080;&#1080;%20-%2001.07.2015%20&#1075;.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_findep/&#1054;&#1090;&#1095;&#1077;&#1090;&#1099;/&#1041;&#1056;&#1050;/2015/&#1048;&#1102;&#1085;&#1100;%202015/&#1054;&#1090;&#1095;&#1077;&#1090;%20&#1086;%20&#1087;&#1088;&#1080;&#1073;&#1099;&#1083;&#1080;%20&#1080;&#1083;&#1080;%20&#1091;&#1073;&#1099;&#1090;&#1082;&#1077;%20&#1080;%20&#1087;&#1088;&#1086;&#1095;&#1077;&#1084;%20&#1089;&#1086;&#1074;%20&#1076;&#1086;&#1093;&#1086;&#1076;&#1077;%20%20&#1085;&#1072;%2001.07.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Yeguy\LOCALS~1\Temp\PBC-Final%20Kmod8-December-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fish"/>
      <sheetName val="PIT&amp;PP(2)"/>
      <sheetName val="Расчет_Ин"/>
      <sheetName val="Securities"/>
      <sheetName val="A"/>
      <sheetName val="A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  <sheetName val="Prelim Cost"/>
      <sheetName val="CamKum Prod"/>
      <sheetName val="16"/>
      <sheetName val="12"/>
      <sheetName val="10"/>
      <sheetName val="22"/>
      <sheetName val="IS"/>
      <sheetName val="#REF"/>
      <sheetName val="C 25"/>
      <sheetName val="PIT&amp;PP(2)"/>
      <sheetName val="Apogei_2001_6_LS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"/>
    </sheetNames>
    <sheetDataSet>
      <sheetData sheetId="0">
        <row r="27">
          <cell r="B27" t="str">
            <v>Negative amounts per transactions “Repo”</v>
          </cell>
        </row>
      </sheetData>
      <sheetData sheetId="1"/>
      <sheetData sheetId="2" refreshError="1">
        <row r="27">
          <cell r="B27" t="str">
            <v>Negative amounts per transactions “Repo”</v>
          </cell>
        </row>
        <row r="149">
          <cell r="E149">
            <v>-2374</v>
          </cell>
        </row>
      </sheetData>
      <sheetData sheetId="3"/>
      <sheetData sheetId="4"/>
      <sheetData sheetId="5"/>
      <sheetData sheetId="6"/>
      <sheetData sheetId="7">
        <row r="8">
          <cell r="H8">
            <v>10464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 Input"/>
      <sheetName val="Stkpl"/>
      <sheetName val="Gold Institute"/>
      <sheetName val="Prelim Cost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"/>
      <sheetName val="A-20"/>
      <sheetName val="31.12.03"/>
      <sheetName val="B-4"/>
      <sheetName val="I-Index"/>
      <sheetName val="Final_2003-02_Kmod8_02"/>
      <sheetName val="Input"/>
      <sheetName val="TB 30.11"/>
    </sheetNames>
    <definedNames>
      <definedName name="ActualQry" refersTo="='DATA'!$A$1:$O$479" sheetId="24"/>
    </definedNames>
    <sheetDataSet>
      <sheetData sheetId="0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1" refreshError="1">
        <row r="1"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B2" t="str">
            <v>Actuals</v>
          </cell>
        </row>
        <row r="3">
          <cell r="B3" t="str">
            <v>BCM of Ice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195175</v>
          </cell>
          <cell r="L3">
            <v>412325</v>
          </cell>
          <cell r="M3">
            <v>146700</v>
          </cell>
          <cell r="N3">
            <v>59050</v>
          </cell>
          <cell r="O3">
            <v>63450</v>
          </cell>
        </row>
        <row r="4"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BCM of Low Grade Ore</v>
          </cell>
          <cell r="D5">
            <v>37831</v>
          </cell>
          <cell r="E5">
            <v>25338</v>
          </cell>
          <cell r="F5">
            <v>29353</v>
          </cell>
          <cell r="G5">
            <v>37361</v>
          </cell>
          <cell r="H5">
            <v>28621</v>
          </cell>
          <cell r="I5">
            <v>42575</v>
          </cell>
          <cell r="J5">
            <v>15725</v>
          </cell>
          <cell r="K5">
            <v>28475</v>
          </cell>
          <cell r="L5">
            <v>13700</v>
          </cell>
          <cell r="M5">
            <v>30350</v>
          </cell>
          <cell r="N5">
            <v>55515</v>
          </cell>
          <cell r="O5">
            <v>44250</v>
          </cell>
        </row>
        <row r="6">
          <cell r="B6" t="str">
            <v>BCM of Ore</v>
          </cell>
          <cell r="D6">
            <v>170570</v>
          </cell>
          <cell r="E6">
            <v>150820</v>
          </cell>
          <cell r="F6">
            <v>168233</v>
          </cell>
          <cell r="G6">
            <v>154572</v>
          </cell>
          <cell r="H6">
            <v>138938</v>
          </cell>
          <cell r="I6">
            <v>112721</v>
          </cell>
          <cell r="J6">
            <v>91668</v>
          </cell>
          <cell r="K6">
            <v>96444</v>
          </cell>
          <cell r="L6">
            <v>71450</v>
          </cell>
          <cell r="M6">
            <v>106800</v>
          </cell>
          <cell r="N6">
            <v>197333</v>
          </cell>
          <cell r="O6">
            <v>173750</v>
          </cell>
        </row>
        <row r="7">
          <cell r="B7" t="str">
            <v>Tonnes of Ore</v>
          </cell>
          <cell r="D7">
            <v>486125</v>
          </cell>
          <cell r="E7">
            <v>429837</v>
          </cell>
          <cell r="F7">
            <v>479465</v>
          </cell>
          <cell r="G7">
            <v>440530</v>
          </cell>
          <cell r="H7">
            <v>395973</v>
          </cell>
          <cell r="I7">
            <v>321254</v>
          </cell>
          <cell r="J7">
            <v>261254</v>
          </cell>
          <cell r="K7">
            <v>274865</v>
          </cell>
          <cell r="L7">
            <v>203633</v>
          </cell>
          <cell r="M7">
            <v>304380</v>
          </cell>
          <cell r="N7">
            <v>562399</v>
          </cell>
          <cell r="O7">
            <v>495189</v>
          </cell>
        </row>
        <row r="8">
          <cell r="B8" t="str">
            <v>Grade (g/t)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B9" t="str">
            <v>Ounces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1">
          <cell r="B11" t="str">
            <v>Low Grade Mill Feed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Actuals</v>
          </cell>
        </row>
        <row r="13">
          <cell r="B13" t="str">
            <v>Tonnes of Ore</v>
          </cell>
          <cell r="D13">
            <v>39774</v>
          </cell>
          <cell r="E13">
            <v>17920</v>
          </cell>
          <cell r="F13">
            <v>23023</v>
          </cell>
          <cell r="G13">
            <v>42709</v>
          </cell>
          <cell r="H13">
            <v>3550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5030</v>
          </cell>
          <cell r="O13">
            <v>0</v>
          </cell>
        </row>
        <row r="14">
          <cell r="B14" t="str">
            <v>Grade (g/t)</v>
          </cell>
          <cell r="D14">
            <v>1.3442671624679439</v>
          </cell>
          <cell r="E14">
            <v>1.1472879620535714</v>
          </cell>
          <cell r="F14">
            <v>1.133467390001303</v>
          </cell>
          <cell r="G14">
            <v>1.3169999999999999</v>
          </cell>
          <cell r="H14">
            <v>1.36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1.115</v>
          </cell>
          <cell r="O14">
            <v>0</v>
          </cell>
        </row>
        <row r="15">
          <cell r="B15" t="str">
            <v>Ounces</v>
          </cell>
          <cell r="D15">
            <v>1719</v>
          </cell>
          <cell r="E15">
            <v>661</v>
          </cell>
          <cell r="F15">
            <v>839</v>
          </cell>
          <cell r="G15">
            <v>1808</v>
          </cell>
          <cell r="H15">
            <v>155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180</v>
          </cell>
          <cell r="O15">
            <v>0</v>
          </cell>
        </row>
        <row r="17"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B18" t="str">
            <v>Budget</v>
          </cell>
        </row>
        <row r="19">
          <cell r="B19" t="str">
            <v>BCM of Ice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BCM of Waste</v>
          </cell>
          <cell r="D20">
            <v>1442653</v>
          </cell>
          <cell r="E20">
            <v>1296428</v>
          </cell>
          <cell r="F20">
            <v>1443426</v>
          </cell>
          <cell r="G20">
            <v>1387325</v>
          </cell>
          <cell r="H20">
            <v>1451589</v>
          </cell>
          <cell r="I20">
            <v>1419543</v>
          </cell>
          <cell r="J20">
            <v>1425849</v>
          </cell>
          <cell r="K20">
            <v>1438625</v>
          </cell>
          <cell r="L20">
            <v>1397498</v>
          </cell>
          <cell r="M20">
            <v>1431405</v>
          </cell>
          <cell r="N20">
            <v>1381572</v>
          </cell>
          <cell r="O20">
            <v>1433946</v>
          </cell>
        </row>
        <row r="21">
          <cell r="B21" t="str">
            <v>BCM of Low Grade Ore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B22" t="str">
            <v>BCM of Ore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Waste &amp; Ice</v>
          </cell>
          <cell r="D23">
            <v>4111561.0500000003</v>
          </cell>
          <cell r="E23">
            <v>3694819.8000000003</v>
          </cell>
          <cell r="F23">
            <v>4113764.1</v>
          </cell>
          <cell r="G23">
            <v>3953876.25</v>
          </cell>
          <cell r="H23">
            <v>4137028.65</v>
          </cell>
          <cell r="I23">
            <v>4045697.5500000003</v>
          </cell>
          <cell r="J23">
            <v>4063669.65</v>
          </cell>
          <cell r="K23">
            <v>4100081.25</v>
          </cell>
          <cell r="L23">
            <v>3982869.3000000003</v>
          </cell>
          <cell r="M23">
            <v>4079504.25</v>
          </cell>
          <cell r="N23">
            <v>3937480.2</v>
          </cell>
          <cell r="O23">
            <v>4086746.1</v>
          </cell>
        </row>
        <row r="24">
          <cell r="B24" t="str">
            <v>Tonnes of Low Grade Ore</v>
          </cell>
          <cell r="D24">
            <v>17285</v>
          </cell>
          <cell r="E24">
            <v>41519</v>
          </cell>
          <cell r="F24">
            <v>37224</v>
          </cell>
          <cell r="G24">
            <v>37329</v>
          </cell>
          <cell r="H24">
            <v>65356</v>
          </cell>
          <cell r="I24">
            <v>45207</v>
          </cell>
          <cell r="J24">
            <v>61235</v>
          </cell>
          <cell r="K24">
            <v>46831</v>
          </cell>
          <cell r="L24">
            <v>23242</v>
          </cell>
          <cell r="M24">
            <v>48128</v>
          </cell>
          <cell r="N24">
            <v>55906</v>
          </cell>
          <cell r="O24">
            <v>39319</v>
          </cell>
        </row>
        <row r="25">
          <cell r="B25" t="str">
            <v>Tonnes of Ore</v>
          </cell>
          <cell r="D25">
            <v>467500</v>
          </cell>
          <cell r="E25">
            <v>401700</v>
          </cell>
          <cell r="F25">
            <v>456400</v>
          </cell>
          <cell r="G25">
            <v>452820</v>
          </cell>
          <cell r="H25">
            <v>467500</v>
          </cell>
          <cell r="I25">
            <v>452400</v>
          </cell>
          <cell r="J25">
            <v>467500</v>
          </cell>
          <cell r="K25">
            <v>444640</v>
          </cell>
          <cell r="L25">
            <v>442100</v>
          </cell>
          <cell r="M25">
            <v>467500</v>
          </cell>
          <cell r="N25">
            <v>452400</v>
          </cell>
          <cell r="O25">
            <v>467500</v>
          </cell>
        </row>
        <row r="26">
          <cell r="B26" t="str">
            <v>Grade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B27" t="str">
            <v>Ounces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30">
          <cell r="B30" t="str">
            <v>Production Data: Mining</v>
          </cell>
          <cell r="D30" t="str">
            <v>January</v>
          </cell>
          <cell r="E30" t="str">
            <v>February</v>
          </cell>
          <cell r="F30" t="str">
            <v>March</v>
          </cell>
          <cell r="G30" t="str">
            <v>April</v>
          </cell>
          <cell r="H30" t="str">
            <v>May</v>
          </cell>
          <cell r="I30" t="str">
            <v>June</v>
          </cell>
          <cell r="J30" t="str">
            <v>July</v>
          </cell>
          <cell r="K30" t="str">
            <v>August</v>
          </cell>
          <cell r="L30" t="str">
            <v>September</v>
          </cell>
          <cell r="M30" t="str">
            <v>October</v>
          </cell>
          <cell r="N30" t="str">
            <v>November</v>
          </cell>
          <cell r="O30" t="str">
            <v>December</v>
          </cell>
        </row>
        <row r="31">
          <cell r="B31" t="str">
            <v>Forecast</v>
          </cell>
          <cell r="D31" t="str">
            <v>Actual</v>
          </cell>
          <cell r="E31" t="str">
            <v>Actual</v>
          </cell>
          <cell r="F31" t="str">
            <v>Forecast</v>
          </cell>
          <cell r="G31" t="str">
            <v>Forecast</v>
          </cell>
          <cell r="H31" t="str">
            <v>Forecast</v>
          </cell>
          <cell r="I31" t="str">
            <v>Forecast</v>
          </cell>
          <cell r="J31" t="str">
            <v>Forecast</v>
          </cell>
          <cell r="K31" t="str">
            <v>Forecast</v>
          </cell>
          <cell r="L31" t="str">
            <v>Forecast</v>
          </cell>
          <cell r="M31" t="str">
            <v>Forecast</v>
          </cell>
          <cell r="N31" t="str">
            <v>Forecast</v>
          </cell>
          <cell r="O31" t="str">
            <v>Forecast</v>
          </cell>
        </row>
        <row r="32">
          <cell r="B32" t="str">
            <v>BCM of Ice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195175</v>
          </cell>
          <cell r="L32">
            <v>234115</v>
          </cell>
          <cell r="M32">
            <v>123529</v>
          </cell>
          <cell r="N32">
            <v>48276</v>
          </cell>
          <cell r="O32">
            <v>28736</v>
          </cell>
        </row>
        <row r="33">
          <cell r="B33" t="str">
            <v>BCM of Waste</v>
          </cell>
          <cell r="D33">
            <v>1461892</v>
          </cell>
          <cell r="E33">
            <v>1408350</v>
          </cell>
          <cell r="F33">
            <v>1524369</v>
          </cell>
          <cell r="G33">
            <v>1405158</v>
          </cell>
          <cell r="H33">
            <v>1479223</v>
          </cell>
          <cell r="I33">
            <v>1523920</v>
          </cell>
          <cell r="J33">
            <v>905101</v>
          </cell>
          <cell r="K33">
            <v>950871</v>
          </cell>
          <cell r="L33">
            <v>1086587</v>
          </cell>
          <cell r="M33">
            <v>1304728</v>
          </cell>
          <cell r="N33">
            <v>1477882</v>
          </cell>
          <cell r="O33">
            <v>1794440</v>
          </cell>
        </row>
        <row r="34">
          <cell r="B34" t="str">
            <v>BCM of Low Grade Ore</v>
          </cell>
          <cell r="D34">
            <v>37831</v>
          </cell>
          <cell r="E34">
            <v>25338</v>
          </cell>
          <cell r="F34">
            <v>29353</v>
          </cell>
          <cell r="G34">
            <v>37361</v>
          </cell>
          <cell r="H34">
            <v>28621</v>
          </cell>
          <cell r="I34">
            <v>19900</v>
          </cell>
          <cell r="J34">
            <v>15725</v>
          </cell>
          <cell r="K34">
            <v>28475</v>
          </cell>
          <cell r="L34">
            <v>106613</v>
          </cell>
          <cell r="M34">
            <v>105661</v>
          </cell>
          <cell r="N34">
            <v>146035</v>
          </cell>
          <cell r="O34">
            <v>144383</v>
          </cell>
        </row>
        <row r="35">
          <cell r="B35" t="str">
            <v>BCM of Ore</v>
          </cell>
          <cell r="D35">
            <v>170570</v>
          </cell>
          <cell r="E35">
            <v>150820</v>
          </cell>
          <cell r="F35">
            <v>168233</v>
          </cell>
          <cell r="G35">
            <v>154572</v>
          </cell>
          <cell r="H35">
            <v>138938</v>
          </cell>
          <cell r="I35">
            <v>112721</v>
          </cell>
          <cell r="J35">
            <v>91668</v>
          </cell>
          <cell r="K35">
            <v>96444</v>
          </cell>
          <cell r="L35">
            <v>6800</v>
          </cell>
          <cell r="M35">
            <v>16082</v>
          </cell>
          <cell r="N35">
            <v>7807</v>
          </cell>
          <cell r="O35">
            <v>16441</v>
          </cell>
        </row>
        <row r="36">
          <cell r="B36" t="str">
            <v>Tonnes of Ice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169802.25</v>
          </cell>
          <cell r="L36">
            <v>203680.05</v>
          </cell>
          <cell r="M36">
            <v>107470.23</v>
          </cell>
          <cell r="N36">
            <v>42000.12</v>
          </cell>
          <cell r="O36">
            <v>25000.32</v>
          </cell>
        </row>
        <row r="37">
          <cell r="B37" t="str">
            <v>Tonnes Waste</v>
          </cell>
          <cell r="D37">
            <v>4166392</v>
          </cell>
          <cell r="E37">
            <v>4013798</v>
          </cell>
          <cell r="F37">
            <v>4344452</v>
          </cell>
          <cell r="G37">
            <v>4004700</v>
          </cell>
          <cell r="H37">
            <v>4215786</v>
          </cell>
          <cell r="I37">
            <v>4343173</v>
          </cell>
          <cell r="J37">
            <v>2579537.85</v>
          </cell>
          <cell r="K37">
            <v>2709982.35</v>
          </cell>
          <cell r="L37">
            <v>3096773</v>
          </cell>
          <cell r="M37">
            <v>3718475</v>
          </cell>
          <cell r="N37">
            <v>4211964</v>
          </cell>
          <cell r="O37">
            <v>5114154</v>
          </cell>
        </row>
        <row r="38">
          <cell r="B38" t="str">
            <v>Tonnes of Low Grade Ore</v>
          </cell>
          <cell r="D38">
            <v>107818</v>
          </cell>
          <cell r="E38">
            <v>72213</v>
          </cell>
          <cell r="F38">
            <v>83656</v>
          </cell>
          <cell r="G38">
            <v>106479</v>
          </cell>
          <cell r="H38">
            <v>81570</v>
          </cell>
          <cell r="I38">
            <v>56715</v>
          </cell>
          <cell r="J38">
            <v>44816.25</v>
          </cell>
          <cell r="K38">
            <v>81153.75</v>
          </cell>
          <cell r="L38">
            <v>303847</v>
          </cell>
          <cell r="M38">
            <v>301134</v>
          </cell>
          <cell r="N38">
            <v>416200</v>
          </cell>
          <cell r="O38">
            <v>411492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B40" t="str">
            <v>Grade (g/t)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Ounces</v>
          </cell>
          <cell r="D41">
            <v>72701</v>
          </cell>
          <cell r="E41">
            <v>55751</v>
          </cell>
          <cell r="F41">
            <v>48939</v>
          </cell>
          <cell r="G41">
            <v>55971</v>
          </cell>
          <cell r="H41">
            <v>45607</v>
          </cell>
          <cell r="I41">
            <v>28432</v>
          </cell>
          <cell r="J41">
            <v>17664</v>
          </cell>
          <cell r="K41">
            <v>24206</v>
          </cell>
          <cell r="L41">
            <v>32247</v>
          </cell>
          <cell r="M41">
            <v>25337</v>
          </cell>
          <cell r="N41">
            <v>45201</v>
          </cell>
          <cell r="O41">
            <v>49360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B45" t="str">
            <v>Actuals</v>
          </cell>
        </row>
        <row r="46">
          <cell r="B46" t="str">
            <v>Tonnes of Ore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479392</v>
          </cell>
        </row>
        <row r="47">
          <cell r="B47" t="str">
            <v>Grade (g/t)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3.351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5.1970000000000001</v>
          </cell>
        </row>
        <row r="48">
          <cell r="B48" t="str">
            <v>Ounces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B50" t="str">
            <v>Ounces Extracted</v>
          </cell>
          <cell r="D50">
            <v>59274</v>
          </cell>
          <cell r="E50">
            <v>42915</v>
          </cell>
          <cell r="F50">
            <v>49991</v>
          </cell>
          <cell r="G50">
            <v>44810</v>
          </cell>
          <cell r="H50">
            <v>46444</v>
          </cell>
          <cell r="I50">
            <v>39188</v>
          </cell>
          <cell r="J50">
            <v>26006</v>
          </cell>
          <cell r="K50">
            <v>34150</v>
          </cell>
          <cell r="L50">
            <v>38623</v>
          </cell>
          <cell r="M50">
            <v>30876</v>
          </cell>
          <cell r="N50">
            <v>44392</v>
          </cell>
          <cell r="O50">
            <v>66370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B52" t="str">
            <v>Ounces Poured</v>
          </cell>
          <cell r="D52">
            <v>60835</v>
          </cell>
          <cell r="E52">
            <v>44480</v>
          </cell>
          <cell r="F52">
            <v>49381</v>
          </cell>
          <cell r="G52">
            <v>48996</v>
          </cell>
          <cell r="H52">
            <v>48923</v>
          </cell>
          <cell r="I52">
            <v>38812</v>
          </cell>
          <cell r="J52">
            <v>20799</v>
          </cell>
          <cell r="K52">
            <v>35596</v>
          </cell>
          <cell r="L52">
            <v>38528</v>
          </cell>
          <cell r="M52">
            <v>30886</v>
          </cell>
          <cell r="N52">
            <v>41091</v>
          </cell>
          <cell r="O52">
            <v>70223</v>
          </cell>
        </row>
        <row r="55">
          <cell r="B55" t="str">
            <v>Production Data: Milling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Budget</v>
          </cell>
        </row>
        <row r="57">
          <cell r="B57" t="str">
            <v>Tonnes of Ore</v>
          </cell>
          <cell r="D57">
            <v>467500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Grade (g/t)</v>
          </cell>
          <cell r="D58">
            <v>3.681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Ounces</v>
          </cell>
          <cell r="D59">
            <v>55327</v>
          </cell>
          <cell r="E59">
            <v>40605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Recovery %</v>
          </cell>
          <cell r="D60">
            <v>0.8</v>
          </cell>
          <cell r="E60">
            <v>0.8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Ounces Extracted</v>
          </cell>
          <cell r="D61">
            <v>44262</v>
          </cell>
          <cell r="E61">
            <v>32484</v>
          </cell>
          <cell r="F61">
            <v>40158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B62" t="str">
            <v>Ounces Poured</v>
          </cell>
          <cell r="D62">
            <v>44904</v>
          </cell>
          <cell r="E62">
            <v>32784</v>
          </cell>
          <cell r="F62">
            <v>40458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5">
          <cell r="B65" t="str">
            <v>Production Data: Milling</v>
          </cell>
          <cell r="D65" t="str">
            <v>January</v>
          </cell>
          <cell r="E65" t="str">
            <v>February</v>
          </cell>
          <cell r="F65" t="str">
            <v>March</v>
          </cell>
          <cell r="G65" t="str">
            <v>April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Forecast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 t="str">
            <v>Forecast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Tonnes of Ore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474012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Grade (g/t)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3.3512055456421312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B69" t="str">
            <v>Ounces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51589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B70" t="str">
            <v>Recovery %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0.62040173672408039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B71" t="str">
            <v>Ounces Extracted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26006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B72" t="str">
            <v>Ounces Poured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35596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5">
          <cell r="B75" t="str">
            <v>Gold Inventory: Actuals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 t="str">
            <v>September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B76" t="str">
            <v>Broken Ore Ounces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53670.78</v>
          </cell>
          <cell r="N76">
            <v>68672</v>
          </cell>
          <cell r="O76">
            <v>82047.78</v>
          </cell>
        </row>
        <row r="77">
          <cell r="B77" t="str">
            <v>In - Circuit Ounces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9487</v>
          </cell>
          <cell r="N77">
            <v>16593</v>
          </cell>
          <cell r="O77">
            <v>12741.31</v>
          </cell>
        </row>
        <row r="78">
          <cell r="B78" t="str">
            <v>Finished Gold Ounces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16450.2693499917</v>
          </cell>
          <cell r="N78">
            <v>3057</v>
          </cell>
          <cell r="O78">
            <v>31144.482349991697</v>
          </cell>
        </row>
        <row r="81">
          <cell r="B81" t="str">
            <v>Cost of Goods Sold: Actuals</v>
          </cell>
          <cell r="D81" t="str">
            <v>January</v>
          </cell>
          <cell r="E81" t="str">
            <v>February</v>
          </cell>
          <cell r="F81" t="str">
            <v>March</v>
          </cell>
          <cell r="G81" t="str">
            <v>April</v>
          </cell>
          <cell r="H81" t="str">
            <v>May</v>
          </cell>
          <cell r="I81" t="str">
            <v>June</v>
          </cell>
          <cell r="J81" t="str">
            <v>July</v>
          </cell>
          <cell r="K81" t="str">
            <v>August</v>
          </cell>
          <cell r="L81" t="str">
            <v>September</v>
          </cell>
          <cell r="M81" t="str">
            <v>October</v>
          </cell>
          <cell r="N81" t="str">
            <v>November</v>
          </cell>
          <cell r="O81" t="str">
            <v>December</v>
          </cell>
        </row>
        <row r="82">
          <cell r="A82">
            <v>71010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 xml:space="preserve">Cost Of Goods Sold-Non-Cash                       </v>
          </cell>
          <cell r="C83" t="str">
            <v>Себестоим. реализ.продукции-неналичн.</v>
          </cell>
          <cell r="D83">
            <v>5168493.4000000004</v>
          </cell>
          <cell r="E83">
            <v>2919931.35</v>
          </cell>
          <cell r="F83">
            <v>3277954.08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B97" t="str">
            <v>US Dollars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" refreshError="1">
        <row r="1">
          <cell r="A1" t="str">
            <v>Mining and Milling Production Schedule</v>
          </cell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B2" t="str">
            <v>Actuals</v>
          </cell>
        </row>
        <row r="3">
          <cell r="B3" t="str">
            <v>BCM of Ice</v>
          </cell>
          <cell r="C3" t="str">
            <v>January</v>
          </cell>
          <cell r="D3" t="str">
            <v>February</v>
          </cell>
          <cell r="E3" t="str">
            <v>March</v>
          </cell>
          <cell r="F3" t="str">
            <v>April</v>
          </cell>
          <cell r="G3" t="str">
            <v>May</v>
          </cell>
          <cell r="H3" t="str">
            <v>June</v>
          </cell>
          <cell r="I3" t="str">
            <v>July</v>
          </cell>
          <cell r="J3" t="str">
            <v>August</v>
          </cell>
          <cell r="K3" t="str">
            <v>September</v>
          </cell>
          <cell r="L3" t="str">
            <v>October</v>
          </cell>
          <cell r="M3" t="str">
            <v>November</v>
          </cell>
          <cell r="N3" t="str">
            <v>December</v>
          </cell>
          <cell r="O3" t="str">
            <v>Total</v>
          </cell>
        </row>
        <row r="4">
          <cell r="A4" t="str">
            <v>Opening Balance Stockpile</v>
          </cell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Tonnes of Ore</v>
          </cell>
          <cell r="C5">
            <v>1810221</v>
          </cell>
          <cell r="D5">
            <v>1831097</v>
          </cell>
          <cell r="E5">
            <v>1876052</v>
          </cell>
          <cell r="F5">
            <v>1899838</v>
          </cell>
          <cell r="G5">
            <v>1944113</v>
          </cell>
          <cell r="H5">
            <v>1869624</v>
          </cell>
          <cell r="I5">
            <v>1712066</v>
          </cell>
          <cell r="J5">
            <v>1494904</v>
          </cell>
          <cell r="K5">
            <v>1303602</v>
          </cell>
          <cell r="L5">
            <v>1010534</v>
          </cell>
          <cell r="M5">
            <v>844094</v>
          </cell>
          <cell r="N5">
            <v>970210</v>
          </cell>
          <cell r="O5">
            <v>970210</v>
          </cell>
        </row>
        <row r="6">
          <cell r="B6" t="str">
            <v>Grade (g/t)</v>
          </cell>
          <cell r="C6">
            <v>3.3592124723334886</v>
          </cell>
          <cell r="D6">
            <v>3.3622932254053173</v>
          </cell>
          <cell r="E6">
            <v>3.3407129546515768</v>
          </cell>
          <cell r="F6">
            <v>3.1000207641072555</v>
          </cell>
          <cell r="G6">
            <v>3.0504436836541911</v>
          </cell>
          <cell r="H6">
            <v>2.9485041774816754</v>
          </cell>
          <cell r="I6">
            <v>2.7991507850515109</v>
          </cell>
          <cell r="J6">
            <v>2.7011414004109962</v>
          </cell>
          <cell r="K6">
            <v>2.5740500036360792</v>
          </cell>
          <cell r="L6">
            <v>2.2494400275893738</v>
          </cell>
          <cell r="M6">
            <v>1.9776883558940117</v>
          </cell>
          <cell r="N6">
            <v>2.2015215041692002</v>
          </cell>
          <cell r="O6">
            <v>2.2015215041692002</v>
          </cell>
        </row>
        <row r="7">
          <cell r="B7" t="str">
            <v>Stockpile Ounces</v>
          </cell>
          <cell r="C7">
            <v>195506</v>
          </cell>
          <cell r="D7">
            <v>197942</v>
          </cell>
          <cell r="E7">
            <v>201500</v>
          </cell>
          <cell r="F7">
            <v>189353</v>
          </cell>
          <cell r="G7">
            <v>190667</v>
          </cell>
          <cell r="H7">
            <v>177234</v>
          </cell>
          <cell r="I7">
            <v>154077</v>
          </cell>
          <cell r="J7">
            <v>129823</v>
          </cell>
          <cell r="K7">
            <v>107883</v>
          </cell>
          <cell r="L7">
            <v>73083</v>
          </cell>
          <cell r="M7">
            <v>53671</v>
          </cell>
          <cell r="N7">
            <v>68672</v>
          </cell>
          <cell r="O7">
            <v>68672</v>
          </cell>
        </row>
        <row r="8">
          <cell r="B8" t="str">
            <v>Grade (g/t)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A9" t="str">
            <v>Opening Balance Finished Gold (Oz)</v>
          </cell>
          <cell r="B9" t="str">
            <v>Ounces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1">
          <cell r="A11" t="str">
            <v>Mining ( HG)</v>
          </cell>
          <cell r="B11" t="str">
            <v>Low Grade Mill Feed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Tonnes of Ore</v>
          </cell>
          <cell r="C12">
            <v>486125</v>
          </cell>
          <cell r="D12">
            <v>429837</v>
          </cell>
          <cell r="E12">
            <v>479465</v>
          </cell>
          <cell r="F12">
            <v>440530</v>
          </cell>
          <cell r="G12">
            <v>395973</v>
          </cell>
          <cell r="H12">
            <v>321254</v>
          </cell>
          <cell r="I12">
            <v>261254</v>
          </cell>
          <cell r="J12">
            <v>274865</v>
          </cell>
          <cell r="K12">
            <v>203633</v>
          </cell>
          <cell r="L12">
            <v>304380</v>
          </cell>
          <cell r="M12">
            <v>562399</v>
          </cell>
          <cell r="N12">
            <v>495189</v>
          </cell>
          <cell r="O12">
            <v>4654904</v>
          </cell>
        </row>
        <row r="13">
          <cell r="B13" t="str">
            <v>Grade (g/t)</v>
          </cell>
          <cell r="C13">
            <v>4.6520000000000001</v>
          </cell>
          <cell r="D13">
            <v>4.0339999999999998</v>
          </cell>
          <cell r="E13">
            <v>3.1749999999999998</v>
          </cell>
          <cell r="F13">
            <v>3.952</v>
          </cell>
          <cell r="G13">
            <v>3.5819999999999999</v>
          </cell>
          <cell r="H13">
            <v>2.7530000000000001</v>
          </cell>
          <cell r="I13">
            <v>2.1030000000000002</v>
          </cell>
          <cell r="J13">
            <v>2.7389999999999999</v>
          </cell>
          <cell r="K13">
            <v>2.4529999999999998</v>
          </cell>
          <cell r="L13">
            <v>2.141</v>
          </cell>
          <cell r="M13">
            <v>3.9209999999999998</v>
          </cell>
          <cell r="N13">
            <v>5.8710000000000004</v>
          </cell>
          <cell r="O13">
            <v>3.6794070896843416</v>
          </cell>
        </row>
        <row r="14">
          <cell r="B14" t="str">
            <v>Ounces</v>
          </cell>
          <cell r="C14">
            <v>72701</v>
          </cell>
          <cell r="D14">
            <v>55751</v>
          </cell>
          <cell r="E14">
            <v>48939</v>
          </cell>
          <cell r="F14">
            <v>55971</v>
          </cell>
          <cell r="G14">
            <v>45607</v>
          </cell>
          <cell r="H14">
            <v>28432</v>
          </cell>
          <cell r="I14">
            <v>17664</v>
          </cell>
          <cell r="J14">
            <v>24206</v>
          </cell>
          <cell r="K14">
            <v>16060</v>
          </cell>
          <cell r="L14">
            <v>20951</v>
          </cell>
          <cell r="M14">
            <v>70899</v>
          </cell>
          <cell r="N14">
            <v>93474</v>
          </cell>
          <cell r="O14">
            <v>550655</v>
          </cell>
        </row>
        <row r="15">
          <cell r="B15" t="str">
            <v>stockpile adjustment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Produced Ounces</v>
          </cell>
          <cell r="C16">
            <v>72701</v>
          </cell>
          <cell r="D16">
            <v>55751</v>
          </cell>
          <cell r="E16">
            <v>48939</v>
          </cell>
          <cell r="F16">
            <v>55971</v>
          </cell>
          <cell r="G16">
            <v>45607</v>
          </cell>
          <cell r="H16">
            <v>28432</v>
          </cell>
          <cell r="I16">
            <v>17664</v>
          </cell>
          <cell r="J16">
            <v>24206</v>
          </cell>
          <cell r="K16">
            <v>16060</v>
          </cell>
          <cell r="L16">
            <v>20951</v>
          </cell>
          <cell r="M16">
            <v>70899</v>
          </cell>
          <cell r="N16">
            <v>93474</v>
          </cell>
          <cell r="O16">
            <v>550655</v>
          </cell>
        </row>
        <row r="17"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B18" t="str">
            <v>Tonnes of Ore adjustment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Grade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Ounces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BCM of Low Grade Ore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A22" t="str">
            <v>Low Grade Mill Feed</v>
          </cell>
          <cell r="B22" t="str">
            <v>BCM of Ore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Ore</v>
          </cell>
          <cell r="C23">
            <v>39774</v>
          </cell>
          <cell r="D23">
            <v>17920</v>
          </cell>
          <cell r="E23">
            <v>23023</v>
          </cell>
          <cell r="F23">
            <v>42709</v>
          </cell>
          <cell r="G23">
            <v>3550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5030</v>
          </cell>
          <cell r="N23">
            <v>0</v>
          </cell>
          <cell r="O23">
            <v>132006</v>
          </cell>
        </row>
        <row r="24">
          <cell r="B24" t="str">
            <v>Grade (g/t)</v>
          </cell>
          <cell r="C24">
            <v>1.3442671624679439</v>
          </cell>
          <cell r="D24">
            <v>1.1472879620535714</v>
          </cell>
          <cell r="E24">
            <v>1.133467390001303</v>
          </cell>
          <cell r="F24">
            <v>1.3169999999999999</v>
          </cell>
          <cell r="G24">
            <v>1.36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1.115</v>
          </cell>
          <cell r="N24">
            <v>0</v>
          </cell>
          <cell r="O24">
            <v>1.2634036313500903</v>
          </cell>
        </row>
        <row r="25">
          <cell r="B25" t="str">
            <v>Ounces</v>
          </cell>
          <cell r="C25">
            <v>1719</v>
          </cell>
          <cell r="D25">
            <v>661</v>
          </cell>
          <cell r="E25">
            <v>839</v>
          </cell>
          <cell r="F25">
            <v>1808</v>
          </cell>
          <cell r="G25">
            <v>155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180</v>
          </cell>
          <cell r="N25">
            <v>0</v>
          </cell>
          <cell r="O25">
            <v>5362</v>
          </cell>
        </row>
        <row r="26">
          <cell r="B26" t="str">
            <v>Grade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A27" t="str">
            <v>Milling</v>
          </cell>
          <cell r="B27" t="str">
            <v>Ounces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28">
          <cell r="B28" t="str">
            <v>Tonnes of Ore</v>
          </cell>
          <cell r="C28">
            <v>505023</v>
          </cell>
          <cell r="D28">
            <v>402802</v>
          </cell>
          <cell r="E28">
            <v>478702</v>
          </cell>
          <cell r="F28">
            <v>438964</v>
          </cell>
          <cell r="G28">
            <v>474012</v>
          </cell>
          <cell r="H28">
            <v>478812</v>
          </cell>
          <cell r="I28">
            <v>478416</v>
          </cell>
          <cell r="J28">
            <v>466167</v>
          </cell>
          <cell r="K28">
            <v>496701</v>
          </cell>
          <cell r="L28">
            <v>470820</v>
          </cell>
          <cell r="M28">
            <v>441313</v>
          </cell>
          <cell r="N28">
            <v>479392</v>
          </cell>
          <cell r="O28">
            <v>5611124</v>
          </cell>
        </row>
        <row r="29">
          <cell r="B29" t="str">
            <v>Grade (g/t)</v>
          </cell>
          <cell r="C29">
            <v>4.43</v>
          </cell>
          <cell r="D29">
            <v>4.0810000000000004</v>
          </cell>
          <cell r="E29">
            <v>4.024</v>
          </cell>
          <cell r="F29">
            <v>4.0010000000000003</v>
          </cell>
          <cell r="G29">
            <v>3.8839999999999999</v>
          </cell>
          <cell r="H29">
            <v>3.351</v>
          </cell>
          <cell r="I29">
            <v>2.7250000000000001</v>
          </cell>
          <cell r="J29">
            <v>3.0790000000000002</v>
          </cell>
          <cell r="K29">
            <v>3.1850000000000001</v>
          </cell>
          <cell r="L29">
            <v>2.6659999999999999</v>
          </cell>
          <cell r="M29">
            <v>3.952</v>
          </cell>
          <cell r="N29">
            <v>5.1970000000000001</v>
          </cell>
          <cell r="O29">
            <v>3.7110215837325997</v>
          </cell>
        </row>
        <row r="30">
          <cell r="B30" t="str">
            <v>Ounces</v>
          </cell>
          <cell r="C30">
            <v>71984</v>
          </cell>
          <cell r="D30">
            <v>52854</v>
          </cell>
          <cell r="E30">
            <v>61925</v>
          </cell>
          <cell r="F30">
            <v>56465</v>
          </cell>
          <cell r="G30">
            <v>59195</v>
          </cell>
          <cell r="H30">
            <v>51589</v>
          </cell>
          <cell r="I30">
            <v>41918</v>
          </cell>
          <cell r="J30">
            <v>46146</v>
          </cell>
          <cell r="K30">
            <v>50860</v>
          </cell>
          <cell r="L30">
            <v>40363</v>
          </cell>
          <cell r="M30">
            <v>56078</v>
          </cell>
          <cell r="N30">
            <v>80098</v>
          </cell>
          <cell r="O30">
            <v>669475</v>
          </cell>
        </row>
        <row r="31">
          <cell r="B31" t="str">
            <v>Recovery %</v>
          </cell>
          <cell r="C31">
            <v>0.82340000000000002</v>
          </cell>
          <cell r="D31">
            <v>0.81200000000000006</v>
          </cell>
          <cell r="E31">
            <v>0.80730000000000002</v>
          </cell>
          <cell r="F31">
            <v>0.79359999999999997</v>
          </cell>
          <cell r="G31">
            <v>0.78459999999999996</v>
          </cell>
          <cell r="H31">
            <v>0.75960000000000005</v>
          </cell>
          <cell r="I31">
            <v>0.62039999999999995</v>
          </cell>
          <cell r="J31">
            <v>0.74</v>
          </cell>
          <cell r="K31">
            <v>0.75939999999999996</v>
          </cell>
          <cell r="L31">
            <v>0.76500000000000001</v>
          </cell>
          <cell r="M31">
            <v>0.79159999999999997</v>
          </cell>
          <cell r="N31">
            <v>0.8286</v>
          </cell>
          <cell r="O31">
            <v>0.78126741103103181</v>
          </cell>
        </row>
        <row r="32">
          <cell r="B32" t="str">
            <v>Ounces Extracted</v>
          </cell>
          <cell r="C32">
            <v>59274</v>
          </cell>
          <cell r="D32">
            <v>42915</v>
          </cell>
          <cell r="E32">
            <v>49991</v>
          </cell>
          <cell r="F32">
            <v>44810</v>
          </cell>
          <cell r="G32">
            <v>46444</v>
          </cell>
          <cell r="H32">
            <v>39188</v>
          </cell>
          <cell r="I32">
            <v>26006</v>
          </cell>
          <cell r="J32">
            <v>34150</v>
          </cell>
          <cell r="K32">
            <v>38623</v>
          </cell>
          <cell r="L32">
            <v>30876</v>
          </cell>
          <cell r="M32">
            <v>44392</v>
          </cell>
          <cell r="N32">
            <v>66370</v>
          </cell>
          <cell r="O32">
            <v>523039</v>
          </cell>
        </row>
        <row r="33">
          <cell r="B33" t="str">
            <v>Plus: Opening In-Circuit</v>
          </cell>
          <cell r="C33">
            <v>18252.23</v>
          </cell>
          <cell r="D33">
            <v>16690.919999999998</v>
          </cell>
          <cell r="E33">
            <v>15126.4</v>
          </cell>
          <cell r="F33">
            <v>15735.6</v>
          </cell>
          <cell r="G33">
            <v>11549.25</v>
          </cell>
          <cell r="H33">
            <v>9069.6299999999992</v>
          </cell>
          <cell r="I33">
            <v>9446</v>
          </cell>
          <cell r="J33">
            <v>14652.89</v>
          </cell>
          <cell r="K33">
            <v>13206.53</v>
          </cell>
          <cell r="L33">
            <v>13302.08</v>
          </cell>
          <cell r="M33">
            <v>13292.24</v>
          </cell>
          <cell r="N33">
            <v>16593.349999999999</v>
          </cell>
          <cell r="O33">
            <v>18252.23</v>
          </cell>
        </row>
        <row r="34">
          <cell r="B34" t="str">
            <v>Less: Ending In-Circuit</v>
          </cell>
          <cell r="C34">
            <v>16690.919999999998</v>
          </cell>
          <cell r="D34">
            <v>15126.4</v>
          </cell>
          <cell r="E34">
            <v>15735.6</v>
          </cell>
          <cell r="F34">
            <v>11549.25</v>
          </cell>
          <cell r="G34">
            <v>9069.6299999999992</v>
          </cell>
          <cell r="H34">
            <v>9446</v>
          </cell>
          <cell r="I34">
            <v>14652.89</v>
          </cell>
          <cell r="J34">
            <v>13206.53</v>
          </cell>
          <cell r="K34">
            <v>13302.08</v>
          </cell>
          <cell r="L34">
            <v>13292.24</v>
          </cell>
          <cell r="M34">
            <v>16593.349999999999</v>
          </cell>
          <cell r="N34">
            <v>12741</v>
          </cell>
          <cell r="O34">
            <v>12741</v>
          </cell>
        </row>
        <row r="35">
          <cell r="B35" t="str">
            <v>Unaccountable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Net Ounces Poured</v>
          </cell>
          <cell r="C36">
            <v>60835.31</v>
          </cell>
          <cell r="D36">
            <v>44479.519999999997</v>
          </cell>
          <cell r="E36">
            <v>49381.8</v>
          </cell>
          <cell r="F36">
            <v>48996.35</v>
          </cell>
          <cell r="G36">
            <v>48923.62</v>
          </cell>
          <cell r="H36">
            <v>38811.629999999997</v>
          </cell>
          <cell r="I36">
            <v>20799.11</v>
          </cell>
          <cell r="J36">
            <v>35596.36</v>
          </cell>
          <cell r="K36">
            <v>38527.449999999997</v>
          </cell>
          <cell r="L36">
            <v>30885.840000000004</v>
          </cell>
          <cell r="M36">
            <v>41090.89</v>
          </cell>
          <cell r="N36">
            <v>70222.350000000006</v>
          </cell>
          <cell r="O36">
            <v>528550.23</v>
          </cell>
        </row>
        <row r="37">
          <cell r="B37" t="str">
            <v>Less: Refinery/Sales adj.  Fin. Inv.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 t="str">
            <v>Net POURED after Adjustment</v>
          </cell>
          <cell r="C38">
            <v>60835.31</v>
          </cell>
          <cell r="D38">
            <v>44479.519999999997</v>
          </cell>
          <cell r="E38">
            <v>49381.8</v>
          </cell>
          <cell r="F38">
            <v>48996.35</v>
          </cell>
          <cell r="G38">
            <v>48922.62</v>
          </cell>
          <cell r="H38">
            <v>38811.629999999997</v>
          </cell>
          <cell r="I38">
            <v>20799.11</v>
          </cell>
          <cell r="J38">
            <v>35596.36</v>
          </cell>
          <cell r="K38">
            <v>38527.449999999997</v>
          </cell>
          <cell r="L38">
            <v>30885.840000000004</v>
          </cell>
          <cell r="M38">
            <v>41090.89</v>
          </cell>
          <cell r="N38">
            <v>70222.350000000006</v>
          </cell>
          <cell r="O38">
            <v>528550.23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A40" t="str">
            <v>Closing Balance Stockpile</v>
          </cell>
          <cell r="B40" t="str">
            <v>Grade (g/t)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Tonnes of Ore</v>
          </cell>
          <cell r="C41">
            <v>1831097</v>
          </cell>
          <cell r="D41">
            <v>1876052</v>
          </cell>
          <cell r="E41">
            <v>1899838</v>
          </cell>
          <cell r="F41">
            <v>1944113</v>
          </cell>
          <cell r="G41">
            <v>1869624</v>
          </cell>
          <cell r="H41">
            <v>1712066</v>
          </cell>
          <cell r="I41">
            <v>1494904</v>
          </cell>
          <cell r="J41">
            <v>1303602</v>
          </cell>
          <cell r="K41">
            <v>1010534</v>
          </cell>
          <cell r="L41">
            <v>844094</v>
          </cell>
          <cell r="M41">
            <v>970210</v>
          </cell>
          <cell r="N41">
            <v>986007</v>
          </cell>
          <cell r="O41">
            <v>986007</v>
          </cell>
        </row>
        <row r="42">
          <cell r="B42" t="str">
            <v>Grade (g/t)</v>
          </cell>
          <cell r="C42">
            <v>3.3622932254053173</v>
          </cell>
          <cell r="D42">
            <v>3.3407129546515768</v>
          </cell>
          <cell r="E42">
            <v>3.1000207641072555</v>
          </cell>
          <cell r="F42">
            <v>3.0504436836541911</v>
          </cell>
          <cell r="G42">
            <v>2.9485041774816754</v>
          </cell>
          <cell r="H42">
            <v>2.7991507850515109</v>
          </cell>
          <cell r="I42">
            <v>2.7011414004109962</v>
          </cell>
          <cell r="J42">
            <v>2.5740500036360792</v>
          </cell>
          <cell r="K42">
            <v>2.2494400275893738</v>
          </cell>
          <cell r="L42">
            <v>1.9776883558940117</v>
          </cell>
          <cell r="M42">
            <v>2.2015215041692002</v>
          </cell>
          <cell r="N42">
            <v>2.588194938818893</v>
          </cell>
          <cell r="O42">
            <v>2.588194938818893</v>
          </cell>
        </row>
        <row r="43">
          <cell r="B43" t="str">
            <v>Ounces</v>
          </cell>
          <cell r="C43">
            <v>197942</v>
          </cell>
          <cell r="D43">
            <v>201500</v>
          </cell>
          <cell r="E43">
            <v>189353</v>
          </cell>
          <cell r="F43">
            <v>190667</v>
          </cell>
          <cell r="G43">
            <v>177234</v>
          </cell>
          <cell r="H43">
            <v>154077</v>
          </cell>
          <cell r="I43">
            <v>129823</v>
          </cell>
          <cell r="J43">
            <v>107883</v>
          </cell>
          <cell r="K43">
            <v>73083</v>
          </cell>
          <cell r="L43">
            <v>53671</v>
          </cell>
          <cell r="M43">
            <v>68672</v>
          </cell>
          <cell r="N43">
            <v>82048</v>
          </cell>
          <cell r="O43">
            <v>82048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A45" t="str">
            <v>Opening FG Inventory</v>
          </cell>
          <cell r="B45" t="str">
            <v>Actuals</v>
          </cell>
          <cell r="C45">
            <v>25995.888637564396</v>
          </cell>
          <cell r="D45">
            <v>7040.9290000000037</v>
          </cell>
          <cell r="E45">
            <v>6640.3680000000022</v>
          </cell>
          <cell r="F45">
            <v>13733.498000000007</v>
          </cell>
          <cell r="G45">
            <v>16202.172000000006</v>
          </cell>
          <cell r="H45">
            <v>3111.8470000000016</v>
          </cell>
          <cell r="I45">
            <v>5273.7799999999988</v>
          </cell>
          <cell r="J45">
            <v>2406.6479999999974</v>
          </cell>
          <cell r="K45">
            <v>8635.6160000000018</v>
          </cell>
          <cell r="L45">
            <v>14604.371999999996</v>
          </cell>
          <cell r="M45">
            <v>12664.270349991704</v>
          </cell>
          <cell r="N45">
            <v>3076.301349991707</v>
          </cell>
          <cell r="O45">
            <v>25995.888637564396</v>
          </cell>
        </row>
        <row r="46">
          <cell r="B46" t="str">
            <v>Refinery/Sales Adj. FG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0</v>
          </cell>
        </row>
        <row r="47">
          <cell r="B47" t="str">
            <v>Bar included in Deliveries Twice by Mill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521.66200000000003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521.66200000000003</v>
          </cell>
        </row>
        <row r="48">
          <cell r="B48" t="str">
            <v>Ounces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A49" t="str">
            <v>Deliveries</v>
          </cell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B50" t="str">
            <v>Ounces</v>
          </cell>
          <cell r="C50">
            <v>79790.269637564386</v>
          </cell>
          <cell r="D50">
            <v>44880.080999999998</v>
          </cell>
          <cell r="E50">
            <v>42288.67</v>
          </cell>
          <cell r="F50">
            <v>46527.675999999999</v>
          </cell>
          <cell r="G50">
            <v>62012.945000000007</v>
          </cell>
          <cell r="H50">
            <v>36649.697</v>
          </cell>
          <cell r="I50">
            <v>24187.904000000002</v>
          </cell>
          <cell r="J50">
            <v>29367.392</v>
          </cell>
          <cell r="K50">
            <v>32558.694000000003</v>
          </cell>
          <cell r="L50">
            <v>32825.941650008295</v>
          </cell>
          <cell r="M50">
            <v>50678.858999999997</v>
          </cell>
          <cell r="N50">
            <v>42154.618000000002</v>
          </cell>
          <cell r="O50">
            <v>523922.74728757271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A52" t="str">
            <v xml:space="preserve">Closing Balance Finished Gold Balance </v>
          </cell>
          <cell r="B52" t="str">
            <v>Ounces Poured</v>
          </cell>
          <cell r="C52">
            <v>7040.9290000000037</v>
          </cell>
          <cell r="D52">
            <v>6640.3680000000022</v>
          </cell>
          <cell r="E52">
            <v>13733.498000000007</v>
          </cell>
          <cell r="F52">
            <v>16202.172000000006</v>
          </cell>
          <cell r="G52">
            <v>3111.8470000000016</v>
          </cell>
          <cell r="H52">
            <v>5273.7799999999988</v>
          </cell>
          <cell r="I52">
            <v>2406.6479999999974</v>
          </cell>
          <cell r="J52">
            <v>8635.6160000000018</v>
          </cell>
          <cell r="K52">
            <v>14604.371999999996</v>
          </cell>
          <cell r="L52">
            <v>12664.270349991704</v>
          </cell>
          <cell r="M52">
            <v>3076.301349991707</v>
          </cell>
          <cell r="N52">
            <v>31144.033349991703</v>
          </cell>
          <cell r="O52">
            <v>31144.033349991703</v>
          </cell>
        </row>
        <row r="54">
          <cell r="A54" t="str">
            <v>Deliveries by shipment number</v>
          </cell>
        </row>
        <row r="55">
          <cell r="B55" t="str">
            <v>Shipment 120</v>
          </cell>
          <cell r="C55">
            <v>38615.831637564392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Shipment 121</v>
          </cell>
          <cell r="C56">
            <v>41174.437999999995</v>
          </cell>
        </row>
        <row r="57">
          <cell r="B57" t="str">
            <v>Shipment 122</v>
          </cell>
          <cell r="D57">
            <v>21103.726999999999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Shipment 123</v>
          </cell>
          <cell r="D58">
            <v>23776.353999999999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Shipment 124</v>
          </cell>
          <cell r="D59">
            <v>55327</v>
          </cell>
          <cell r="E59">
            <v>21226.732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Shipment 125</v>
          </cell>
          <cell r="D60">
            <v>0.8</v>
          </cell>
          <cell r="E60">
            <v>21061.937999999998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Shipment 126</v>
          </cell>
          <cell r="D61">
            <v>44262</v>
          </cell>
          <cell r="E61">
            <v>32484</v>
          </cell>
          <cell r="F61">
            <v>22394.02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B62" t="str">
            <v>Shipment 127</v>
          </cell>
          <cell r="D62">
            <v>44904</v>
          </cell>
          <cell r="E62">
            <v>32784</v>
          </cell>
          <cell r="F62">
            <v>24133.655999999999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3">
          <cell r="B63" t="str">
            <v>Shipment 128</v>
          </cell>
          <cell r="G63">
            <v>19720.988000000005</v>
          </cell>
        </row>
        <row r="64">
          <cell r="B64" t="str">
            <v>Shipment 129</v>
          </cell>
          <cell r="G64">
            <v>19408.377000000004</v>
          </cell>
        </row>
        <row r="65">
          <cell r="B65" t="str">
            <v>Shipment 130</v>
          </cell>
          <cell r="D65" t="str">
            <v>January</v>
          </cell>
          <cell r="E65" t="str">
            <v>February</v>
          </cell>
          <cell r="F65" t="str">
            <v>March</v>
          </cell>
          <cell r="G65">
            <v>22883.58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Shipment 131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>
            <v>17089.851999999999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Shipment 132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19559.845000000001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Shipment 133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16338.94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B69" t="str">
            <v>Shipment 134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7848.9639999999999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B70" t="str">
            <v>Shipment 135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13497.861000000001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B71" t="str">
            <v>Shipment 136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15869.531000000001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B72" t="str">
            <v>Shipment 137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15416.796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3">
          <cell r="B73" t="str">
            <v>Shipment 138</v>
          </cell>
          <cell r="K73">
            <v>17141.898000000001</v>
          </cell>
        </row>
        <row r="74">
          <cell r="B74" t="str">
            <v>Shipment 139</v>
          </cell>
          <cell r="L74">
            <v>17296.764999999999</v>
          </cell>
        </row>
        <row r="75">
          <cell r="B75" t="str">
            <v>Shipment 140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>
            <v>15529.176650008294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B76" t="str">
            <v>Shipment 141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12645.547</v>
          </cell>
          <cell r="N76">
            <v>68672</v>
          </cell>
          <cell r="O76">
            <v>82047.78</v>
          </cell>
        </row>
        <row r="77">
          <cell r="B77" t="str">
            <v>Shipment 142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13723.666999999999</v>
          </cell>
          <cell r="N77">
            <v>16593</v>
          </cell>
          <cell r="O77">
            <v>12741.31</v>
          </cell>
        </row>
        <row r="78">
          <cell r="B78" t="str">
            <v>Shipment 143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24309.645</v>
          </cell>
          <cell r="N78">
            <v>3057</v>
          </cell>
          <cell r="O78">
            <v>31144.482349991697</v>
          </cell>
        </row>
        <row r="79">
          <cell r="B79" t="str">
            <v>Shipment 144</v>
          </cell>
          <cell r="N79">
            <v>42154.618000000002</v>
          </cell>
        </row>
        <row r="80">
          <cell r="B80" t="str">
            <v>Gold Bar made from slag and samples</v>
          </cell>
        </row>
        <row r="81">
          <cell r="B81" t="str">
            <v>Cost of Goods Sold: Actuals</v>
          </cell>
          <cell r="C81">
            <v>79790.269637564386</v>
          </cell>
          <cell r="D81">
            <v>44880.080999999998</v>
          </cell>
          <cell r="E81">
            <v>42288.67</v>
          </cell>
          <cell r="F81">
            <v>46527.675999999999</v>
          </cell>
          <cell r="G81">
            <v>62012.945000000007</v>
          </cell>
          <cell r="H81">
            <v>36649.697</v>
          </cell>
          <cell r="I81">
            <v>24187.904000000002</v>
          </cell>
          <cell r="J81">
            <v>29367.392</v>
          </cell>
          <cell r="K81">
            <v>32558.694000000003</v>
          </cell>
          <cell r="L81">
            <v>32825.941650008295</v>
          </cell>
          <cell r="M81">
            <v>50678.858999999997</v>
          </cell>
          <cell r="N81">
            <v>42154.618000000002</v>
          </cell>
          <cell r="O81">
            <v>523922.74728757271</v>
          </cell>
        </row>
        <row r="82">
          <cell r="A82" t="str">
            <v>Sales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>Monthly Sales Ounces</v>
          </cell>
          <cell r="C83">
            <v>79346.61</v>
          </cell>
          <cell r="D83">
            <v>45072.13</v>
          </cell>
          <cell r="E83">
            <v>42256.73</v>
          </cell>
          <cell r="F83">
            <v>46159.49</v>
          </cell>
          <cell r="G83">
            <v>62258.29</v>
          </cell>
          <cell r="H83">
            <v>36295.962449999999</v>
          </cell>
          <cell r="I83">
            <v>24231.49</v>
          </cell>
          <cell r="J83">
            <v>29490.81</v>
          </cell>
          <cell r="K83">
            <v>32474.560000000001</v>
          </cell>
          <cell r="L83">
            <v>32847.08</v>
          </cell>
          <cell r="M83">
            <v>50461.281439999999</v>
          </cell>
          <cell r="N83">
            <v>42288.03</v>
          </cell>
          <cell r="O83">
            <v>523182.46389000001</v>
          </cell>
        </row>
        <row r="85">
          <cell r="B85" t="str">
            <v>Refining Difference</v>
          </cell>
          <cell r="C85">
            <v>-443.65963756438578</v>
          </cell>
          <cell r="D85">
            <v>192.04899999999907</v>
          </cell>
          <cell r="E85">
            <v>-31.939999999995052</v>
          </cell>
          <cell r="F85">
            <v>-368.18600000000151</v>
          </cell>
          <cell r="G85">
            <v>245.34499999999389</v>
          </cell>
          <cell r="H85">
            <v>-353.73455000000104</v>
          </cell>
          <cell r="I85">
            <v>43.585999999999331</v>
          </cell>
          <cell r="J85">
            <v>123.41800000000148</v>
          </cell>
          <cell r="K85">
            <v>-84.134000000001834</v>
          </cell>
          <cell r="L85">
            <v>21.138349991706491</v>
          </cell>
          <cell r="M85">
            <v>-217.5775599999979</v>
          </cell>
          <cell r="N85">
            <v>133.41199999999662</v>
          </cell>
          <cell r="O85">
            <v>-740.28339757269714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B97" t="str">
            <v>US Dollars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3" refreshError="1">
        <row r="1">
          <cell r="A1" t="str">
            <v>Kumtor Gold Company</v>
          </cell>
        </row>
        <row r="2">
          <cell r="A2" t="str">
            <v>Gold Institute - Cash Costs</v>
          </cell>
        </row>
        <row r="3">
          <cell r="A3" t="str">
            <v>December 31, 2002</v>
          </cell>
        </row>
        <row r="6">
          <cell r="C6" t="str">
            <v>January Actual</v>
          </cell>
          <cell r="D6" t="str">
            <v>January Budget</v>
          </cell>
          <cell r="E6" t="str">
            <v>Variance</v>
          </cell>
          <cell r="F6" t="str">
            <v>February Actual</v>
          </cell>
          <cell r="G6" t="str">
            <v>February Budget</v>
          </cell>
          <cell r="H6" t="str">
            <v>Variance</v>
          </cell>
          <cell r="I6" t="str">
            <v>March Actual</v>
          </cell>
          <cell r="J6" t="str">
            <v>March Budget</v>
          </cell>
          <cell r="K6" t="str">
            <v>Variance</v>
          </cell>
          <cell r="L6" t="str">
            <v>April Actual</v>
          </cell>
          <cell r="M6" t="str">
            <v>April Budget</v>
          </cell>
          <cell r="N6" t="str">
            <v>Variance</v>
          </cell>
          <cell r="O6" t="str">
            <v>May Actual</v>
          </cell>
        </row>
        <row r="8">
          <cell r="A8" t="str">
            <v>Mining</v>
          </cell>
          <cell r="C8">
            <v>2819.3343346301826</v>
          </cell>
          <cell r="D8">
            <v>3983.6787400000003</v>
          </cell>
          <cell r="E8">
            <v>1164.3444053698177</v>
          </cell>
          <cell r="F8">
            <v>2817.1421309949365</v>
          </cell>
          <cell r="G8">
            <v>3796.1667900000002</v>
          </cell>
          <cell r="H8">
            <v>979.02465900506377</v>
          </cell>
          <cell r="I8">
            <v>2947.4759256340171</v>
          </cell>
          <cell r="J8">
            <v>3840.2747200000003</v>
          </cell>
          <cell r="K8">
            <v>892.79879436598321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 t="str">
            <v>Milling</v>
          </cell>
          <cell r="C9">
            <v>2086.8801157980874</v>
          </cell>
          <cell r="D9">
            <v>7563.6051499999994</v>
          </cell>
          <cell r="E9">
            <v>5476.7250342019124</v>
          </cell>
          <cell r="F9">
            <v>2346.4810616411714</v>
          </cell>
          <cell r="G9">
            <v>9072.5843100000002</v>
          </cell>
          <cell r="H9">
            <v>6726.1032483588288</v>
          </cell>
          <cell r="I9">
            <v>2606.5321484139167</v>
          </cell>
          <cell r="J9">
            <v>7864.7686999999996</v>
          </cell>
          <cell r="K9">
            <v>5258.2365515860829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Maintenance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E12" t="str">
            <v xml:space="preserve"> </v>
          </cell>
          <cell r="H12" t="str">
            <v xml:space="preserve"> </v>
          </cell>
          <cell r="K12" t="str">
            <v xml:space="preserve"> </v>
          </cell>
          <cell r="N12" t="str">
            <v xml:space="preserve"> </v>
          </cell>
        </row>
        <row r="13">
          <cell r="A13" t="str">
            <v>SUB-TOTAL</v>
          </cell>
          <cell r="C13">
            <v>6721.4085661352865</v>
          </cell>
          <cell r="D13">
            <v>13822.531539999998</v>
          </cell>
          <cell r="E13">
            <v>7101.1229738647125</v>
          </cell>
          <cell r="F13">
            <v>7353.6269960097707</v>
          </cell>
          <cell r="G13">
            <v>14997.523300000001</v>
          </cell>
          <cell r="H13">
            <v>7643.8963039902301</v>
          </cell>
          <cell r="I13">
            <v>7574.4157865772968</v>
          </cell>
          <cell r="J13">
            <v>13962.228069999999</v>
          </cell>
          <cell r="K13">
            <v>6387.8122834227024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 xml:space="preserve"> </v>
          </cell>
          <cell r="E14" t="str">
            <v xml:space="preserve"> </v>
          </cell>
          <cell r="H14" t="str">
            <v xml:space="preserve"> </v>
          </cell>
          <cell r="K14" t="str">
            <v xml:space="preserve"> </v>
          </cell>
          <cell r="N14" t="str">
            <v xml:space="preserve"> </v>
          </cell>
        </row>
        <row r="15">
          <cell r="A15" t="str">
            <v>Management Fees</v>
          </cell>
          <cell r="C15">
            <v>356.04831999999999</v>
          </cell>
          <cell r="D15">
            <v>0</v>
          </cell>
          <cell r="E15">
            <v>-356.04831999999999</v>
          </cell>
          <cell r="F15">
            <v>395.26711999999998</v>
          </cell>
          <cell r="G15">
            <v>0</v>
          </cell>
          <cell r="H15">
            <v>-395.26711999999998</v>
          </cell>
          <cell r="I15">
            <v>418.56534999999997</v>
          </cell>
          <cell r="J15">
            <v>0</v>
          </cell>
          <cell r="K15">
            <v>-418.56534999999997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Bishkek Administration</v>
          </cell>
          <cell r="C16">
            <v>431.6376285382413</v>
          </cell>
          <cell r="D16">
            <v>571.49845999999991</v>
          </cell>
          <cell r="E16">
            <v>139.86083146175861</v>
          </cell>
          <cell r="F16">
            <v>836.00473737346488</v>
          </cell>
          <cell r="G16">
            <v>574.83663000000001</v>
          </cell>
          <cell r="H16">
            <v>-261.16810737346486</v>
          </cell>
          <cell r="I16">
            <v>601.39120327732792</v>
          </cell>
          <cell r="J16">
            <v>572.53645999999992</v>
          </cell>
          <cell r="K16">
            <v>-28.854743277327998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 xml:space="preserve"> </v>
          </cell>
        </row>
        <row r="18">
          <cell r="A18" t="str">
            <v>TOTAL CASH OPER. COSTS</v>
          </cell>
          <cell r="C18">
            <v>7509.0945146735276</v>
          </cell>
          <cell r="D18">
            <v>14394.029999999999</v>
          </cell>
          <cell r="E18">
            <v>6884.9354853264713</v>
          </cell>
          <cell r="F18">
            <v>8584.8988533832362</v>
          </cell>
          <cell r="G18">
            <v>15572.359930000001</v>
          </cell>
          <cell r="H18">
            <v>6987.4610766167652</v>
          </cell>
          <cell r="I18">
            <v>8594.3723398546244</v>
          </cell>
          <cell r="J18">
            <v>14534.764529999999</v>
          </cell>
          <cell r="K18">
            <v>5940.3921901453741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0">
          <cell r="A20" t="str">
            <v>Other</v>
          </cell>
          <cell r="C20">
            <v>166.91404386931777</v>
          </cell>
          <cell r="D20">
            <v>976.16912000000002</v>
          </cell>
          <cell r="E20">
            <v>809.25507613068226</v>
          </cell>
          <cell r="F20">
            <v>61.12624718420475</v>
          </cell>
          <cell r="G20">
            <v>969.84068000000002</v>
          </cell>
          <cell r="H20">
            <v>908.71443281579525</v>
          </cell>
          <cell r="I20">
            <v>138.39950234413092</v>
          </cell>
          <cell r="J20">
            <v>973.25846999999999</v>
          </cell>
          <cell r="K20">
            <v>834.85896765586904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Production &amp; Royalty Tax</v>
          </cell>
          <cell r="C21" t="e">
            <v>#N/A</v>
          </cell>
          <cell r="D21">
            <v>2237.0249100000001</v>
          </cell>
          <cell r="E21" t="e">
            <v>#N/A</v>
          </cell>
          <cell r="F21" t="e">
            <v>#N/A</v>
          </cell>
          <cell r="G21">
            <v>2124.0886800000003</v>
          </cell>
          <cell r="H21" t="e">
            <v>#N/A</v>
          </cell>
          <cell r="I21" t="e">
            <v>#N/A</v>
          </cell>
          <cell r="J21">
            <v>2370.8589099999999</v>
          </cell>
          <cell r="K21" t="e">
            <v>#N/A</v>
          </cell>
          <cell r="L21" t="e">
            <v>#N/A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1088.44</v>
          </cell>
          <cell r="E22">
            <v>1027.7752399999999</v>
          </cell>
          <cell r="F22">
            <v>215.49751999999998</v>
          </cell>
          <cell r="G22">
            <v>1079.0930000000001</v>
          </cell>
          <cell r="H22">
            <v>863.59548000000007</v>
          </cell>
          <cell r="I22">
            <v>331.04164000000003</v>
          </cell>
          <cell r="J22">
            <v>1175.6020000000001</v>
          </cell>
          <cell r="K22">
            <v>844.56036000000006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A24" t="str">
            <v>TOTAL CASH COSTS</v>
          </cell>
          <cell r="C24" t="e">
            <v>#N/A</v>
          </cell>
          <cell r="D24">
            <v>18695.66403</v>
          </cell>
          <cell r="E24" t="e">
            <v>#N/A</v>
          </cell>
          <cell r="F24" t="e">
            <v>#N/A</v>
          </cell>
          <cell r="G24">
            <v>19745.382290000001</v>
          </cell>
          <cell r="H24" t="e">
            <v>#N/A</v>
          </cell>
          <cell r="I24" t="e">
            <v>#N/A</v>
          </cell>
          <cell r="J24">
            <v>19054.483909999999</v>
          </cell>
          <cell r="K24" t="e">
            <v>#N/A</v>
          </cell>
          <cell r="L24" t="e">
            <v>#N/A</v>
          </cell>
          <cell r="M24">
            <v>0</v>
          </cell>
          <cell r="N24" t="e">
            <v>#N/A</v>
          </cell>
          <cell r="O24" t="e">
            <v>#N/A</v>
          </cell>
        </row>
        <row r="26">
          <cell r="A26" t="str">
            <v>Interest/financing</v>
          </cell>
          <cell r="C26">
            <v>882.09042883049847</v>
          </cell>
          <cell r="D26">
            <v>107.142</v>
          </cell>
          <cell r="E26">
            <v>-774.94842883049841</v>
          </cell>
          <cell r="F26">
            <v>981.70751676566101</v>
          </cell>
          <cell r="G26">
            <v>110.821</v>
          </cell>
          <cell r="H26">
            <v>-870.88651676566099</v>
          </cell>
          <cell r="I26">
            <v>897.24131829379871</v>
          </cell>
          <cell r="J26">
            <v>113.563</v>
          </cell>
          <cell r="K26">
            <v>-783.67831829379872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DD&amp;R</v>
          </cell>
          <cell r="C27">
            <v>3626.1304599999999</v>
          </cell>
          <cell r="D27" t="e">
            <v>#REF!</v>
          </cell>
          <cell r="E27" t="e">
            <v>#REF!</v>
          </cell>
          <cell r="F27">
            <v>3086.60583</v>
          </cell>
          <cell r="G27" t="e">
            <v>#REF!</v>
          </cell>
          <cell r="H27" t="e">
            <v>#REF!</v>
          </cell>
          <cell r="I27">
            <v>3045.8959199999999</v>
          </cell>
          <cell r="J27" t="e">
            <v>#REF!</v>
          </cell>
          <cell r="K27" t="e">
            <v>#REF!</v>
          </cell>
          <cell r="L27">
            <v>0</v>
          </cell>
          <cell r="M27" t="e">
            <v>#REF!</v>
          </cell>
          <cell r="N27" t="e">
            <v>#REF!</v>
          </cell>
          <cell r="O27">
            <v>0</v>
          </cell>
        </row>
        <row r="29">
          <cell r="A29" t="str">
            <v>TOTAL COSTS</v>
          </cell>
          <cell r="C29" t="e">
            <v>#N/A</v>
          </cell>
          <cell r="D29" t="e">
            <v>#REF!</v>
          </cell>
          <cell r="E29" t="e">
            <v>#N/A</v>
          </cell>
          <cell r="F29" t="e">
            <v>#N/A</v>
          </cell>
          <cell r="G29" t="e">
            <v>#REF!</v>
          </cell>
          <cell r="H29" t="e">
            <v>#N/A</v>
          </cell>
          <cell r="I29" t="e">
            <v>#N/A</v>
          </cell>
          <cell r="J29" t="e">
            <v>#REF!</v>
          </cell>
          <cell r="K29" t="e">
            <v>#N/A</v>
          </cell>
          <cell r="L29" t="e">
            <v>#N/A</v>
          </cell>
          <cell r="M29" t="e">
            <v>#REF!</v>
          </cell>
          <cell r="N29" t="e">
            <v>#N/A</v>
          </cell>
          <cell r="O29" t="e">
            <v>#N/A</v>
          </cell>
        </row>
        <row r="31">
          <cell r="A31" t="str">
            <v>Ounces Poured</v>
          </cell>
          <cell r="C31">
            <v>60835</v>
          </cell>
          <cell r="D31">
            <v>44904</v>
          </cell>
          <cell r="E31">
            <v>15931</v>
          </cell>
          <cell r="F31">
            <v>44480</v>
          </cell>
          <cell r="G31">
            <v>32784</v>
          </cell>
          <cell r="H31">
            <v>11696</v>
          </cell>
          <cell r="I31">
            <v>49381</v>
          </cell>
          <cell r="J31">
            <v>40458</v>
          </cell>
          <cell r="K31">
            <v>8923</v>
          </cell>
          <cell r="L31">
            <v>48996</v>
          </cell>
          <cell r="M31">
            <v>45967</v>
          </cell>
          <cell r="N31">
            <v>3029</v>
          </cell>
          <cell r="O31">
            <v>48923</v>
          </cell>
        </row>
        <row r="32">
          <cell r="A32" t="str">
            <v>Ounces Sold</v>
          </cell>
          <cell r="C32">
            <v>79346.61</v>
          </cell>
          <cell r="D32">
            <v>41395.161290322583</v>
          </cell>
          <cell r="E32">
            <v>37951.448709677417</v>
          </cell>
          <cell r="F32">
            <v>45072.13</v>
          </cell>
          <cell r="G32">
            <v>34172.294930875578</v>
          </cell>
          <cell r="H32">
            <v>10899.83506912442</v>
          </cell>
          <cell r="I32">
            <v>42256.73</v>
          </cell>
          <cell r="J32">
            <v>35871.511520737316</v>
          </cell>
          <cell r="K32">
            <v>6385.2184792626867</v>
          </cell>
          <cell r="L32">
            <v>46159.49</v>
          </cell>
          <cell r="M32">
            <v>41085.440860215065</v>
          </cell>
          <cell r="N32">
            <v>5074.0491397849328</v>
          </cell>
          <cell r="O32">
            <v>62258.29</v>
          </cell>
        </row>
        <row r="34">
          <cell r="A34" t="str">
            <v>TOTAL CASH OPER. COST/Oz.</v>
          </cell>
          <cell r="C34">
            <v>123.43378835659615</v>
          </cell>
          <cell r="D34">
            <v>320.55117584179584</v>
          </cell>
          <cell r="E34">
            <v>197.11738748519969</v>
          </cell>
          <cell r="F34">
            <v>193.00581954548642</v>
          </cell>
          <cell r="G34">
            <v>474.99877775744267</v>
          </cell>
          <cell r="H34">
            <v>281.99295821195625</v>
          </cell>
          <cell r="I34">
            <v>174.04208784460874</v>
          </cell>
          <cell r="J34">
            <v>359.25563621533439</v>
          </cell>
          <cell r="K34">
            <v>185.21354837072565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A36" t="str">
            <v>TOTAL CASH COST/Oz.</v>
          </cell>
          <cell r="C36" t="e">
            <v>#N/A</v>
          </cell>
          <cell r="D36">
            <v>416.34740847140569</v>
          </cell>
          <cell r="E36" t="e">
            <v>#N/A</v>
          </cell>
          <cell r="F36" t="e">
            <v>#N/A</v>
          </cell>
          <cell r="G36">
            <v>602.28716111517826</v>
          </cell>
          <cell r="H36" t="e">
            <v>#N/A</v>
          </cell>
          <cell r="I36" t="e">
            <v>#N/A</v>
          </cell>
          <cell r="J36">
            <v>470.96949700924409</v>
          </cell>
          <cell r="K36" t="e">
            <v>#N/A</v>
          </cell>
          <cell r="L36" t="e">
            <v>#N/A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C37" t="str">
            <v xml:space="preserve"> </v>
          </cell>
          <cell r="F37" t="str">
            <v xml:space="preserve"> </v>
          </cell>
          <cell r="I37" t="str">
            <v xml:space="preserve"> </v>
          </cell>
          <cell r="L37" t="str">
            <v xml:space="preserve"> </v>
          </cell>
          <cell r="O37" t="str">
            <v xml:space="preserve"> </v>
          </cell>
        </row>
        <row r="38">
          <cell r="A38" t="str">
            <v>TOTAL  COST/Oz.</v>
          </cell>
          <cell r="C38" t="e">
            <v>#N/A</v>
          </cell>
          <cell r="D38" t="e">
            <v>#REF!</v>
          </cell>
          <cell r="E38" t="e">
            <v>#REF!</v>
          </cell>
          <cell r="F38" t="e">
            <v>#N/A</v>
          </cell>
          <cell r="G38" t="e">
            <v>#REF!</v>
          </cell>
          <cell r="H38" t="e">
            <v>#REF!</v>
          </cell>
          <cell r="I38" t="e">
            <v>#N/A</v>
          </cell>
          <cell r="J38" t="e">
            <v>#REF!</v>
          </cell>
          <cell r="K38" t="e">
            <v>#REF!</v>
          </cell>
          <cell r="L38" t="e">
            <v>#N/A</v>
          </cell>
          <cell r="M38" t="e">
            <v>#REF!</v>
          </cell>
          <cell r="N38" t="e">
            <v>#REF!</v>
          </cell>
          <cell r="O38" t="e">
            <v>#N/A</v>
          </cell>
        </row>
        <row r="40">
          <cell r="A40" t="str">
            <v>TOTAL CASH COST/Oz. (incl. Indemnifiable taxes)</v>
          </cell>
          <cell r="C40" t="e">
            <v>#N/A</v>
          </cell>
          <cell r="D40">
            <v>416.34740847140569</v>
          </cell>
          <cell r="E40" t="e">
            <v>#N/A</v>
          </cell>
          <cell r="F40" t="e">
            <v>#N/A</v>
          </cell>
          <cell r="G40">
            <v>602.28716111517826</v>
          </cell>
          <cell r="H40" t="e">
            <v>#N/A</v>
          </cell>
          <cell r="I40" t="e">
            <v>#N/A</v>
          </cell>
          <cell r="J40">
            <v>470.96949700924409</v>
          </cell>
          <cell r="K40" t="e">
            <v>#N/A</v>
          </cell>
          <cell r="L40" t="e">
            <v>#N/A</v>
          </cell>
          <cell r="M40">
            <v>0</v>
          </cell>
          <cell r="N40" t="e">
            <v>#N/A</v>
          </cell>
          <cell r="O40" t="e">
            <v>#N/A</v>
          </cell>
        </row>
        <row r="46">
          <cell r="A46" t="str">
            <v>Indemnifiable Taxes</v>
          </cell>
          <cell r="C46">
            <v>1842.3899219039217</v>
          </cell>
          <cell r="D46">
            <v>0</v>
          </cell>
          <cell r="E46">
            <v>-1842.3899219039217</v>
          </cell>
          <cell r="F46">
            <v>1006.1741867399435</v>
          </cell>
          <cell r="G46">
            <v>0</v>
          </cell>
          <cell r="H46">
            <v>-1006.1741867399435</v>
          </cell>
          <cell r="I46">
            <v>1576.4676381391898</v>
          </cell>
          <cell r="J46">
            <v>0</v>
          </cell>
          <cell r="K46">
            <v>-1576.4676381391898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8">
          <cell r="A48" t="str">
            <v>TOTAL CASH COSTS (includes indemnifiable taxes)</v>
          </cell>
          <cell r="C48" t="e">
            <v>#N/A</v>
          </cell>
          <cell r="D48">
            <v>18695.66403</v>
          </cell>
          <cell r="E48" t="e">
            <v>#N/A</v>
          </cell>
          <cell r="F48" t="e">
            <v>#N/A</v>
          </cell>
          <cell r="G48">
            <v>19745.382290000001</v>
          </cell>
          <cell r="H48" t="e">
            <v>#N/A</v>
          </cell>
          <cell r="I48" t="e">
            <v>#N/A</v>
          </cell>
          <cell r="J48">
            <v>19054.483909999999</v>
          </cell>
          <cell r="K48" t="e">
            <v>#N/A</v>
          </cell>
          <cell r="L48" t="e">
            <v>#N/A</v>
          </cell>
          <cell r="M48">
            <v>0</v>
          </cell>
          <cell r="N48" t="e">
            <v>#N/A</v>
          </cell>
          <cell r="O48" t="e">
            <v>#N/A</v>
          </cell>
        </row>
        <row r="50">
          <cell r="A50" t="str">
            <v>TOTAL COSTS (includes indemnifiable taxes and tax income)</v>
          </cell>
          <cell r="C50" t="e">
            <v>#N/A</v>
          </cell>
          <cell r="D50" t="e">
            <v>#REF!</v>
          </cell>
          <cell r="E50" t="e">
            <v>#REF!</v>
          </cell>
          <cell r="F50" t="e">
            <v>#N/A</v>
          </cell>
          <cell r="G50" t="e">
            <v>#REF!</v>
          </cell>
          <cell r="H50" t="e">
            <v>#REF!</v>
          </cell>
          <cell r="I50" t="e">
            <v>#N/A</v>
          </cell>
          <cell r="J50" t="e">
            <v>#REF!</v>
          </cell>
          <cell r="K50" t="e">
            <v>#REF!</v>
          </cell>
          <cell r="L50" t="e">
            <v>#N/A</v>
          </cell>
          <cell r="M50" t="e">
            <v>#REF!</v>
          </cell>
          <cell r="N50" t="e">
            <v>#REF!</v>
          </cell>
          <cell r="O50" t="e">
            <v>#N/A</v>
          </cell>
        </row>
        <row r="52">
          <cell r="A52" t="str">
            <v>TOTAL CASH COST/Oz.</v>
          </cell>
          <cell r="C52" t="e">
            <v>#N/A</v>
          </cell>
          <cell r="D52">
            <v>416.34740847140569</v>
          </cell>
          <cell r="E52" t="e">
            <v>#N/A</v>
          </cell>
          <cell r="F52" t="e">
            <v>#N/A</v>
          </cell>
          <cell r="G52">
            <v>602.28716111517826</v>
          </cell>
          <cell r="H52" t="e">
            <v>#N/A</v>
          </cell>
          <cell r="I52" t="e">
            <v>#N/A</v>
          </cell>
          <cell r="J52">
            <v>470.96949700924409</v>
          </cell>
          <cell r="K52" t="e">
            <v>#N/A</v>
          </cell>
          <cell r="L52" t="e">
            <v>#N/A</v>
          </cell>
          <cell r="M52">
            <v>0</v>
          </cell>
          <cell r="N52" t="e">
            <v>#N/A</v>
          </cell>
          <cell r="O52" t="e">
            <v>#N/A</v>
          </cell>
        </row>
        <row r="54">
          <cell r="A54" t="str">
            <v>TOTAL  COST/Oz.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62">
          <cell r="A62" t="str">
            <v>Кумтор Голд Компани</v>
          </cell>
        </row>
        <row r="63">
          <cell r="A63" t="str">
            <v xml:space="preserve">Институт исследований золота - денежные затраты </v>
          </cell>
        </row>
        <row r="64">
          <cell r="A64" t="str">
            <v>31 августа 2002 года</v>
          </cell>
        </row>
        <row r="67">
          <cell r="C67" t="str">
            <v>January Actual</v>
          </cell>
          <cell r="D67" t="str">
            <v>January Budget</v>
          </cell>
          <cell r="E67" t="str">
            <v>Variance</v>
          </cell>
          <cell r="F67" t="str">
            <v>February Actual</v>
          </cell>
          <cell r="G67" t="str">
            <v>February Budget</v>
          </cell>
          <cell r="H67" t="str">
            <v>Variance</v>
          </cell>
          <cell r="I67" t="str">
            <v>March Actual</v>
          </cell>
          <cell r="J67" t="str">
            <v>March Budget</v>
          </cell>
          <cell r="K67" t="str">
            <v>Variance</v>
          </cell>
          <cell r="L67" t="str">
            <v>Факт за апрель</v>
          </cell>
          <cell r="M67" t="str">
            <v>План на апрель</v>
          </cell>
          <cell r="N67" t="str">
            <v>Расх.</v>
          </cell>
          <cell r="O67" t="str">
            <v>Факт за май</v>
          </cell>
        </row>
        <row r="69">
          <cell r="A69" t="str">
            <v>Добыча</v>
          </cell>
          <cell r="C69">
            <v>2819.3343346301826</v>
          </cell>
          <cell r="D69">
            <v>3983.6787400000003</v>
          </cell>
          <cell r="E69">
            <v>1164.3444053698177</v>
          </cell>
          <cell r="F69">
            <v>2817.1421309949365</v>
          </cell>
          <cell r="G69">
            <v>3796.1667900000002</v>
          </cell>
          <cell r="H69">
            <v>979.02465900506377</v>
          </cell>
          <cell r="I69">
            <v>2947.4759256340171</v>
          </cell>
          <cell r="J69">
            <v>3840.2747200000003</v>
          </cell>
          <cell r="K69">
            <v>892.79879436598321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 t="str">
            <v>Переработка</v>
          </cell>
          <cell r="C70">
            <v>2086.8801157980874</v>
          </cell>
          <cell r="D70">
            <v>7563.6051499999994</v>
          </cell>
          <cell r="E70">
            <v>5476.7250342019124</v>
          </cell>
          <cell r="F70">
            <v>2346.4810616411714</v>
          </cell>
          <cell r="G70">
            <v>9072.5843100000002</v>
          </cell>
          <cell r="H70">
            <v>6726.1032483588288</v>
          </cell>
          <cell r="I70">
            <v>2606.5321484139167</v>
          </cell>
          <cell r="J70">
            <v>7864.7686999999996</v>
          </cell>
          <cell r="K70">
            <v>5258.2365515860829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Администрация на сайте</v>
          </cell>
          <cell r="C71">
            <v>1815.1941157070169</v>
          </cell>
          <cell r="D71">
            <v>2275.2476499999998</v>
          </cell>
          <cell r="E71">
            <v>460.05353429298293</v>
          </cell>
          <cell r="F71">
            <v>2190.0038033736632</v>
          </cell>
          <cell r="G71">
            <v>2128.7722000000003</v>
          </cell>
          <cell r="H71">
            <v>-61.231603373662892</v>
          </cell>
          <cell r="I71">
            <v>2020.4077125293636</v>
          </cell>
          <cell r="J71">
            <v>2257.1846499999997</v>
          </cell>
          <cell r="K71">
            <v>236.77693747063608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 t="str">
            <v>ТО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 t="str">
            <v xml:space="preserve"> </v>
          </cell>
          <cell r="H73" t="str">
            <v xml:space="preserve"> </v>
          </cell>
          <cell r="K73" t="str">
            <v xml:space="preserve"> </v>
          </cell>
        </row>
        <row r="74">
          <cell r="A74" t="str">
            <v>ПРЕДВАРИТ. ИТОГ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 xml:space="preserve"> </v>
          </cell>
          <cell r="E75" t="str">
            <v xml:space="preserve"> </v>
          </cell>
          <cell r="H75" t="str">
            <v xml:space="preserve"> </v>
          </cell>
          <cell r="K75" t="str">
            <v xml:space="preserve"> </v>
          </cell>
        </row>
        <row r="76">
          <cell r="A76" t="str">
            <v>Гонорары за менеджмент</v>
          </cell>
          <cell r="C76">
            <v>356.04831999999999</v>
          </cell>
          <cell r="D76">
            <v>0</v>
          </cell>
          <cell r="E76">
            <v>-356.04831999999999</v>
          </cell>
          <cell r="F76">
            <v>395.26711999999998</v>
          </cell>
          <cell r="G76">
            <v>0</v>
          </cell>
          <cell r="H76">
            <v>-395.26711999999998</v>
          </cell>
          <cell r="I76">
            <v>418.56534999999997</v>
          </cell>
          <cell r="J76">
            <v>0</v>
          </cell>
          <cell r="K76">
            <v>-418.56534999999997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Администрация в Бишкеке</v>
          </cell>
          <cell r="C77">
            <v>431.6376285382413</v>
          </cell>
          <cell r="D77">
            <v>571.49845999999991</v>
          </cell>
          <cell r="E77">
            <v>139.86083146175861</v>
          </cell>
          <cell r="F77">
            <v>836.00473737346488</v>
          </cell>
          <cell r="G77">
            <v>574.83663000000001</v>
          </cell>
          <cell r="H77">
            <v>-261.16810737346486</v>
          </cell>
          <cell r="I77">
            <v>601.39120327732792</v>
          </cell>
          <cell r="J77">
            <v>572.53645999999992</v>
          </cell>
          <cell r="K77">
            <v>-28.854743277327998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 xml:space="preserve"> </v>
          </cell>
        </row>
        <row r="79">
          <cell r="A79" t="str">
            <v>ВСЕГО ДЕН. ПРОИЗВ. ЗАТРАТ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1">
          <cell r="A81" t="str">
            <v>Прочее</v>
          </cell>
          <cell r="C81">
            <v>166.91404386931777</v>
          </cell>
          <cell r="D81">
            <v>976.16912000000002</v>
          </cell>
          <cell r="E81">
            <v>809.25507613068226</v>
          </cell>
          <cell r="F81">
            <v>61.12624718420475</v>
          </cell>
          <cell r="G81">
            <v>969.84068000000002</v>
          </cell>
          <cell r="H81">
            <v>908.71443281579525</v>
          </cell>
          <cell r="I81">
            <v>138.39950234413092</v>
          </cell>
          <cell r="J81">
            <v>973.25846999999999</v>
          </cell>
          <cell r="K81">
            <v>834.85896765586904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Производственные налоги и роялти</v>
          </cell>
          <cell r="C82" t="e">
            <v>#N/A</v>
          </cell>
          <cell r="D82">
            <v>2237.0249100000001</v>
          </cell>
          <cell r="E82" t="e">
            <v>#N/A</v>
          </cell>
          <cell r="F82" t="e">
            <v>#N/A</v>
          </cell>
          <cell r="G82">
            <v>2124.0886800000003</v>
          </cell>
          <cell r="H82" t="e">
            <v>#N/A</v>
          </cell>
          <cell r="I82" t="e">
            <v>#N/A</v>
          </cell>
          <cell r="J82">
            <v>2370.8589099999999</v>
          </cell>
          <cell r="K82" t="e">
            <v>#N/A</v>
          </cell>
          <cell r="L82" t="e">
            <v>#N/A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 t="str">
            <v>Геолого-разведочные работы</v>
          </cell>
          <cell r="C83">
            <v>60.664760000000001</v>
          </cell>
          <cell r="D83">
            <v>1088.44</v>
          </cell>
          <cell r="E83">
            <v>1027.7752399999999</v>
          </cell>
          <cell r="F83">
            <v>215.49751999999998</v>
          </cell>
          <cell r="G83">
            <v>1079.0930000000001</v>
          </cell>
          <cell r="H83">
            <v>863.59548000000007</v>
          </cell>
          <cell r="I83">
            <v>331.04164000000003</v>
          </cell>
          <cell r="J83">
            <v>1175.6020000000001</v>
          </cell>
          <cell r="K83">
            <v>844.56036000000006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>ВСЕГО ДЕНЕЖНЫХ ЗАТРАТ</v>
          </cell>
          <cell r="C85" t="e">
            <v>#N/A</v>
          </cell>
          <cell r="D85">
            <v>18695.66403</v>
          </cell>
          <cell r="E85" t="e">
            <v>#N/A</v>
          </cell>
          <cell r="F85" t="e">
            <v>#N/A</v>
          </cell>
          <cell r="G85">
            <v>19745.382290000001</v>
          </cell>
          <cell r="H85" t="e">
            <v>#N/A</v>
          </cell>
          <cell r="I85" t="e">
            <v>#N/A</v>
          </cell>
          <cell r="J85">
            <v>19054.483909999999</v>
          </cell>
          <cell r="K85" t="e">
            <v>#N/A</v>
          </cell>
          <cell r="L85" t="e">
            <v>#N/A</v>
          </cell>
          <cell r="M85">
            <v>0</v>
          </cell>
          <cell r="N85" t="e">
            <v>#N/A</v>
          </cell>
          <cell r="O85" t="e">
            <v>#N/A</v>
          </cell>
        </row>
        <row r="87">
          <cell r="A87" t="str">
            <v>Проценты/финансирование</v>
          </cell>
          <cell r="C87">
            <v>882.09042883049847</v>
          </cell>
          <cell r="D87">
            <v>107.142</v>
          </cell>
          <cell r="E87">
            <v>-774.94842883049841</v>
          </cell>
          <cell r="F87">
            <v>981.70751676566101</v>
          </cell>
          <cell r="G87">
            <v>110.821</v>
          </cell>
          <cell r="H87">
            <v>-870.88651676566099</v>
          </cell>
          <cell r="I87">
            <v>897.24131829379871</v>
          </cell>
          <cell r="J87">
            <v>113.563</v>
          </cell>
          <cell r="K87">
            <v>-783.67831829379872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АИ и Р</v>
          </cell>
          <cell r="C88">
            <v>3626.1304599999999</v>
          </cell>
          <cell r="D88" t="e">
            <v>#REF!</v>
          </cell>
          <cell r="E88" t="e">
            <v>#REF!</v>
          </cell>
          <cell r="F88">
            <v>3086.60583</v>
          </cell>
          <cell r="G88" t="e">
            <v>#REF!</v>
          </cell>
          <cell r="H88" t="e">
            <v>#REF!</v>
          </cell>
          <cell r="I88">
            <v>3045.8959199999999</v>
          </cell>
          <cell r="J88" t="e">
            <v>#REF!</v>
          </cell>
          <cell r="K88" t="e">
            <v>#REF!</v>
          </cell>
          <cell r="L88">
            <v>0</v>
          </cell>
          <cell r="M88" t="e">
            <v>#REF!</v>
          </cell>
          <cell r="N88" t="e">
            <v>#REF!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2">
          <cell r="A92" t="str">
            <v>Готовые унции</v>
          </cell>
          <cell r="C92">
            <v>60835</v>
          </cell>
          <cell r="D92">
            <v>44904</v>
          </cell>
          <cell r="E92">
            <v>15931</v>
          </cell>
          <cell r="F92">
            <v>44480</v>
          </cell>
          <cell r="G92">
            <v>32784</v>
          </cell>
          <cell r="H92">
            <v>11696</v>
          </cell>
          <cell r="I92">
            <v>49381</v>
          </cell>
          <cell r="J92">
            <v>40458</v>
          </cell>
          <cell r="K92">
            <v>8923</v>
          </cell>
          <cell r="L92">
            <v>48996</v>
          </cell>
          <cell r="M92">
            <v>45967</v>
          </cell>
          <cell r="N92">
            <v>3029</v>
          </cell>
          <cell r="O92">
            <v>48923</v>
          </cell>
        </row>
        <row r="93">
          <cell r="A93" t="str">
            <v>Реализованные унции</v>
          </cell>
          <cell r="C93">
            <v>79346.61</v>
          </cell>
          <cell r="D93">
            <v>41395.161290322583</v>
          </cell>
          <cell r="E93">
            <v>37951.448709677417</v>
          </cell>
          <cell r="F93">
            <v>45072.13</v>
          </cell>
          <cell r="G93">
            <v>34172.294930875578</v>
          </cell>
          <cell r="H93">
            <v>10899.83506912442</v>
          </cell>
          <cell r="I93">
            <v>42256.73</v>
          </cell>
          <cell r="J93">
            <v>35871.511520737316</v>
          </cell>
          <cell r="K93">
            <v>6385.2184792626867</v>
          </cell>
          <cell r="L93">
            <v>46159.49</v>
          </cell>
          <cell r="M93">
            <v>41085.440860215065</v>
          </cell>
          <cell r="N93">
            <v>5074.0491397849328</v>
          </cell>
          <cell r="O93">
            <v>62258.29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7">
          <cell r="A97" t="str">
            <v>ВСЕГО ДЕНЕЖНЫХ ЗАТРАТ/унц.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C98" t="str">
            <v xml:space="preserve"> </v>
          </cell>
          <cell r="F98" t="str">
            <v xml:space="preserve"> </v>
          </cell>
          <cell r="I98" t="str">
            <v xml:space="preserve"> </v>
          </cell>
        </row>
        <row r="99">
          <cell r="A99" t="str">
            <v>ВСЕГО ЗАТРАТ/унц.</v>
          </cell>
          <cell r="C99" t="e">
            <v>#N/A</v>
          </cell>
          <cell r="D99" t="e">
            <v>#REF!</v>
          </cell>
          <cell r="E99" t="e">
            <v>#REF!</v>
          </cell>
          <cell r="F99" t="e">
            <v>#N/A</v>
          </cell>
          <cell r="G99" t="e">
            <v>#REF!</v>
          </cell>
          <cell r="H99" t="e">
            <v>#REF!</v>
          </cell>
          <cell r="I99" t="e">
            <v>#N/A</v>
          </cell>
          <cell r="J99" t="e">
            <v>#REF!</v>
          </cell>
          <cell r="K99" t="e">
            <v>#REF!</v>
          </cell>
          <cell r="L99" t="e">
            <v>#N/A</v>
          </cell>
          <cell r="M99" t="e">
            <v>#REF!</v>
          </cell>
          <cell r="N99" t="e">
            <v>#REF!</v>
          </cell>
          <cell r="O99" t="e">
            <v>#N/A</v>
          </cell>
        </row>
        <row r="100">
          <cell r="C100" t="e">
            <v>#N/A</v>
          </cell>
          <cell r="D100">
            <v>416.34740847140569</v>
          </cell>
          <cell r="E100" t="e">
            <v>#N/A</v>
          </cell>
          <cell r="F100" t="e">
            <v>#N/A</v>
          </cell>
          <cell r="G100">
            <v>602.28716111517826</v>
          </cell>
          <cell r="H100" t="e">
            <v>#N/A</v>
          </cell>
          <cell r="I100" t="e">
            <v>#N/A</v>
          </cell>
          <cell r="J100">
            <v>470.96949700924409</v>
          </cell>
          <cell r="K100" t="e">
            <v>#N/A</v>
          </cell>
        </row>
        <row r="101">
          <cell r="A101" t="str">
            <v>ВСЕГО ДЕНЕЖНЫХ ЗАТРАТ/унц. (в т.ч. возмещ. Налоги)</v>
          </cell>
        </row>
      </sheetData>
      <sheetData sheetId="4" refreshError="1">
        <row r="1">
          <cell r="A1" t="str">
            <v>Kumtor Gold Company</v>
          </cell>
        </row>
        <row r="2">
          <cell r="A2" t="str">
            <v>Operating Cost Summary - Trend Analysis</v>
          </cell>
        </row>
        <row r="4">
          <cell r="A4" t="str">
            <v>($000s)</v>
          </cell>
        </row>
        <row r="6"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8">
          <cell r="A8" t="str">
            <v>Mining</v>
          </cell>
          <cell r="C8">
            <v>2819.3343346301826</v>
          </cell>
          <cell r="D8">
            <v>2817.1421309949365</v>
          </cell>
          <cell r="E8">
            <v>2947.4759256340171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8583.9523912591358</v>
          </cell>
        </row>
        <row r="9">
          <cell r="A9" t="str">
            <v>Milling</v>
          </cell>
          <cell r="C9">
            <v>2086.8801157980874</v>
          </cell>
          <cell r="D9">
            <v>2346.4810616411714</v>
          </cell>
          <cell r="E9">
            <v>2606.5321484139167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7039.8933258531761</v>
          </cell>
        </row>
        <row r="10">
          <cell r="A10" t="str">
            <v>Site Administration</v>
          </cell>
          <cell r="C10">
            <v>1815.1941157070169</v>
          </cell>
          <cell r="D10">
            <v>2190.0038033736632</v>
          </cell>
          <cell r="E10">
            <v>2020.4077125293636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6025.6056316100439</v>
          </cell>
        </row>
        <row r="11">
          <cell r="A11" t="str">
            <v>Maintenance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3">
          <cell r="A13" t="str">
            <v>Total Site Costs</v>
          </cell>
          <cell r="C13">
            <v>6721.4085661352865</v>
          </cell>
          <cell r="D13">
            <v>7353.6269960097707</v>
          </cell>
          <cell r="E13">
            <v>7574.4157865772968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21649.451348722356</v>
          </cell>
        </row>
        <row r="15">
          <cell r="A15" t="str">
            <v>Management Fees</v>
          </cell>
          <cell r="C15">
            <v>356.04831999999999</v>
          </cell>
          <cell r="D15">
            <v>395.26711999999998</v>
          </cell>
          <cell r="E15">
            <v>418.56534999999997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1169.8807899999999</v>
          </cell>
        </row>
        <row r="16">
          <cell r="A16" t="str">
            <v>Bishkek Administration</v>
          </cell>
          <cell r="C16">
            <v>431.6376285382413</v>
          </cell>
          <cell r="D16">
            <v>836.00473737346488</v>
          </cell>
          <cell r="E16">
            <v>601.39120327732792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1869.0335691890341</v>
          </cell>
        </row>
        <row r="18">
          <cell r="A18" t="str">
            <v>Total Cash Operation Costs</v>
          </cell>
          <cell r="C18">
            <v>7509.0945146735276</v>
          </cell>
          <cell r="D18">
            <v>8584.8988533832362</v>
          </cell>
          <cell r="E18">
            <v>8594.3723398546244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24688.365707911391</v>
          </cell>
        </row>
        <row r="20">
          <cell r="A20" t="str">
            <v>Other Income/Expense</v>
          </cell>
          <cell r="C20">
            <v>166.91404386931777</v>
          </cell>
          <cell r="D20">
            <v>61.12624718420475</v>
          </cell>
          <cell r="E20">
            <v>138.39950234413092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366.43979339765343</v>
          </cell>
        </row>
        <row r="21">
          <cell r="A21" t="str">
            <v>Taxes</v>
          </cell>
          <cell r="C21" t="e">
            <v>#N/A</v>
          </cell>
          <cell r="D21" t="e">
            <v>#N/A</v>
          </cell>
          <cell r="E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215.49751999999998</v>
          </cell>
          <cell r="E22">
            <v>331.04164000000003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607.20392000000004</v>
          </cell>
        </row>
        <row r="24">
          <cell r="A24" t="str">
            <v>Total Cash Costs</v>
          </cell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</row>
        <row r="26">
          <cell r="A26" t="str">
            <v>Financing Costs</v>
          </cell>
          <cell r="C26">
            <v>882.09042883049847</v>
          </cell>
          <cell r="D26">
            <v>981.70751676566101</v>
          </cell>
          <cell r="E26">
            <v>897.24131829379871</v>
          </cell>
          <cell r="F26">
            <v>0</v>
          </cell>
          <cell r="G26">
            <v>0</v>
          </cell>
          <cell r="H26">
            <v>0</v>
          </cell>
          <cell r="I26">
            <v>609.37587883049844</v>
          </cell>
          <cell r="J26">
            <v>609.37587883049844</v>
          </cell>
          <cell r="K26">
            <v>609.37587883049844</v>
          </cell>
          <cell r="L26">
            <v>609.37587883049844</v>
          </cell>
          <cell r="M26">
            <v>609.37587883049844</v>
          </cell>
          <cell r="N26">
            <v>609.37587883049844</v>
          </cell>
          <cell r="O26">
            <v>6417.2945368729497</v>
          </cell>
        </row>
        <row r="27">
          <cell r="A27" t="str">
            <v>DD&amp;R</v>
          </cell>
          <cell r="C27">
            <v>3626.1304599999999</v>
          </cell>
          <cell r="D27">
            <v>3086.60583</v>
          </cell>
          <cell r="E27">
            <v>3045.8959199999999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9758.6322099999998</v>
          </cell>
        </row>
        <row r="28">
          <cell r="A28" t="str">
            <v xml:space="preserve"> </v>
          </cell>
          <cell r="C28" t="str">
            <v xml:space="preserve"> </v>
          </cell>
          <cell r="D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</row>
        <row r="29">
          <cell r="A29" t="str">
            <v>Total Costs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</row>
        <row r="32">
          <cell r="A32" t="str">
            <v>Ounces Poured</v>
          </cell>
          <cell r="C32">
            <v>60835</v>
          </cell>
          <cell r="D32">
            <v>44480</v>
          </cell>
          <cell r="E32">
            <v>49381</v>
          </cell>
          <cell r="F32">
            <v>48996</v>
          </cell>
          <cell r="G32">
            <v>48923</v>
          </cell>
          <cell r="H32">
            <v>38812</v>
          </cell>
          <cell r="I32">
            <v>20799</v>
          </cell>
          <cell r="J32">
            <v>35596</v>
          </cell>
          <cell r="K32">
            <v>38528</v>
          </cell>
          <cell r="L32">
            <v>30886</v>
          </cell>
          <cell r="M32">
            <v>41091</v>
          </cell>
          <cell r="N32">
            <v>70223</v>
          </cell>
          <cell r="O32">
            <v>528550</v>
          </cell>
        </row>
        <row r="33">
          <cell r="A33" t="str">
            <v>Budgeted Poured Ounces</v>
          </cell>
          <cell r="C33">
            <v>44904</v>
          </cell>
          <cell r="D33">
            <v>32784</v>
          </cell>
          <cell r="E33">
            <v>40458</v>
          </cell>
          <cell r="F33">
            <v>45967</v>
          </cell>
          <cell r="G33">
            <v>37912</v>
          </cell>
          <cell r="H33">
            <v>39222</v>
          </cell>
          <cell r="I33">
            <v>40882</v>
          </cell>
          <cell r="J33">
            <v>72782</v>
          </cell>
          <cell r="K33">
            <v>75406</v>
          </cell>
          <cell r="L33">
            <v>79454</v>
          </cell>
          <cell r="M33">
            <v>77203</v>
          </cell>
          <cell r="N33">
            <v>79142</v>
          </cell>
          <cell r="O33">
            <v>666116</v>
          </cell>
        </row>
        <row r="34">
          <cell r="A34" t="str">
            <v>Cash Operating Cost/Oz.</v>
          </cell>
          <cell r="C34">
            <v>123.43378835659615</v>
          </cell>
          <cell r="D34">
            <v>193.00581954548642</v>
          </cell>
          <cell r="E34">
            <v>174.04208784460874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46.70961253980019</v>
          </cell>
        </row>
        <row r="35">
          <cell r="A35" t="str">
            <v>Cash Cost/Oz.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</row>
        <row r="36">
          <cell r="A36" t="str">
            <v>Total Cost/Oz.</v>
          </cell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</row>
        <row r="37">
          <cell r="A37" t="str">
            <v>Budgeted Cash Op. Cost/Oz</v>
          </cell>
          <cell r="C37">
            <v>339.10874510065923</v>
          </cell>
          <cell r="D37">
            <v>500.93907058321133</v>
          </cell>
          <cell r="E37">
            <v>381.16198749320284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70.665135306763389</v>
          </cell>
        </row>
      </sheetData>
      <sheetData sheetId="5" refreshError="1">
        <row r="1">
          <cell r="A1" t="str">
            <v>KUMTOR GOLD COMPANY</v>
          </cell>
        </row>
        <row r="2">
          <cell r="A2" t="str">
            <v>Ounce History</v>
          </cell>
        </row>
        <row r="3"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B8" t="str">
            <v xml:space="preserve"> </v>
          </cell>
        </row>
        <row r="9">
          <cell r="A9" t="str">
            <v>POURED</v>
          </cell>
          <cell r="B9">
            <v>502176</v>
          </cell>
          <cell r="D9">
            <v>645161</v>
          </cell>
          <cell r="F9">
            <v>610523</v>
          </cell>
          <cell r="H9">
            <v>670015.74687553931</v>
          </cell>
          <cell r="J9">
            <v>752720.79076995887</v>
          </cell>
          <cell r="L9">
            <v>528550.23</v>
          </cell>
          <cell r="N9">
            <v>3709146.7676454983</v>
          </cell>
        </row>
        <row r="11">
          <cell r="A11" t="str">
            <v>SOLD</v>
          </cell>
          <cell r="B11">
            <v>484047</v>
          </cell>
          <cell r="D11">
            <v>654086</v>
          </cell>
          <cell r="F11">
            <v>612114</v>
          </cell>
          <cell r="H11">
            <v>673687.95286999992</v>
          </cell>
          <cell r="J11">
            <v>731158.0317754983</v>
          </cell>
          <cell r="L11">
            <v>523182.46389000001</v>
          </cell>
          <cell r="N11">
            <v>3678275.4485354982</v>
          </cell>
        </row>
        <row r="13">
          <cell r="A13" t="str">
            <v>Agree to highlights sheet</v>
          </cell>
        </row>
      </sheetData>
      <sheetData sheetId="6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4">
          <cell r="A4" t="str">
            <v>Table 1.2.1</v>
          </cell>
        </row>
        <row r="6">
          <cell r="E6" t="str">
            <v>Cost by Cost Center</v>
          </cell>
        </row>
        <row r="7">
          <cell r="A7" t="str">
            <v>Current Month</v>
          </cell>
          <cell r="G7" t="str">
            <v>Year To Date</v>
          </cell>
        </row>
        <row r="8">
          <cell r="E8" t="str">
            <v>($000's)</v>
          </cell>
          <cell r="K8" t="str">
            <v>Annual</v>
          </cell>
          <cell r="L8">
            <v>2002</v>
          </cell>
          <cell r="N8" t="str">
            <v>January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  <cell r="N9" t="str">
            <v>Actual</v>
          </cell>
          <cell r="O9" t="str">
            <v>Budget</v>
          </cell>
        </row>
        <row r="11">
          <cell r="E11" t="str">
            <v>Mining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Mine Administration</v>
          </cell>
          <cell r="G12">
            <v>234.98182365000309</v>
          </cell>
          <cell r="H12">
            <v>202.14085</v>
          </cell>
          <cell r="I12">
            <v>-32.840973650003093</v>
          </cell>
          <cell r="K12">
            <v>202.14084999999997</v>
          </cell>
          <cell r="L12">
            <v>902.99892999999997</v>
          </cell>
          <cell r="N12">
            <v>39.036193518681976</v>
          </cell>
          <cell r="O12">
            <v>68.191509999999994</v>
          </cell>
        </row>
        <row r="13">
          <cell r="A13">
            <v>0</v>
          </cell>
          <cell r="B13">
            <v>0</v>
          </cell>
          <cell r="C13">
            <v>0</v>
          </cell>
          <cell r="E13" t="str">
            <v>Mine Light Vehicles</v>
          </cell>
          <cell r="G13">
            <v>81.615154653158584</v>
          </cell>
          <cell r="H13">
            <v>59.270200000000003</v>
          </cell>
          <cell r="I13">
            <v>-22.344954653158581</v>
          </cell>
          <cell r="K13">
            <v>59.270200000000003</v>
          </cell>
          <cell r="L13">
            <v>363.59997000000004</v>
          </cell>
          <cell r="N13">
            <v>25.716940036718754</v>
          </cell>
          <cell r="O13">
            <v>19.757400000000001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Mine Training</v>
          </cell>
          <cell r="G14">
            <v>83.998105060392945</v>
          </cell>
          <cell r="H14">
            <v>61.13785</v>
          </cell>
          <cell r="I14">
            <v>-22.860255060392944</v>
          </cell>
          <cell r="K14">
            <v>61.13785</v>
          </cell>
          <cell r="L14">
            <v>264.53554000000003</v>
          </cell>
          <cell r="N14">
            <v>2.8839080345890307</v>
          </cell>
          <cell r="O14">
            <v>20.736529999999998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Mine Dewatering</v>
          </cell>
          <cell r="G15">
            <v>46.95773759103399</v>
          </cell>
          <cell r="H15">
            <v>76.492000000000004</v>
          </cell>
          <cell r="I15">
            <v>29.534262408966015</v>
          </cell>
          <cell r="K15">
            <v>76.492000000000004</v>
          </cell>
          <cell r="L15">
            <v>339.99847999999997</v>
          </cell>
          <cell r="N15">
            <v>6.6965071545882227</v>
          </cell>
          <cell r="O15">
            <v>30.664000000000001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Mine Services - KOC</v>
          </cell>
          <cell r="G16">
            <v>350.94572936410856</v>
          </cell>
          <cell r="H16">
            <v>1692.49901</v>
          </cell>
          <cell r="I16">
            <v>1341.5532806358915</v>
          </cell>
          <cell r="K16">
            <v>1692.4990099999998</v>
          </cell>
          <cell r="L16">
            <v>3.0999999999970895E-4</v>
          </cell>
          <cell r="N16">
            <v>337.08342685553509</v>
          </cell>
          <cell r="O16">
            <v>702.88310999999999</v>
          </cell>
        </row>
        <row r="17">
          <cell r="A17">
            <v>0</v>
          </cell>
          <cell r="B17">
            <v>0</v>
          </cell>
          <cell r="C17">
            <v>0</v>
          </cell>
          <cell r="E17" t="str">
            <v>Mine Engineering &amp; Geology</v>
          </cell>
          <cell r="G17">
            <v>567.01136649530974</v>
          </cell>
          <cell r="H17">
            <v>386.66735999999997</v>
          </cell>
          <cell r="I17">
            <v>-180.34400649530977</v>
          </cell>
          <cell r="K17">
            <v>386.66735999999997</v>
          </cell>
          <cell r="L17">
            <v>1982.99973</v>
          </cell>
          <cell r="N17">
            <v>127.59051226718937</v>
          </cell>
          <cell r="O17">
            <v>131.62658999999999</v>
          </cell>
        </row>
        <row r="18">
          <cell r="A18">
            <v>0</v>
          </cell>
          <cell r="B18">
            <v>0</v>
          </cell>
          <cell r="C18">
            <v>0</v>
          </cell>
          <cell r="E18" t="str">
            <v>Mine Services Contractors</v>
          </cell>
          <cell r="G18">
            <v>-4.4799532679462551E-7</v>
          </cell>
          <cell r="H18">
            <v>612.83255000000008</v>
          </cell>
          <cell r="I18">
            <v>612.83255044799546</v>
          </cell>
          <cell r="K18">
            <v>612.83255000000008</v>
          </cell>
          <cell r="L18">
            <v>1.7000000000007276E-4</v>
          </cell>
          <cell r="N18">
            <v>1.5506372765230481E-6</v>
          </cell>
          <cell r="O18">
            <v>358.76415000000003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Primary Crusher</v>
          </cell>
          <cell r="G19">
            <v>7.6916145360428332E-6</v>
          </cell>
          <cell r="H19">
            <v>28.43383</v>
          </cell>
          <cell r="I19">
            <v>28.433822308385466</v>
          </cell>
          <cell r="K19">
            <v>28.43383</v>
          </cell>
          <cell r="L19">
            <v>-2.0000000000000002E-5</v>
          </cell>
          <cell r="N19">
            <v>1.0351841443480226E-5</v>
          </cell>
          <cell r="O19">
            <v>9.6401200000000014</v>
          </cell>
        </row>
        <row r="20">
          <cell r="A20">
            <v>0</v>
          </cell>
          <cell r="B20">
            <v>0</v>
          </cell>
          <cell r="C20">
            <v>0</v>
          </cell>
          <cell r="E20" t="str">
            <v>Stockpile Rehandle</v>
          </cell>
          <cell r="G20">
            <v>246.05727074346356</v>
          </cell>
          <cell r="H20">
            <v>0</v>
          </cell>
          <cell r="I20">
            <v>-246.05727074346356</v>
          </cell>
          <cell r="K20">
            <v>0</v>
          </cell>
          <cell r="L20">
            <v>540.00040000000001</v>
          </cell>
          <cell r="N20">
            <v>53.602522133244697</v>
          </cell>
          <cell r="O20">
            <v>0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Off-Site Roads Maintenance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  <cell r="N21" t="e">
            <v>#REF!</v>
          </cell>
          <cell r="O21" t="e">
            <v>#REF!</v>
          </cell>
        </row>
        <row r="22">
          <cell r="A22">
            <v>0</v>
          </cell>
          <cell r="B22">
            <v>0</v>
          </cell>
          <cell r="C22">
            <v>0</v>
          </cell>
          <cell r="E22" t="str">
            <v>CAT 992C Wheel Loaders</v>
          </cell>
          <cell r="G22">
            <v>639.88209561661131</v>
          </cell>
          <cell r="H22">
            <v>789.86925999999994</v>
          </cell>
          <cell r="I22">
            <v>149.98716438338863</v>
          </cell>
          <cell r="K22">
            <v>789.86926000000005</v>
          </cell>
          <cell r="L22">
            <v>2040.0009499999999</v>
          </cell>
          <cell r="N22">
            <v>79.940081936200372</v>
          </cell>
          <cell r="O22">
            <v>332.05667999999997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CAT Haul Trucks</v>
          </cell>
          <cell r="G23">
            <v>2067.1097403360591</v>
          </cell>
          <cell r="H23">
            <v>2388.9321999999997</v>
          </cell>
          <cell r="I23">
            <v>321.82245966394066</v>
          </cell>
          <cell r="K23">
            <v>2388.9321999999997</v>
          </cell>
          <cell r="L23">
            <v>10650.00086</v>
          </cell>
          <cell r="N23">
            <v>664.06454777749468</v>
          </cell>
          <cell r="O23">
            <v>609.98768999999993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Drilling</v>
          </cell>
          <cell r="G24">
            <v>713.1489313456533</v>
          </cell>
          <cell r="H24">
            <v>656.29564999999991</v>
          </cell>
          <cell r="I24">
            <v>-56.853281345653386</v>
          </cell>
          <cell r="K24">
            <v>656.29565000000002</v>
          </cell>
          <cell r="L24">
            <v>2659.9986200000003</v>
          </cell>
          <cell r="N24">
            <v>203.08702347897906</v>
          </cell>
          <cell r="O24">
            <v>219.74645999999998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Blasting</v>
          </cell>
          <cell r="G25">
            <v>1381.0329722976296</v>
          </cell>
          <cell r="H25">
            <v>1079.78657</v>
          </cell>
          <cell r="I25">
            <v>-301.24640229762963</v>
          </cell>
          <cell r="K25">
            <v>1079.78657</v>
          </cell>
          <cell r="L25">
            <v>4439.2879999999996</v>
          </cell>
          <cell r="N25">
            <v>394.04716266194657</v>
          </cell>
          <cell r="O25">
            <v>360.45782000000003</v>
          </cell>
        </row>
        <row r="26">
          <cell r="A26">
            <v>0</v>
          </cell>
          <cell r="B26">
            <v>0</v>
          </cell>
          <cell r="C26">
            <v>0</v>
          </cell>
          <cell r="E26" t="str">
            <v>Pit Support</v>
          </cell>
          <cell r="G26">
            <v>227.85112057407693</v>
          </cell>
          <cell r="H26">
            <v>475.97772999999995</v>
          </cell>
          <cell r="I26">
            <v>248.12660942592302</v>
          </cell>
          <cell r="K26">
            <v>475.97773000000001</v>
          </cell>
          <cell r="L26">
            <v>911.99904000000004</v>
          </cell>
          <cell r="N26">
            <v>48.17914027289666</v>
          </cell>
          <cell r="O26">
            <v>160.87148999999999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>Dozers</v>
          </cell>
          <cell r="G27">
            <v>700.98856162834591</v>
          </cell>
          <cell r="H27">
            <v>1008.8388</v>
          </cell>
          <cell r="I27">
            <v>307.85023837165409</v>
          </cell>
          <cell r="K27">
            <v>1008.8388</v>
          </cell>
          <cell r="L27">
            <v>2130.0013800000002</v>
          </cell>
          <cell r="N27">
            <v>396.49263186035142</v>
          </cell>
          <cell r="O27">
            <v>278.36297999999999</v>
          </cell>
        </row>
        <row r="28">
          <cell r="A28">
            <v>0</v>
          </cell>
          <cell r="B28">
            <v>0</v>
          </cell>
          <cell r="C28">
            <v>0</v>
          </cell>
          <cell r="E28" t="str">
            <v>Graders</v>
          </cell>
          <cell r="G28">
            <v>1016.3368998932491</v>
          </cell>
          <cell r="H28">
            <v>715.3920599999999</v>
          </cell>
          <cell r="I28">
            <v>-300.9448398932492</v>
          </cell>
          <cell r="K28">
            <v>715.3920599999999</v>
          </cell>
          <cell r="L28">
            <v>1109.99713</v>
          </cell>
          <cell r="N28">
            <v>347.44965014399065</v>
          </cell>
          <cell r="O28">
            <v>305.65184999999997</v>
          </cell>
        </row>
        <row r="29">
          <cell r="A29">
            <v>0</v>
          </cell>
          <cell r="B29">
            <v>0</v>
          </cell>
          <cell r="C29">
            <v>0</v>
          </cell>
          <cell r="E29" t="str">
            <v>Shovels</v>
          </cell>
          <cell r="G29">
            <v>-1.407759100581174E-5</v>
          </cell>
          <cell r="H29">
            <v>888.68343000000004</v>
          </cell>
          <cell r="I29">
            <v>888.68344407759105</v>
          </cell>
          <cell r="K29">
            <v>888.68342999999993</v>
          </cell>
          <cell r="L29">
            <v>3240.0417900000002</v>
          </cell>
          <cell r="N29">
            <v>3.3979999056568975</v>
          </cell>
          <cell r="O29">
            <v>206.61991</v>
          </cell>
        </row>
        <row r="30">
          <cell r="A30" t="e">
            <v>#REF!</v>
          </cell>
          <cell r="B30" t="e">
            <v>#REF!</v>
          </cell>
          <cell r="C30" t="e">
            <v>#REF!</v>
          </cell>
          <cell r="E30" t="str">
            <v>Total Mining</v>
          </cell>
          <cell r="G30" t="e">
            <v>#REF!</v>
          </cell>
          <cell r="H30" t="e">
            <v>#REF!</v>
          </cell>
          <cell r="I30" t="e">
            <v>#REF!</v>
          </cell>
          <cell r="K30" t="e">
            <v>#REF!</v>
          </cell>
          <cell r="L30" t="e">
            <v>#REF!</v>
          </cell>
          <cell r="N30" t="e">
            <v>#REF!</v>
          </cell>
          <cell r="O30" t="e">
            <v>#REF!</v>
          </cell>
        </row>
        <row r="32">
          <cell r="A32" t="e">
            <v>#REF!</v>
          </cell>
          <cell r="B32" t="e">
            <v>#REF!</v>
          </cell>
          <cell r="C32" t="e">
            <v>#REF!</v>
          </cell>
          <cell r="E32" t="str">
            <v>Cost per Ounce Poured</v>
          </cell>
          <cell r="G32" t="e">
            <v>#REF!</v>
          </cell>
          <cell r="H32" t="e">
            <v>#REF!</v>
          </cell>
          <cell r="I32" t="e">
            <v>#REF!</v>
          </cell>
          <cell r="K32" t="e">
            <v>#REF!</v>
          </cell>
          <cell r="L32" t="e">
            <v>#REF!</v>
          </cell>
          <cell r="N32" t="e">
            <v>#REF!</v>
          </cell>
          <cell r="O32" t="e">
            <v>#REF!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Cost per Ounce Mined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  <cell r="N33" t="e">
            <v>#REF!</v>
          </cell>
          <cell r="O33" t="e">
            <v>#REF!</v>
          </cell>
        </row>
        <row r="34">
          <cell r="A34" t="e">
            <v>#REF!</v>
          </cell>
          <cell r="B34" t="e">
            <v>#REF!</v>
          </cell>
          <cell r="C34" t="e">
            <v>#REF!</v>
          </cell>
          <cell r="E34" t="str">
            <v>Cost per Tonne Ore Mined</v>
          </cell>
          <cell r="G34" t="e">
            <v>#REF!</v>
          </cell>
          <cell r="H34" t="e">
            <v>#REF!</v>
          </cell>
          <cell r="I34" t="e">
            <v>#REF!</v>
          </cell>
          <cell r="K34" t="e">
            <v>#REF!</v>
          </cell>
          <cell r="L34" t="e">
            <v>#REF!</v>
          </cell>
          <cell r="N34" t="e">
            <v>#REF!</v>
          </cell>
          <cell r="O34" t="e">
            <v>#REF!</v>
          </cell>
        </row>
        <row r="35">
          <cell r="A35" t="e">
            <v>#REF!</v>
          </cell>
          <cell r="B35" t="e">
            <v>#REF!</v>
          </cell>
          <cell r="C35" t="e">
            <v>#REF!</v>
          </cell>
          <cell r="E35" t="str">
            <v>Cost per BCM</v>
          </cell>
          <cell r="G35" t="e">
            <v>#REF!</v>
          </cell>
          <cell r="H35" t="e">
            <v>#REF!</v>
          </cell>
          <cell r="I35" t="e">
            <v>#REF!</v>
          </cell>
          <cell r="K35" t="e">
            <v>#REF!</v>
          </cell>
          <cell r="L35" t="e">
            <v>#REF!</v>
          </cell>
          <cell r="N35" t="e">
            <v>#REF!</v>
          </cell>
          <cell r="O35" t="e">
            <v>#REF!</v>
          </cell>
        </row>
        <row r="37">
          <cell r="E37" t="str">
            <v>Milling</v>
          </cell>
        </row>
        <row r="39">
          <cell r="A39">
            <v>0</v>
          </cell>
          <cell r="B39">
            <v>0</v>
          </cell>
          <cell r="C39">
            <v>0</v>
          </cell>
          <cell r="E39" t="str">
            <v>Mill Administration</v>
          </cell>
          <cell r="G39">
            <v>224.42754707484528</v>
          </cell>
          <cell r="H39">
            <v>237.31467000000001</v>
          </cell>
          <cell r="I39">
            <v>12.887122925154728</v>
          </cell>
          <cell r="K39">
            <v>237.31466999999998</v>
          </cell>
          <cell r="L39">
            <v>1049.8772200000001</v>
          </cell>
          <cell r="N39">
            <v>66.858825503148651</v>
          </cell>
          <cell r="O39">
            <v>79.669229999999999</v>
          </cell>
        </row>
        <row r="40">
          <cell r="A40">
            <v>0</v>
          </cell>
          <cell r="B40">
            <v>0</v>
          </cell>
          <cell r="C40">
            <v>0</v>
          </cell>
          <cell r="E40" t="str">
            <v>Mill Light Vehicles</v>
          </cell>
          <cell r="G40">
            <v>12.064303248730468</v>
          </cell>
          <cell r="H40">
            <v>20.355</v>
          </cell>
          <cell r="I40">
            <v>8.2906967512695324</v>
          </cell>
          <cell r="K40">
            <v>20.355</v>
          </cell>
          <cell r="L40">
            <v>190.96904000000001</v>
          </cell>
          <cell r="N40">
            <v>2.2180981755371096</v>
          </cell>
          <cell r="O40">
            <v>6.7850000000000001</v>
          </cell>
        </row>
        <row r="41">
          <cell r="A41">
            <v>0</v>
          </cell>
          <cell r="B41">
            <v>0</v>
          </cell>
          <cell r="C41">
            <v>0</v>
          </cell>
          <cell r="E41" t="str">
            <v>Mill Building Operation</v>
          </cell>
          <cell r="G41">
            <v>34.242769485253675</v>
          </cell>
          <cell r="H41">
            <v>36.155999999999999</v>
          </cell>
          <cell r="I41">
            <v>1.9132305147463242</v>
          </cell>
          <cell r="K41">
            <v>36.155999999999999</v>
          </cell>
          <cell r="L41">
            <v>176.77541000000002</v>
          </cell>
          <cell r="N41">
            <v>9.1136061000000002</v>
          </cell>
          <cell r="O41">
            <v>12.052</v>
          </cell>
        </row>
        <row r="42">
          <cell r="A42">
            <v>0</v>
          </cell>
          <cell r="B42">
            <v>0</v>
          </cell>
          <cell r="C42">
            <v>0</v>
          </cell>
          <cell r="E42" t="str">
            <v>Assay Laboratory</v>
          </cell>
          <cell r="G42">
            <v>70.309417202252163</v>
          </cell>
          <cell r="H42">
            <v>215.57337999999999</v>
          </cell>
          <cell r="I42">
            <v>145.26396279774781</v>
          </cell>
          <cell r="K42">
            <v>215.57338000000001</v>
          </cell>
          <cell r="L42">
            <v>304.29465000000005</v>
          </cell>
          <cell r="N42">
            <v>18.837533103791408</v>
          </cell>
          <cell r="O42">
            <v>72.484759999999994</v>
          </cell>
        </row>
        <row r="43">
          <cell r="A43">
            <v>0</v>
          </cell>
          <cell r="B43">
            <v>0</v>
          </cell>
          <cell r="C43">
            <v>0</v>
          </cell>
          <cell r="E43" t="str">
            <v>Metallurgical Laboratory</v>
          </cell>
          <cell r="G43">
            <v>41.758042729844128</v>
          </cell>
          <cell r="H43">
            <v>43.585160000000002</v>
          </cell>
          <cell r="I43">
            <v>1.827117270155874</v>
          </cell>
          <cell r="K43">
            <v>43.585160000000002</v>
          </cell>
          <cell r="L43">
            <v>165.98961</v>
          </cell>
          <cell r="N43">
            <v>8.2099023037888745</v>
          </cell>
          <cell r="O43">
            <v>14.50182</v>
          </cell>
        </row>
        <row r="44">
          <cell r="A44">
            <v>0</v>
          </cell>
          <cell r="B44">
            <v>0</v>
          </cell>
          <cell r="C44">
            <v>0</v>
          </cell>
          <cell r="E44" t="str">
            <v>Primary Crushing/Ore Handling</v>
          </cell>
          <cell r="G44">
            <v>153.83714800000001</v>
          </cell>
          <cell r="H44">
            <v>193.79900000000001</v>
          </cell>
          <cell r="I44">
            <v>39.961851999999993</v>
          </cell>
          <cell r="K44">
            <v>193.79900000000001</v>
          </cell>
          <cell r="L44">
            <v>754.18541000000005</v>
          </cell>
          <cell r="N44">
            <v>41.090451099999996</v>
          </cell>
          <cell r="O44">
            <v>46.604999999999997</v>
          </cell>
        </row>
        <row r="45">
          <cell r="A45">
            <v>0</v>
          </cell>
          <cell r="B45">
            <v>0</v>
          </cell>
          <cell r="C45">
            <v>0</v>
          </cell>
          <cell r="E45" t="str">
            <v>Grinding/Pebble Crusher</v>
          </cell>
          <cell r="G45">
            <v>1540.2864230439316</v>
          </cell>
          <cell r="H45">
            <v>1750.7183199999999</v>
          </cell>
          <cell r="I45">
            <v>210.43189695606839</v>
          </cell>
          <cell r="K45">
            <v>1750.7183200000002</v>
          </cell>
          <cell r="L45">
            <v>7661.3715799999991</v>
          </cell>
          <cell r="N45">
            <v>397.89567415568229</v>
          </cell>
          <cell r="O45">
            <v>428.83716999999996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Flotation/Thickening</v>
          </cell>
          <cell r="G46">
            <v>667.59650967906907</v>
          </cell>
          <cell r="H46">
            <v>673.98477000000003</v>
          </cell>
          <cell r="I46">
            <v>6.3882603209309536</v>
          </cell>
          <cell r="K46">
            <v>673.98477000000003</v>
          </cell>
          <cell r="L46">
            <v>2893.13337</v>
          </cell>
          <cell r="N46">
            <v>223.71602369024643</v>
          </cell>
          <cell r="O46">
            <v>232.85026000000002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Carbon in Leach</v>
          </cell>
          <cell r="G47">
            <v>1685.0160341496319</v>
          </cell>
          <cell r="H47">
            <v>1867.3979299999999</v>
          </cell>
          <cell r="I47">
            <v>182.38189585036798</v>
          </cell>
          <cell r="K47">
            <v>1867.3979300000001</v>
          </cell>
          <cell r="L47">
            <v>7542.9013199999999</v>
          </cell>
          <cell r="N47">
            <v>575.07277989922659</v>
          </cell>
          <cell r="O47">
            <v>647.96675000000005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Carbon Stripping/Refining &amp; Reagents</v>
          </cell>
          <cell r="G48">
            <v>303.29393007626709</v>
          </cell>
          <cell r="H48">
            <v>337.06482999999997</v>
          </cell>
          <cell r="I48">
            <v>33.770899923732884</v>
          </cell>
          <cell r="K48">
            <v>337.06483000000003</v>
          </cell>
          <cell r="L48">
            <v>1209.1063000000001</v>
          </cell>
          <cell r="N48">
            <v>99.362204934871158</v>
          </cell>
          <cell r="O48">
            <v>113.6636</v>
          </cell>
        </row>
        <row r="49">
          <cell r="A49">
            <v>0</v>
          </cell>
          <cell r="B49">
            <v>0</v>
          </cell>
          <cell r="C49">
            <v>0</v>
          </cell>
          <cell r="E49" t="str">
            <v>Tailings Transportation</v>
          </cell>
          <cell r="G49">
            <v>69.909504268149874</v>
          </cell>
          <cell r="H49">
            <v>99.284000000000006</v>
          </cell>
          <cell r="I49">
            <v>29.374495731850132</v>
          </cell>
          <cell r="K49">
            <v>99.286000000000001</v>
          </cell>
          <cell r="L49">
            <v>416.81797999999998</v>
          </cell>
          <cell r="N49">
            <v>0.21678721338643642</v>
          </cell>
          <cell r="O49">
            <v>35.262</v>
          </cell>
        </row>
        <row r="50">
          <cell r="A50">
            <v>0</v>
          </cell>
          <cell r="B50">
            <v>0</v>
          </cell>
          <cell r="C50">
            <v>0</v>
          </cell>
          <cell r="E50" t="str">
            <v>Mill Utilities</v>
          </cell>
          <cell r="G50">
            <v>1493.8443747929498</v>
          </cell>
          <cell r="H50">
            <v>1550.3345199999999</v>
          </cell>
          <cell r="I50">
            <v>56.490145207050091</v>
          </cell>
          <cell r="K50">
            <v>1550.3345200000001</v>
          </cell>
          <cell r="L50">
            <v>5330.1670300000005</v>
          </cell>
          <cell r="N50">
            <v>511.74431146628774</v>
          </cell>
          <cell r="O50">
            <v>540.81817000000001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Water &amp; Effluent Treatment</v>
          </cell>
          <cell r="G51">
            <v>318.47250075147866</v>
          </cell>
          <cell r="H51">
            <v>282.04169999999999</v>
          </cell>
          <cell r="I51">
            <v>-36.430800751478671</v>
          </cell>
          <cell r="K51">
            <v>282.04169999999999</v>
          </cell>
          <cell r="L51">
            <v>1832.6479399999998</v>
          </cell>
          <cell r="N51">
            <v>107.29197614280891</v>
          </cell>
          <cell r="O51">
            <v>81.228499999999997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Total Milling</v>
          </cell>
          <cell r="G52">
            <v>6615.0585045024045</v>
          </cell>
          <cell r="H52">
            <v>7307.6092799999988</v>
          </cell>
          <cell r="I52">
            <v>692.55077549759426</v>
          </cell>
          <cell r="K52">
            <v>7307.6112800000001</v>
          </cell>
          <cell r="L52">
            <v>29528.236859999997</v>
          </cell>
          <cell r="N52">
            <v>2061.6281737887753</v>
          </cell>
          <cell r="O52">
            <v>2312.7242600000004</v>
          </cell>
        </row>
        <row r="54">
          <cell r="A54">
            <v>0</v>
          </cell>
          <cell r="B54">
            <v>0</v>
          </cell>
          <cell r="C54">
            <v>0</v>
          </cell>
          <cell r="E54" t="str">
            <v>Cost per Ounce Poured</v>
          </cell>
          <cell r="G54">
            <v>12.52</v>
          </cell>
          <cell r="H54">
            <v>10.970475532790083</v>
          </cell>
          <cell r="I54">
            <v>-1.5495244672099169</v>
          </cell>
          <cell r="K54">
            <v>10.970478535270132</v>
          </cell>
          <cell r="L54">
            <v>59.143624216027277</v>
          </cell>
          <cell r="N54">
            <v>33.888849737630892</v>
          </cell>
          <cell r="O54">
            <v>51.50374710493498</v>
          </cell>
        </row>
        <row r="55">
          <cell r="A55">
            <v>0</v>
          </cell>
          <cell r="B55">
            <v>0</v>
          </cell>
          <cell r="C55">
            <v>0</v>
          </cell>
          <cell r="E55" t="str">
            <v>Cost per Tonne Milled</v>
          </cell>
          <cell r="G55">
            <v>1.18</v>
          </cell>
          <cell r="H55">
            <v>1.34</v>
          </cell>
          <cell r="I55">
            <v>0.16000000000000014</v>
          </cell>
          <cell r="K55">
            <v>1.3433207744174591</v>
          </cell>
          <cell r="L55">
            <v>5.3181052330902787</v>
          </cell>
          <cell r="N55">
            <v>4.0822461032245565</v>
          </cell>
          <cell r="O55">
            <v>4.9470037647058831</v>
          </cell>
        </row>
        <row r="57">
          <cell r="E57" t="str">
            <v>Site Administration</v>
          </cell>
        </row>
        <row r="59">
          <cell r="A59">
            <v>0</v>
          </cell>
          <cell r="B59">
            <v>0</v>
          </cell>
          <cell r="C59">
            <v>0</v>
          </cell>
          <cell r="E59" t="str">
            <v>Site Administration</v>
          </cell>
          <cell r="G59">
            <v>1300.8750229124444</v>
          </cell>
          <cell r="H59">
            <v>1682.7988100000002</v>
          </cell>
          <cell r="I59">
            <v>381.92378708755587</v>
          </cell>
          <cell r="K59">
            <v>1682.79881</v>
          </cell>
          <cell r="L59">
            <v>4782.1197400000001</v>
          </cell>
          <cell r="N59">
            <v>426.39872043796493</v>
          </cell>
          <cell r="O59">
            <v>561.91939000000002</v>
          </cell>
        </row>
        <row r="60">
          <cell r="A60">
            <v>0</v>
          </cell>
          <cell r="B60">
            <v>0</v>
          </cell>
          <cell r="C60">
            <v>0</v>
          </cell>
          <cell r="E60" t="str">
            <v>Administration Light Vehicles</v>
          </cell>
          <cell r="G60">
            <v>10.667688296602279</v>
          </cell>
          <cell r="H60">
            <v>18.594000000000001</v>
          </cell>
          <cell r="I60">
            <v>7.9263117033977224</v>
          </cell>
          <cell r="K60">
            <v>18.594000000000001</v>
          </cell>
          <cell r="L60">
            <v>94.470290000000006</v>
          </cell>
          <cell r="N60">
            <v>3.8610057343952477</v>
          </cell>
          <cell r="O60">
            <v>6.1980000000000004</v>
          </cell>
        </row>
        <row r="61">
          <cell r="A61">
            <v>0</v>
          </cell>
          <cell r="B61">
            <v>0</v>
          </cell>
          <cell r="C61">
            <v>0</v>
          </cell>
          <cell r="E61" t="str">
            <v>Power Line Loan</v>
          </cell>
          <cell r="G61">
            <v>895.1866500000001</v>
          </cell>
          <cell r="H61">
            <v>915.88000000000011</v>
          </cell>
          <cell r="I61">
            <v>20.693350000000009</v>
          </cell>
          <cell r="K61">
            <v>915.88</v>
          </cell>
          <cell r="L61">
            <v>3771.0819999999999</v>
          </cell>
          <cell r="N61">
            <v>308.34207000000004</v>
          </cell>
          <cell r="O61">
            <v>315.47000000000003</v>
          </cell>
        </row>
        <row r="62">
          <cell r="A62">
            <v>0</v>
          </cell>
          <cell r="B62">
            <v>0</v>
          </cell>
          <cell r="C62">
            <v>0</v>
          </cell>
          <cell r="E62" t="str">
            <v>Commuting</v>
          </cell>
          <cell r="G62">
            <v>433.13370085644112</v>
          </cell>
          <cell r="H62">
            <v>504.52417000000003</v>
          </cell>
          <cell r="I62">
            <v>71.390469143558903</v>
          </cell>
          <cell r="K62">
            <v>504.52417000000003</v>
          </cell>
          <cell r="L62">
            <v>2102.6490899999999</v>
          </cell>
          <cell r="N62">
            <v>64.635547369837525</v>
          </cell>
          <cell r="O62">
            <v>168.24710000000002</v>
          </cell>
        </row>
        <row r="63">
          <cell r="A63">
            <v>0</v>
          </cell>
          <cell r="B63">
            <v>0</v>
          </cell>
          <cell r="C63">
            <v>0</v>
          </cell>
          <cell r="E63" t="str">
            <v>Camp Operation</v>
          </cell>
          <cell r="G63">
            <v>272.8915165165655</v>
          </cell>
          <cell r="H63">
            <v>256.55065000000002</v>
          </cell>
          <cell r="I63">
            <v>-16.340866516565484</v>
          </cell>
          <cell r="K63">
            <v>256.55065000000002</v>
          </cell>
          <cell r="L63">
            <v>1117.346</v>
          </cell>
          <cell r="N63">
            <v>87.544456778879606</v>
          </cell>
          <cell r="O63">
            <v>87.991330000000005</v>
          </cell>
        </row>
        <row r="64">
          <cell r="A64">
            <v>0</v>
          </cell>
          <cell r="B64">
            <v>0</v>
          </cell>
          <cell r="C64">
            <v>0</v>
          </cell>
          <cell r="E64" t="str">
            <v>Camp Catering</v>
          </cell>
          <cell r="G64">
            <v>820.63078952203807</v>
          </cell>
          <cell r="H64">
            <v>774.69053000000008</v>
          </cell>
          <cell r="I64">
            <v>-45.940259522037991</v>
          </cell>
          <cell r="K64">
            <v>774.69053000000008</v>
          </cell>
          <cell r="L64">
            <v>2853.6724199999999</v>
          </cell>
          <cell r="N64">
            <v>334.27158002037282</v>
          </cell>
          <cell r="O64">
            <v>254.38989000000001</v>
          </cell>
        </row>
        <row r="65">
          <cell r="A65">
            <v>0</v>
          </cell>
          <cell r="B65">
            <v>0</v>
          </cell>
          <cell r="C65">
            <v>0</v>
          </cell>
          <cell r="E65" t="str">
            <v>Worker Health and Safety</v>
          </cell>
          <cell r="G65">
            <v>76.713153455395826</v>
          </cell>
          <cell r="H65">
            <v>117.80465</v>
          </cell>
          <cell r="I65">
            <v>41.091496544604169</v>
          </cell>
          <cell r="K65">
            <v>117.80565</v>
          </cell>
          <cell r="L65">
            <v>584.51030000000003</v>
          </cell>
          <cell r="N65">
            <v>16.29108853620162</v>
          </cell>
          <cell r="O65">
            <v>36.637900000000002</v>
          </cell>
        </row>
        <row r="66">
          <cell r="A66">
            <v>0</v>
          </cell>
          <cell r="B66">
            <v>0</v>
          </cell>
          <cell r="C66">
            <v>0</v>
          </cell>
          <cell r="E66" t="str">
            <v>Safety Light Vehicles</v>
          </cell>
          <cell r="G66">
            <v>5.7811358396484378</v>
          </cell>
          <cell r="H66">
            <v>15.515999999999998</v>
          </cell>
          <cell r="I66">
            <v>9.7348641603515595</v>
          </cell>
          <cell r="K66">
            <v>15.516</v>
          </cell>
          <cell r="L66">
            <v>50.685949999999998</v>
          </cell>
          <cell r="N66">
            <v>2.1949811218261721</v>
          </cell>
          <cell r="O66">
            <v>5.1719999999999997</v>
          </cell>
        </row>
        <row r="67">
          <cell r="A67">
            <v>0</v>
          </cell>
          <cell r="B67">
            <v>0</v>
          </cell>
          <cell r="C67">
            <v>0</v>
          </cell>
          <cell r="E67" t="str">
            <v>Environment</v>
          </cell>
          <cell r="G67">
            <v>309.30938564929284</v>
          </cell>
          <cell r="H67">
            <v>301.11754999999999</v>
          </cell>
          <cell r="I67">
            <v>-8.191835649292841</v>
          </cell>
          <cell r="K67">
            <v>301.11755000000005</v>
          </cell>
          <cell r="L67">
            <v>1183.82897</v>
          </cell>
          <cell r="N67">
            <v>-9.4962825827661455</v>
          </cell>
          <cell r="O67">
            <v>95.954350000000005</v>
          </cell>
        </row>
        <row r="68">
          <cell r="A68">
            <v>0</v>
          </cell>
          <cell r="B68">
            <v>0</v>
          </cell>
          <cell r="C68">
            <v>0</v>
          </cell>
          <cell r="E68" t="str">
            <v>Environment Light Vehicles</v>
          </cell>
          <cell r="G68">
            <v>5.0704422473510746</v>
          </cell>
          <cell r="H68">
            <v>6.1650000000000009</v>
          </cell>
          <cell r="I68">
            <v>1.0945577526489263</v>
          </cell>
          <cell r="K68">
            <v>6.165</v>
          </cell>
          <cell r="L68">
            <v>55.26285</v>
          </cell>
          <cell r="N68">
            <v>1.5835048994995118</v>
          </cell>
          <cell r="O68">
            <v>2.0550000000000002</v>
          </cell>
        </row>
        <row r="69">
          <cell r="A69">
            <v>0</v>
          </cell>
          <cell r="B69">
            <v>0</v>
          </cell>
          <cell r="C69">
            <v>0</v>
          </cell>
          <cell r="E69" t="str">
            <v>Procurement and Site Warehousing</v>
          </cell>
          <cell r="G69">
            <v>215.7486611821877</v>
          </cell>
          <cell r="H69">
            <v>136.21187</v>
          </cell>
          <cell r="I69">
            <v>-79.536791182187699</v>
          </cell>
          <cell r="K69">
            <v>136.21187</v>
          </cell>
          <cell r="L69">
            <v>548.83207000000004</v>
          </cell>
          <cell r="N69">
            <v>-10.87863062626807</v>
          </cell>
          <cell r="O69">
            <v>45.872779999999999</v>
          </cell>
        </row>
        <row r="70">
          <cell r="A70">
            <v>0</v>
          </cell>
          <cell r="B70">
            <v>0</v>
          </cell>
          <cell r="C70">
            <v>0</v>
          </cell>
          <cell r="E70" t="str">
            <v>Warehouse Vehicle Operation</v>
          </cell>
          <cell r="G70">
            <v>5.185353002177429</v>
          </cell>
          <cell r="H70">
            <v>9.7839999999999989</v>
          </cell>
          <cell r="I70">
            <v>4.5986469978225699</v>
          </cell>
          <cell r="K70">
            <v>9.7840000000000007</v>
          </cell>
          <cell r="L70">
            <v>43.955100000000009</v>
          </cell>
          <cell r="N70">
            <v>2.1579740004196166</v>
          </cell>
          <cell r="O70">
            <v>3.2639999999999998</v>
          </cell>
        </row>
        <row r="71">
          <cell r="A71">
            <v>0</v>
          </cell>
          <cell r="B71">
            <v>0</v>
          </cell>
          <cell r="C71">
            <v>0</v>
          </cell>
          <cell r="E71" t="str">
            <v>Kramer Employee Costs</v>
          </cell>
          <cell r="G71">
            <v>4.0841815803775212</v>
          </cell>
          <cell r="H71">
            <v>3.2415500000000002</v>
          </cell>
          <cell r="I71">
            <v>-0.84263158037752106</v>
          </cell>
          <cell r="K71">
            <v>3.2415500000000002</v>
          </cell>
          <cell r="L71">
            <v>9.6336199999999987</v>
          </cell>
          <cell r="N71">
            <v>1.3045922045308873</v>
          </cell>
          <cell r="O71">
            <v>1.11653</v>
          </cell>
        </row>
        <row r="72">
          <cell r="A72">
            <v>0</v>
          </cell>
          <cell r="B72">
            <v>0</v>
          </cell>
          <cell r="C72">
            <v>0</v>
          </cell>
          <cell r="E72" t="str">
            <v>Balykchy Marshalling Yard</v>
          </cell>
          <cell r="G72">
            <v>503.96360566716305</v>
          </cell>
          <cell r="H72">
            <v>466.66073999999998</v>
          </cell>
          <cell r="I72">
            <v>-37.302865667163076</v>
          </cell>
          <cell r="K72">
            <v>466.66073999999998</v>
          </cell>
          <cell r="L72">
            <v>1509.3879899999999</v>
          </cell>
          <cell r="N72">
            <v>174.53950205003028</v>
          </cell>
          <cell r="O72">
            <v>156.39824999999999</v>
          </cell>
        </row>
        <row r="73">
          <cell r="A73">
            <v>0</v>
          </cell>
          <cell r="B73">
            <v>0</v>
          </cell>
          <cell r="C73">
            <v>0</v>
          </cell>
          <cell r="E73" t="str">
            <v>Site General Services</v>
          </cell>
          <cell r="G73">
            <v>359.89552919183251</v>
          </cell>
          <cell r="H73">
            <v>422.16499999999996</v>
          </cell>
          <cell r="I73">
            <v>62.269470808167455</v>
          </cell>
          <cell r="K73">
            <v>422.16500000000002</v>
          </cell>
          <cell r="L73">
            <v>1485.21621</v>
          </cell>
          <cell r="N73">
            <v>249.37088687681955</v>
          </cell>
          <cell r="O73">
            <v>198.965</v>
          </cell>
        </row>
        <row r="74">
          <cell r="A74">
            <v>0</v>
          </cell>
          <cell r="B74">
            <v>0</v>
          </cell>
          <cell r="C74">
            <v>0</v>
          </cell>
          <cell r="E74" t="str">
            <v>Off/Site Roads</v>
          </cell>
          <cell r="G74">
            <v>43.02160031181046</v>
          </cell>
          <cell r="H74">
            <v>114.517</v>
          </cell>
          <cell r="I74">
            <v>71.495399688189536</v>
          </cell>
          <cell r="K74">
            <v>114.517</v>
          </cell>
          <cell r="L74">
            <v>295.87425000000002</v>
          </cell>
          <cell r="N74">
            <v>9.2961417683295906</v>
          </cell>
          <cell r="O74">
            <v>25.847000000000001</v>
          </cell>
        </row>
        <row r="75">
          <cell r="A75">
            <v>0</v>
          </cell>
          <cell r="B75">
            <v>0</v>
          </cell>
          <cell r="C75">
            <v>0</v>
          </cell>
          <cell r="E75" t="str">
            <v>Finance and Accounting</v>
          </cell>
          <cell r="G75">
            <v>24.588671523919928</v>
          </cell>
          <cell r="H75">
            <v>27.696579999999997</v>
          </cell>
          <cell r="I75">
            <v>3.1079084760800697</v>
          </cell>
          <cell r="K75">
            <v>27.696580000000001</v>
          </cell>
          <cell r="L75">
            <v>110.34140999999998</v>
          </cell>
          <cell r="N75">
            <v>6.1275538507558034</v>
          </cell>
          <cell r="O75">
            <v>9.5229900000000001</v>
          </cell>
        </row>
        <row r="76">
          <cell r="A76">
            <v>0</v>
          </cell>
          <cell r="B76">
            <v>0</v>
          </cell>
          <cell r="C76">
            <v>0</v>
          </cell>
          <cell r="E76" t="str">
            <v>Management Information Systems</v>
          </cell>
          <cell r="G76">
            <v>-1.5824506192877426</v>
          </cell>
          <cell r="H76">
            <v>50.755549999999999</v>
          </cell>
          <cell r="I76">
            <v>52.33800061928774</v>
          </cell>
          <cell r="K76">
            <v>50.755549999999992</v>
          </cell>
          <cell r="L76">
            <v>234.50134</v>
          </cell>
          <cell r="N76">
            <v>-18.95101395561629</v>
          </cell>
          <cell r="O76">
            <v>23.35342</v>
          </cell>
        </row>
        <row r="77">
          <cell r="A77">
            <v>0</v>
          </cell>
          <cell r="B77">
            <v>0</v>
          </cell>
          <cell r="C77">
            <v>0</v>
          </cell>
          <cell r="E77" t="str">
            <v>Communications and PC Support</v>
          </cell>
          <cell r="G77">
            <v>35.825489011398311</v>
          </cell>
          <cell r="H77">
            <v>43.928930000000001</v>
          </cell>
          <cell r="I77">
            <v>8.1034409886016903</v>
          </cell>
          <cell r="K77">
            <v>43.929929999999999</v>
          </cell>
          <cell r="L77">
            <v>151.79857000000001</v>
          </cell>
          <cell r="N77">
            <v>-22.637171657972917</v>
          </cell>
          <cell r="O77">
            <v>14.864409999999999</v>
          </cell>
        </row>
        <row r="78">
          <cell r="A78">
            <v>0</v>
          </cell>
          <cell r="B78">
            <v>0</v>
          </cell>
          <cell r="C78">
            <v>0</v>
          </cell>
          <cell r="E78" t="str">
            <v>Human Resources</v>
          </cell>
          <cell r="G78">
            <v>388.60011218860728</v>
          </cell>
          <cell r="H78">
            <v>438.64836000000003</v>
          </cell>
          <cell r="I78">
            <v>50.048247811392741</v>
          </cell>
          <cell r="K78">
            <v>438.64835999999997</v>
          </cell>
          <cell r="L78">
            <v>1436.9017099999999</v>
          </cell>
          <cell r="N78">
            <v>106.5288870463954</v>
          </cell>
          <cell r="O78">
            <v>142.35223999999999</v>
          </cell>
        </row>
        <row r="79">
          <cell r="A79">
            <v>0</v>
          </cell>
          <cell r="B79">
            <v>0</v>
          </cell>
          <cell r="C79">
            <v>0</v>
          </cell>
          <cell r="E79" t="str">
            <v>Medical Services</v>
          </cell>
          <cell r="G79">
            <v>133.82744748677854</v>
          </cell>
          <cell r="H79">
            <v>166.16015000000002</v>
          </cell>
          <cell r="I79">
            <v>32.332702513221477</v>
          </cell>
          <cell r="K79">
            <v>166.16015000000002</v>
          </cell>
          <cell r="L79">
            <v>623.98702000000003</v>
          </cell>
          <cell r="N79">
            <v>30.781227185391952</v>
          </cell>
          <cell r="O79">
            <v>55.674610000000001</v>
          </cell>
        </row>
        <row r="80">
          <cell r="A80">
            <v>0</v>
          </cell>
          <cell r="B80">
            <v>0</v>
          </cell>
          <cell r="C80">
            <v>0</v>
          </cell>
          <cell r="E80" t="str">
            <v>Karakol Training Center</v>
          </cell>
          <cell r="G80">
            <v>15.095798385853119</v>
          </cell>
          <cell r="H80">
            <v>30.74287</v>
          </cell>
          <cell r="I80">
            <v>15.647071614146881</v>
          </cell>
          <cell r="K80">
            <v>30.74287</v>
          </cell>
          <cell r="L80">
            <v>215.07048999999998</v>
          </cell>
          <cell r="N80">
            <v>7.748962469820432</v>
          </cell>
          <cell r="O80">
            <v>10.33445</v>
          </cell>
        </row>
        <row r="81">
          <cell r="A81">
            <v>0</v>
          </cell>
          <cell r="B81">
            <v>0</v>
          </cell>
          <cell r="C81">
            <v>0</v>
          </cell>
          <cell r="E81" t="str">
            <v>Barskaun Health Center</v>
          </cell>
          <cell r="G81">
            <v>4.0515653776385108E-7</v>
          </cell>
          <cell r="H81">
            <v>0</v>
          </cell>
          <cell r="I81">
            <v>-4.0515653776385108E-7</v>
          </cell>
          <cell r="K81">
            <v>0</v>
          </cell>
          <cell r="L81">
            <v>3.60012</v>
          </cell>
          <cell r="N81">
            <v>0.75046040515653778</v>
          </cell>
          <cell r="O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E82" t="str">
            <v>Edelweiss</v>
          </cell>
          <cell r="G82">
            <v>1.5613926445954273E-6</v>
          </cell>
          <cell r="H82">
            <v>0</v>
          </cell>
          <cell r="I82">
            <v>-1.5613926445954273E-6</v>
          </cell>
          <cell r="K82">
            <v>0</v>
          </cell>
          <cell r="L82">
            <v>27.234500000000001</v>
          </cell>
          <cell r="N82">
            <v>-0.19989928350148062</v>
          </cell>
          <cell r="O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E83" t="str">
            <v>Security</v>
          </cell>
          <cell r="G83">
            <v>146.01991104753137</v>
          </cell>
          <cell r="H83">
            <v>128.28254000000001</v>
          </cell>
          <cell r="I83">
            <v>-17.737371047531354</v>
          </cell>
          <cell r="K83">
            <v>128.28254000000001</v>
          </cell>
          <cell r="L83">
            <v>604.11146999999994</v>
          </cell>
          <cell r="N83">
            <v>36.751756713430389</v>
          </cell>
          <cell r="O83">
            <v>44.058010000000003</v>
          </cell>
        </row>
        <row r="84">
          <cell r="A84">
            <v>0</v>
          </cell>
          <cell r="B84">
            <v>0</v>
          </cell>
          <cell r="C84">
            <v>0</v>
          </cell>
          <cell r="E84" t="str">
            <v>Security Vehicle Operation</v>
          </cell>
          <cell r="G84">
            <v>21.072234387366493</v>
          </cell>
          <cell r="H84">
            <v>28.767000000000003</v>
          </cell>
          <cell r="I84">
            <v>7.6947656126335104</v>
          </cell>
          <cell r="K84">
            <v>28.766999999999999</v>
          </cell>
          <cell r="L84">
            <v>92.022220000000004</v>
          </cell>
          <cell r="N84">
            <v>6.8762143430843059</v>
          </cell>
          <cell r="O84">
            <v>9.5890000000000004</v>
          </cell>
        </row>
        <row r="85">
          <cell r="A85">
            <v>0</v>
          </cell>
          <cell r="B85">
            <v>0</v>
          </cell>
          <cell r="C85">
            <v>0</v>
          </cell>
          <cell r="E85" t="str">
            <v>Total Site Administration</v>
          </cell>
          <cell r="G85">
            <v>6025.6056316100467</v>
          </cell>
          <cell r="H85">
            <v>6661.2034999999996</v>
          </cell>
          <cell r="I85">
            <v>635.59786838995558</v>
          </cell>
          <cell r="K85">
            <v>6661.2054999999991</v>
          </cell>
          <cell r="L85">
            <v>23988.095699999991</v>
          </cell>
          <cell r="N85">
            <v>1815.1941157070178</v>
          </cell>
          <cell r="O85">
            <v>2275.2476499999993</v>
          </cell>
        </row>
        <row r="87">
          <cell r="A87">
            <v>0</v>
          </cell>
          <cell r="B87">
            <v>0</v>
          </cell>
          <cell r="C87">
            <v>0</v>
          </cell>
          <cell r="E87" t="str">
            <v>Cost per Ounce Poured</v>
          </cell>
          <cell r="G87">
            <v>11.4</v>
          </cell>
          <cell r="H87">
            <v>10.000065303941055</v>
          </cell>
          <cell r="I87">
            <v>-1.3999346960589456</v>
          </cell>
          <cell r="K87">
            <v>10.000068306421102</v>
          </cell>
          <cell r="L87">
            <v>48.046990562473411</v>
          </cell>
          <cell r="N87">
            <v>29.837989902309818</v>
          </cell>
          <cell r="O87">
            <v>50.669153082130755</v>
          </cell>
        </row>
        <row r="89">
          <cell r="E89" t="str">
            <v>Maintenance</v>
          </cell>
        </row>
        <row r="91">
          <cell r="A91">
            <v>0</v>
          </cell>
          <cell r="B91">
            <v>0</v>
          </cell>
          <cell r="C91">
            <v>0</v>
          </cell>
          <cell r="E91" t="str">
            <v>Maintenance Administration</v>
          </cell>
          <cell r="G91">
            <v>95.008459183024698</v>
          </cell>
          <cell r="H91">
            <v>264.40310999999997</v>
          </cell>
          <cell r="I91">
            <v>169.39465081697529</v>
          </cell>
          <cell r="K91">
            <v>264.40320999999994</v>
          </cell>
          <cell r="L91">
            <v>0</v>
          </cell>
          <cell r="N91">
            <v>-19.804942389163291</v>
          </cell>
          <cell r="O91">
            <v>88.524740000000008</v>
          </cell>
        </row>
        <row r="92">
          <cell r="A92">
            <v>0</v>
          </cell>
          <cell r="B92">
            <v>0</v>
          </cell>
          <cell r="C92">
            <v>0</v>
          </cell>
          <cell r="E92" t="str">
            <v>Maint. Light Vehicles</v>
          </cell>
          <cell r="G92">
            <v>44.078747377125545</v>
          </cell>
          <cell r="H92">
            <v>27.261000000000003</v>
          </cell>
          <cell r="I92">
            <v>-16.817747377125542</v>
          </cell>
          <cell r="K92">
            <v>27.260999999999999</v>
          </cell>
          <cell r="L92">
            <v>0</v>
          </cell>
          <cell r="N92">
            <v>15.71935636266632</v>
          </cell>
          <cell r="O92">
            <v>9.0950000000000006</v>
          </cell>
        </row>
        <row r="93">
          <cell r="A93">
            <v>0</v>
          </cell>
          <cell r="B93">
            <v>0</v>
          </cell>
          <cell r="C93">
            <v>0</v>
          </cell>
          <cell r="E93" t="str">
            <v>Automotive Shop</v>
          </cell>
          <cell r="G93">
            <v>2.3282799992324428</v>
          </cell>
          <cell r="H93">
            <v>461.38652999999999</v>
          </cell>
          <cell r="I93">
            <v>459.05825000076754</v>
          </cell>
          <cell r="K93">
            <v>461.38652999999999</v>
          </cell>
          <cell r="L93">
            <v>0</v>
          </cell>
          <cell r="N93">
            <v>12.062548395892241</v>
          </cell>
          <cell r="O93">
            <v>154.02318</v>
          </cell>
        </row>
        <row r="94">
          <cell r="A94">
            <v>0</v>
          </cell>
          <cell r="B94">
            <v>0</v>
          </cell>
          <cell r="C94">
            <v>0</v>
          </cell>
          <cell r="E94" t="str">
            <v>Heavy Equipment Maintenance</v>
          </cell>
          <cell r="G94">
            <v>170.04407895454787</v>
          </cell>
          <cell r="H94">
            <v>9546.6921199999997</v>
          </cell>
          <cell r="I94">
            <v>9376.6480410454515</v>
          </cell>
          <cell r="K94">
            <v>9546.6921199999997</v>
          </cell>
          <cell r="L94">
            <v>0</v>
          </cell>
          <cell r="N94">
            <v>-1.8695041297857096</v>
          </cell>
          <cell r="O94">
            <v>3104.6935699999999</v>
          </cell>
        </row>
        <row r="95">
          <cell r="A95">
            <v>0</v>
          </cell>
          <cell r="B95">
            <v>0</v>
          </cell>
          <cell r="C95">
            <v>0</v>
          </cell>
          <cell r="E95" t="str">
            <v>Highway Vehicle Maintenance</v>
          </cell>
          <cell r="G95">
            <v>16.863456858600721</v>
          </cell>
          <cell r="H95">
            <v>765.05086000000006</v>
          </cell>
          <cell r="I95">
            <v>748.18740314139939</v>
          </cell>
          <cell r="K95">
            <v>765.05086000000006</v>
          </cell>
          <cell r="L95">
            <v>0</v>
          </cell>
          <cell r="N95">
            <v>2.0087323840083036</v>
          </cell>
          <cell r="O95">
            <v>255.56920000000002</v>
          </cell>
        </row>
        <row r="96">
          <cell r="A96">
            <v>0</v>
          </cell>
          <cell r="B96">
            <v>0</v>
          </cell>
          <cell r="C96">
            <v>0</v>
          </cell>
          <cell r="E96" t="str">
            <v>Mill Maintenance Shop</v>
          </cell>
          <cell r="G96">
            <v>74.635543849587378</v>
          </cell>
          <cell r="H96">
            <v>5445.7353400000002</v>
          </cell>
          <cell r="I96">
            <v>5371.0997961504127</v>
          </cell>
          <cell r="K96">
            <v>5445.7353400000002</v>
          </cell>
          <cell r="L96">
            <v>0</v>
          </cell>
          <cell r="N96">
            <v>24.47462055046087</v>
          </cell>
          <cell r="O96">
            <v>1410.66552</v>
          </cell>
        </row>
        <row r="97">
          <cell r="A97">
            <v>0</v>
          </cell>
          <cell r="B97">
            <v>0</v>
          </cell>
          <cell r="C97">
            <v>0</v>
          </cell>
          <cell r="E97" t="str">
            <v>Electrical/Instrumentation</v>
          </cell>
          <cell r="G97">
            <v>-17.034706428439257</v>
          </cell>
          <cell r="H97">
            <v>656.81992000000002</v>
          </cell>
          <cell r="I97">
            <v>673.85462642843925</v>
          </cell>
          <cell r="K97">
            <v>656.81991999999991</v>
          </cell>
          <cell r="L97">
            <v>0</v>
          </cell>
          <cell r="N97">
            <v>-24.748550139828854</v>
          </cell>
          <cell r="O97">
            <v>219.64367999999999</v>
          </cell>
        </row>
        <row r="98">
          <cell r="A98">
            <v>0</v>
          </cell>
          <cell r="B98">
            <v>0</v>
          </cell>
          <cell r="C98">
            <v>0</v>
          </cell>
          <cell r="E98" t="str">
            <v>Site Utilities</v>
          </cell>
          <cell r="G98">
            <v>38.910961557094161</v>
          </cell>
          <cell r="H98">
            <v>25.998000000000001</v>
          </cell>
          <cell r="I98">
            <v>-12.91296155709416</v>
          </cell>
          <cell r="K98">
            <v>25.998000000000001</v>
          </cell>
          <cell r="L98">
            <v>0</v>
          </cell>
          <cell r="N98">
            <v>17.409680975062908</v>
          </cell>
          <cell r="O98">
            <v>8.6660000000000004</v>
          </cell>
        </row>
        <row r="99">
          <cell r="A99">
            <v>0</v>
          </cell>
          <cell r="B99">
            <v>0</v>
          </cell>
          <cell r="C99">
            <v>0</v>
          </cell>
          <cell r="E99" t="str">
            <v>Total Maintenance</v>
          </cell>
          <cell r="G99">
            <v>424.8348213507735</v>
          </cell>
          <cell r="H99">
            <v>17193.346880000001</v>
          </cell>
          <cell r="I99">
            <v>16768.512058649227</v>
          </cell>
          <cell r="K99">
            <v>17193.346980000002</v>
          </cell>
          <cell r="L99">
            <v>0</v>
          </cell>
          <cell r="N99">
            <v>25.251942009312792</v>
          </cell>
          <cell r="O99">
            <v>5250.8808900000004</v>
          </cell>
        </row>
        <row r="101">
          <cell r="A101">
            <v>0</v>
          </cell>
          <cell r="B101">
            <v>0</v>
          </cell>
          <cell r="C101">
            <v>0</v>
          </cell>
          <cell r="E101" t="str">
            <v>Cost per Ounce Poured</v>
          </cell>
          <cell r="G101">
            <v>0.8</v>
          </cell>
          <cell r="H101">
            <v>25.811340487242465</v>
          </cell>
          <cell r="I101">
            <v>25.011340487242464</v>
          </cell>
          <cell r="K101">
            <v>25.811340637366467</v>
          </cell>
          <cell r="L101">
            <v>0</v>
          </cell>
          <cell r="N101">
            <v>0.4150890442888599</v>
          </cell>
          <cell r="O101">
            <v>116.93570483698558</v>
          </cell>
        </row>
        <row r="103">
          <cell r="E103" t="str">
            <v>Bishkek Administration</v>
          </cell>
        </row>
        <row r="105">
          <cell r="A105">
            <v>0</v>
          </cell>
          <cell r="B105">
            <v>0</v>
          </cell>
          <cell r="C105">
            <v>0</v>
          </cell>
          <cell r="E105" t="str">
            <v>Bishkek Administration</v>
          </cell>
          <cell r="G105">
            <v>903.17209646764206</v>
          </cell>
          <cell r="H105">
            <v>815.2342900000001</v>
          </cell>
          <cell r="I105">
            <v>-87.937806467641963</v>
          </cell>
          <cell r="K105">
            <v>815.23428999999999</v>
          </cell>
          <cell r="L105">
            <v>3047.9000700000001</v>
          </cell>
          <cell r="N105">
            <v>237.02388350818421</v>
          </cell>
          <cell r="O105">
            <v>272.1739</v>
          </cell>
        </row>
        <row r="106">
          <cell r="A106">
            <v>0</v>
          </cell>
          <cell r="B106">
            <v>0</v>
          </cell>
          <cell r="C106">
            <v>0</v>
          </cell>
          <cell r="E106" t="str">
            <v>Bishkek Light Vehicles</v>
          </cell>
          <cell r="G106">
            <v>141.25391062829917</v>
          </cell>
          <cell r="H106">
            <v>133.40942000000001</v>
          </cell>
          <cell r="I106">
            <v>-7.8444906282991553</v>
          </cell>
          <cell r="K106">
            <v>133.40942000000001</v>
          </cell>
          <cell r="L106">
            <v>602.44365000000005</v>
          </cell>
          <cell r="N106">
            <v>42.083770113656662</v>
          </cell>
          <cell r="O106">
            <v>45.036410000000004</v>
          </cell>
        </row>
        <row r="107">
          <cell r="A107">
            <v>0</v>
          </cell>
          <cell r="B107">
            <v>0</v>
          </cell>
          <cell r="C107">
            <v>0</v>
          </cell>
          <cell r="E107" t="str">
            <v>Corporate Relations</v>
          </cell>
          <cell r="G107">
            <v>110.92380661645277</v>
          </cell>
          <cell r="H107">
            <v>119.80458</v>
          </cell>
          <cell r="I107">
            <v>8.8807733835472362</v>
          </cell>
          <cell r="K107">
            <v>119.80458</v>
          </cell>
          <cell r="L107">
            <v>678.09927000000005</v>
          </cell>
          <cell r="N107">
            <v>7.9219737497243132</v>
          </cell>
          <cell r="O107">
            <v>40.082689999999999</v>
          </cell>
        </row>
        <row r="108">
          <cell r="A108">
            <v>0</v>
          </cell>
          <cell r="B108">
            <v>0</v>
          </cell>
          <cell r="C108">
            <v>0</v>
          </cell>
          <cell r="E108" t="str">
            <v xml:space="preserve">Bishkek Housing </v>
          </cell>
          <cell r="G108">
            <v>167.42768220716172</v>
          </cell>
          <cell r="H108">
            <v>180.87031999999999</v>
          </cell>
          <cell r="I108">
            <v>13.442637792838269</v>
          </cell>
          <cell r="K108">
            <v>180.87032000000002</v>
          </cell>
          <cell r="L108">
            <v>711.03998000000001</v>
          </cell>
          <cell r="N108">
            <v>45.315224257384749</v>
          </cell>
          <cell r="O108">
            <v>60.619150000000005</v>
          </cell>
        </row>
        <row r="109">
          <cell r="A109">
            <v>0</v>
          </cell>
          <cell r="B109">
            <v>0</v>
          </cell>
          <cell r="C109">
            <v>0</v>
          </cell>
          <cell r="E109" t="str">
            <v>JV Executive Administration</v>
          </cell>
          <cell r="G109">
            <v>55.251894145558687</v>
          </cell>
          <cell r="H109">
            <v>62.494</v>
          </cell>
          <cell r="I109">
            <v>7.2421058544413128</v>
          </cell>
          <cell r="K109">
            <v>62.494</v>
          </cell>
          <cell r="L109">
            <v>427.82579000000004</v>
          </cell>
          <cell r="N109">
            <v>20.671387700778382</v>
          </cell>
          <cell r="O109">
            <v>20.826000000000001</v>
          </cell>
        </row>
        <row r="110">
          <cell r="A110">
            <v>0</v>
          </cell>
          <cell r="B110">
            <v>0</v>
          </cell>
          <cell r="C110">
            <v>0</v>
          </cell>
          <cell r="E110" t="str">
            <v>Finance &amp; Accounting</v>
          </cell>
          <cell r="G110">
            <v>168.28755943447624</v>
          </cell>
          <cell r="H110">
            <v>153.17392999999998</v>
          </cell>
          <cell r="I110">
            <v>-15.113629434476252</v>
          </cell>
          <cell r="K110">
            <v>153.17392999999998</v>
          </cell>
          <cell r="L110">
            <v>1249.6584399999999</v>
          </cell>
          <cell r="N110">
            <v>31.934047974849161</v>
          </cell>
          <cell r="O110">
            <v>51.55771</v>
          </cell>
        </row>
        <row r="111">
          <cell r="A111">
            <v>0</v>
          </cell>
          <cell r="B111">
            <v>0</v>
          </cell>
          <cell r="C111">
            <v>0</v>
          </cell>
          <cell r="E111" t="str">
            <v>Management Information Systems</v>
          </cell>
          <cell r="G111">
            <v>23.313264170541586</v>
          </cell>
          <cell r="H111">
            <v>19.47316</v>
          </cell>
          <cell r="I111">
            <v>-3.8401041705415864</v>
          </cell>
          <cell r="K111">
            <v>19.47316</v>
          </cell>
          <cell r="L111">
            <v>107.90111000000002</v>
          </cell>
          <cell r="N111">
            <v>5.5406622772993819</v>
          </cell>
          <cell r="O111">
            <v>6.5963199999999995</v>
          </cell>
        </row>
        <row r="112">
          <cell r="A112">
            <v>0</v>
          </cell>
          <cell r="B112">
            <v>0</v>
          </cell>
          <cell r="C112">
            <v>0</v>
          </cell>
          <cell r="E112" t="str">
            <v>Procurement</v>
          </cell>
          <cell r="G112">
            <v>36.917258369160479</v>
          </cell>
          <cell r="H112">
            <v>34.831069999999997</v>
          </cell>
          <cell r="I112">
            <v>-2.0861883691604817</v>
          </cell>
          <cell r="K112">
            <v>34.831070000000004</v>
          </cell>
          <cell r="L112">
            <v>139.58753999999999</v>
          </cell>
          <cell r="N112">
            <v>11.363094118881266</v>
          </cell>
          <cell r="O112">
            <v>11.86627</v>
          </cell>
        </row>
        <row r="113">
          <cell r="A113">
            <v>0</v>
          </cell>
          <cell r="B113">
            <v>0</v>
          </cell>
          <cell r="C113">
            <v>0</v>
          </cell>
          <cell r="E113" t="str">
            <v>Human Resources</v>
          </cell>
          <cell r="G113">
            <v>69.23761504910189</v>
          </cell>
          <cell r="H113">
            <v>72.584890000000001</v>
          </cell>
          <cell r="I113">
            <v>3.347274950898111</v>
          </cell>
          <cell r="K113">
            <v>72.584890000000001</v>
          </cell>
          <cell r="L113">
            <v>154.48425</v>
          </cell>
          <cell r="N113">
            <v>6.9206136198858861</v>
          </cell>
          <cell r="O113">
            <v>19.768129999999999</v>
          </cell>
        </row>
        <row r="114">
          <cell r="A114">
            <v>0</v>
          </cell>
          <cell r="B114">
            <v>0</v>
          </cell>
          <cell r="C114">
            <v>0</v>
          </cell>
          <cell r="E114" t="str">
            <v>Medical Services</v>
          </cell>
          <cell r="G114">
            <v>104.66465899801098</v>
          </cell>
          <cell r="H114">
            <v>13.263689999999997</v>
          </cell>
          <cell r="I114">
            <v>-91.400968998010981</v>
          </cell>
          <cell r="K114">
            <v>13.263689999999999</v>
          </cell>
          <cell r="L114">
            <v>54.517780000000002</v>
          </cell>
          <cell r="N114">
            <v>4.1194763780315569</v>
          </cell>
          <cell r="O114">
            <v>4.5519399999999992</v>
          </cell>
        </row>
        <row r="115">
          <cell r="A115">
            <v>0</v>
          </cell>
          <cell r="B115">
            <v>0</v>
          </cell>
          <cell r="C115">
            <v>0</v>
          </cell>
          <cell r="E115" t="str">
            <v>Security</v>
          </cell>
          <cell r="G115">
            <v>70.005088935755609</v>
          </cell>
          <cell r="H115">
            <v>76.164380000000008</v>
          </cell>
          <cell r="I115">
            <v>6.1592910642443996</v>
          </cell>
          <cell r="K115">
            <v>76.164380000000008</v>
          </cell>
          <cell r="L115">
            <v>419.78804000000002</v>
          </cell>
          <cell r="N115">
            <v>14.626687867572707</v>
          </cell>
          <cell r="O115">
            <v>26.123630000000002</v>
          </cell>
        </row>
        <row r="116">
          <cell r="A116">
            <v>0</v>
          </cell>
          <cell r="B116">
            <v>0</v>
          </cell>
          <cell r="C116">
            <v>0</v>
          </cell>
          <cell r="E116" t="str">
            <v>KGC Executive Administration</v>
          </cell>
          <cell r="G116">
            <v>18.578734166872792</v>
          </cell>
          <cell r="H116">
            <v>37.567819999999998</v>
          </cell>
          <cell r="I116">
            <v>18.989085833127206</v>
          </cell>
          <cell r="K116">
            <v>37.567819999999998</v>
          </cell>
          <cell r="L116">
            <v>149.46290999999999</v>
          </cell>
          <cell r="N116">
            <v>4.116806971992931</v>
          </cell>
          <cell r="O116">
            <v>12.29631</v>
          </cell>
        </row>
        <row r="117">
          <cell r="A117">
            <v>0</v>
          </cell>
          <cell r="B117">
            <v>0</v>
          </cell>
          <cell r="C117">
            <v>0</v>
          </cell>
          <cell r="E117" t="str">
            <v>Total Bishkek</v>
          </cell>
          <cell r="G117">
            <v>1869.0335691890339</v>
          </cell>
          <cell r="H117">
            <v>1718.8715499999998</v>
          </cell>
          <cell r="I117">
            <v>-150.16201918903403</v>
          </cell>
          <cell r="K117">
            <v>1718.8715499999998</v>
          </cell>
          <cell r="L117">
            <v>7742.7088300000005</v>
          </cell>
          <cell r="N117">
            <v>431.63762853824119</v>
          </cell>
          <cell r="O117">
            <v>571.49845999999991</v>
          </cell>
        </row>
        <row r="119">
          <cell r="A119">
            <v>0</v>
          </cell>
          <cell r="B119">
            <v>0</v>
          </cell>
          <cell r="C119">
            <v>0</v>
          </cell>
          <cell r="E119" t="str">
            <v>Cost per Ounce Poured</v>
          </cell>
          <cell r="G119">
            <v>3.54</v>
          </cell>
          <cell r="H119">
            <v>2.58</v>
          </cell>
          <cell r="I119">
            <v>-0.96</v>
          </cell>
          <cell r="K119">
            <v>2.5804387674218905</v>
          </cell>
          <cell r="L119">
            <v>15.508269715756958</v>
          </cell>
          <cell r="N119">
            <v>7.095218682308559</v>
          </cell>
          <cell r="O119">
            <v>12.727116960627114</v>
          </cell>
        </row>
        <row r="121">
          <cell r="A121">
            <v>0</v>
          </cell>
          <cell r="B121">
            <v>0</v>
          </cell>
          <cell r="C121">
            <v>0</v>
          </cell>
          <cell r="E121" t="str">
            <v>Management Fees</v>
          </cell>
          <cell r="G121">
            <v>1169.8807899999999</v>
          </cell>
          <cell r="H121">
            <v>0</v>
          </cell>
          <cell r="I121">
            <v>-1169.8807899999999</v>
          </cell>
          <cell r="K121">
            <v>0</v>
          </cell>
          <cell r="L121">
            <v>5358.1604479631014</v>
          </cell>
          <cell r="N121">
            <v>356.04831999999999</v>
          </cell>
          <cell r="O121">
            <v>0</v>
          </cell>
        </row>
        <row r="122">
          <cell r="E122" t="str">
            <v xml:space="preserve"> 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E123" t="str">
            <v>Total Operations Costs</v>
          </cell>
          <cell r="G123" t="e">
            <v>#REF!</v>
          </cell>
          <cell r="H123" t="e">
            <v>#REF!</v>
          </cell>
          <cell r="I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O123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E125" t="str">
            <v>Ttl Operations Cost/Oz Poured</v>
          </cell>
          <cell r="G125" t="e">
            <v>#REF!</v>
          </cell>
          <cell r="H125" t="e">
            <v>#REF!</v>
          </cell>
          <cell r="I125" t="e">
            <v>#REF!</v>
          </cell>
          <cell r="K125" t="e">
            <v>#REF!</v>
          </cell>
          <cell r="L125" t="e">
            <v>#REF!</v>
          </cell>
          <cell r="N125" t="e">
            <v>#REF!</v>
          </cell>
          <cell r="O125" t="e">
            <v>#REF!</v>
          </cell>
        </row>
        <row r="127">
          <cell r="A127" t="e">
            <v>#N/A</v>
          </cell>
          <cell r="B127">
            <v>0</v>
          </cell>
          <cell r="C127" t="e">
            <v>#N/A</v>
          </cell>
          <cell r="E127" t="str">
            <v>Taxes</v>
          </cell>
          <cell r="G127" t="e">
            <v>#N/A</v>
          </cell>
          <cell r="H127">
            <v>6731.9725000000008</v>
          </cell>
          <cell r="I127" t="e">
            <v>#N/A</v>
          </cell>
          <cell r="K127">
            <v>6731.9724999999999</v>
          </cell>
          <cell r="L127">
            <v>4523.1974836990221</v>
          </cell>
          <cell r="N127" t="e">
            <v>#N/A</v>
          </cell>
          <cell r="O127">
            <v>2237.0249100000001</v>
          </cell>
        </row>
        <row r="129">
          <cell r="A129">
            <v>0</v>
          </cell>
          <cell r="B129">
            <v>0</v>
          </cell>
          <cell r="C129">
            <v>0</v>
          </cell>
          <cell r="E129" t="str">
            <v>Exploration</v>
          </cell>
          <cell r="G129">
            <v>607.22991999999999</v>
          </cell>
          <cell r="H129">
            <v>3343.1350000000002</v>
          </cell>
          <cell r="I129">
            <v>2735.9050800000005</v>
          </cell>
          <cell r="K129">
            <v>3343.1350000000002</v>
          </cell>
          <cell r="L129">
            <v>1736.43715</v>
          </cell>
          <cell r="N129">
            <v>60.664760000000001</v>
          </cell>
          <cell r="O129">
            <v>1088.44</v>
          </cell>
        </row>
        <row r="131">
          <cell r="A131">
            <v>0</v>
          </cell>
          <cell r="B131">
            <v>0</v>
          </cell>
          <cell r="C131">
            <v>0</v>
          </cell>
          <cell r="E131" t="str">
            <v>Other Income/Expense</v>
          </cell>
          <cell r="G131">
            <v>366.43979339765343</v>
          </cell>
          <cell r="H131">
            <v>2919.26827</v>
          </cell>
          <cell r="I131">
            <v>2552.8284766023467</v>
          </cell>
          <cell r="K131">
            <v>2919.26827</v>
          </cell>
          <cell r="L131">
            <v>0</v>
          </cell>
          <cell r="N131">
            <v>166.91404386931777</v>
          </cell>
          <cell r="O131">
            <v>976.16912000000002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E132" t="str">
            <v>Total Cash Costs</v>
          </cell>
          <cell r="G132" t="e">
            <v>#REF!</v>
          </cell>
          <cell r="H132" t="e">
            <v>#REF!</v>
          </cell>
          <cell r="I132" t="e">
            <v>#REF!</v>
          </cell>
          <cell r="K132" t="e">
            <v>#REF!</v>
          </cell>
          <cell r="L132" t="e">
            <v>#REF!</v>
          </cell>
          <cell r="N132" t="e">
            <v>#REF!</v>
          </cell>
          <cell r="O132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E134" t="str">
            <v>Total Cash Cost/Oz Poured</v>
          </cell>
          <cell r="G134" t="e">
            <v>#REF!</v>
          </cell>
          <cell r="H134" t="e">
            <v>#REF!</v>
          </cell>
          <cell r="I134" t="e">
            <v>#REF!</v>
          </cell>
          <cell r="K134" t="e">
            <v>#REF!</v>
          </cell>
          <cell r="L134" t="e">
            <v>#REF!</v>
          </cell>
          <cell r="N134" t="e">
            <v>#REF!</v>
          </cell>
          <cell r="O134" t="e">
            <v>#REF!</v>
          </cell>
        </row>
        <row r="136">
          <cell r="A136">
            <v>609.37587883049844</v>
          </cell>
          <cell r="B136">
            <v>0</v>
          </cell>
          <cell r="C136">
            <v>-609.37587883049844</v>
          </cell>
          <cell r="E136" t="str">
            <v>Interest and Financing</v>
          </cell>
          <cell r="G136">
            <v>6417.2945368729497</v>
          </cell>
          <cell r="H136">
            <v>331.52600000000001</v>
          </cell>
          <cell r="I136">
            <v>-6085.7685368729499</v>
          </cell>
          <cell r="K136">
            <v>331.52600000000001</v>
          </cell>
          <cell r="L136">
            <v>12821.420355668119</v>
          </cell>
          <cell r="N136">
            <v>882.09042883049847</v>
          </cell>
          <cell r="O136">
            <v>107.142</v>
          </cell>
        </row>
        <row r="138">
          <cell r="A138">
            <v>0</v>
          </cell>
          <cell r="B138" t="e">
            <v>#REF!</v>
          </cell>
          <cell r="C138" t="e">
            <v>#REF!</v>
          </cell>
          <cell r="E138" t="str">
            <v>Deprec., Deplet., &amp; Reclamation</v>
          </cell>
          <cell r="G138">
            <v>9758.6322099999998</v>
          </cell>
          <cell r="H138" t="e">
            <v>#REF!</v>
          </cell>
          <cell r="I138" t="e">
            <v>#REF!</v>
          </cell>
          <cell r="K138" t="e">
            <v>#REF!</v>
          </cell>
          <cell r="L138">
            <v>35174.37928489544</v>
          </cell>
          <cell r="N138">
            <v>3626.1304599999999</v>
          </cell>
          <cell r="O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E139" t="str">
            <v>Total KGC Costs</v>
          </cell>
          <cell r="G139" t="e">
            <v>#REF!</v>
          </cell>
          <cell r="H139" t="e">
            <v>#REF!</v>
          </cell>
          <cell r="I139" t="e">
            <v>#REF!</v>
          </cell>
          <cell r="K139" t="e">
            <v>#REF!</v>
          </cell>
          <cell r="L139" t="e">
            <v>#REF!</v>
          </cell>
          <cell r="N139" t="e">
            <v>#REF!</v>
          </cell>
          <cell r="O139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E141" t="str">
            <v>Total KGC Cost/Ounce Poured</v>
          </cell>
          <cell r="G141" t="e">
            <v>#REF!</v>
          </cell>
          <cell r="H141" t="e">
            <v>#REF!</v>
          </cell>
          <cell r="I141" t="e">
            <v>#REF!</v>
          </cell>
          <cell r="K141" t="e">
            <v>#REF!</v>
          </cell>
          <cell r="L141" t="e">
            <v>#REF!</v>
          </cell>
          <cell r="N141" t="e">
            <v>#REF!</v>
          </cell>
          <cell r="O141" t="e">
            <v>#REF!</v>
          </cell>
        </row>
        <row r="147">
          <cell r="A147" t="str">
            <v>Check of Report Totals and Calculations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E149" t="str">
            <v>Total KOC Cost/Ounce Poured</v>
          </cell>
          <cell r="G149" t="e">
            <v>#REF!</v>
          </cell>
          <cell r="H149" t="e">
            <v>#REF!</v>
          </cell>
          <cell r="I149" t="e">
            <v>#REF!</v>
          </cell>
          <cell r="K149" t="e">
            <v>#REF!</v>
          </cell>
          <cell r="L149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E151" t="str">
            <v>Rounding Difference</v>
          </cell>
          <cell r="G151" t="e">
            <v>#REF!</v>
          </cell>
          <cell r="H151" t="e">
            <v>#REF!</v>
          </cell>
          <cell r="I151" t="e">
            <v>#REF!</v>
          </cell>
          <cell r="K151" t="e">
            <v>#REF!</v>
          </cell>
          <cell r="L151" t="e">
            <v>#REF!</v>
          </cell>
        </row>
      </sheetData>
      <sheetData sheetId="7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5">
          <cell r="F5" t="str">
            <v>Mining</v>
          </cell>
        </row>
        <row r="6">
          <cell r="B6" t="str">
            <v>Current Month</v>
          </cell>
          <cell r="F6" t="str">
            <v>($000's)</v>
          </cell>
          <cell r="I6" t="str">
            <v>Year To Date</v>
          </cell>
          <cell r="M6" t="str">
            <v>Annual</v>
          </cell>
          <cell r="N6" t="str">
            <v>2001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D7" t="str">
            <v>%</v>
          </cell>
          <cell r="F7" t="str">
            <v>Nature of Expenses</v>
          </cell>
          <cell r="H7" t="str">
            <v>Actual</v>
          </cell>
          <cell r="I7" t="str">
            <v>Budget</v>
          </cell>
          <cell r="J7" t="str">
            <v>Variance</v>
          </cell>
          <cell r="K7" t="str">
            <v>%</v>
          </cell>
          <cell r="M7" t="str">
            <v>Budget</v>
          </cell>
          <cell r="N7" t="str">
            <v>Forecast</v>
          </cell>
        </row>
        <row r="9">
          <cell r="A9">
            <v>752.00118000000009</v>
          </cell>
          <cell r="B9">
            <v>401.06387999999998</v>
          </cell>
          <cell r="C9">
            <v>-350.93730000000011</v>
          </cell>
          <cell r="D9">
            <v>-0.87501597002452602</v>
          </cell>
          <cell r="F9" t="str">
            <v>Employee Costs</v>
          </cell>
          <cell r="H9">
            <v>5815.2007300000005</v>
          </cell>
          <cell r="I9">
            <v>5281.7585599999993</v>
          </cell>
          <cell r="J9">
            <v>-533.44217000000117</v>
          </cell>
          <cell r="K9">
            <v>-0.10099707586785285</v>
          </cell>
          <cell r="M9">
            <v>0</v>
          </cell>
          <cell r="N9">
            <v>0</v>
          </cell>
        </row>
        <row r="10">
          <cell r="A10">
            <v>986.02819</v>
          </cell>
          <cell r="B10">
            <v>780.69971999999996</v>
          </cell>
          <cell r="C10">
            <v>-205.32847000000004</v>
          </cell>
          <cell r="D10">
            <v>-0.26300569186831535</v>
          </cell>
          <cell r="F10" t="str">
            <v>Operating Materials &amp; Supplies</v>
          </cell>
          <cell r="H10">
            <v>10730.27226</v>
          </cell>
          <cell r="I10">
            <v>10047.5555</v>
          </cell>
          <cell r="J10">
            <v>-682.71675999999934</v>
          </cell>
          <cell r="K10">
            <v>-6.794854330488638E-2</v>
          </cell>
          <cell r="M10">
            <v>0</v>
          </cell>
          <cell r="N10">
            <v>0</v>
          </cell>
        </row>
        <row r="11">
          <cell r="A11">
            <v>764.02627000000007</v>
          </cell>
          <cell r="B11">
            <v>984.29200000000003</v>
          </cell>
          <cell r="C11">
            <v>220.26572999999996</v>
          </cell>
          <cell r="D11">
            <v>0.22378088006404598</v>
          </cell>
          <cell r="F11" t="str">
            <v>Maintenance Materials &amp; Supplies</v>
          </cell>
          <cell r="H11">
            <v>18398.97969</v>
          </cell>
          <cell r="I11">
            <v>15252.508</v>
          </cell>
          <cell r="J11">
            <v>-3146.4716900000003</v>
          </cell>
          <cell r="K11">
            <v>-0.20629208586548523</v>
          </cell>
          <cell r="M11">
            <v>0</v>
          </cell>
          <cell r="N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F12" t="str">
            <v>Procurement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F13" t="str">
            <v>Camp Catering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</row>
        <row r="14">
          <cell r="A14">
            <v>88.179520000000011</v>
          </cell>
          <cell r="B14">
            <v>32.75</v>
          </cell>
          <cell r="C14">
            <v>-55.429520000000011</v>
          </cell>
          <cell r="D14">
            <v>-1.6925044274809165</v>
          </cell>
          <cell r="F14" t="str">
            <v>General and Administration</v>
          </cell>
          <cell r="H14">
            <v>1234.63663</v>
          </cell>
          <cell r="I14">
            <v>377.8</v>
          </cell>
          <cell r="J14">
            <v>-856.83663000000001</v>
          </cell>
          <cell r="K14">
            <v>-2.2679635521439914</v>
          </cell>
          <cell r="M14">
            <v>0</v>
          </cell>
          <cell r="N14">
            <v>0</v>
          </cell>
        </row>
        <row r="15">
          <cell r="A15">
            <v>-171.06131999999999</v>
          </cell>
          <cell r="B15">
            <v>-106.90600000000001</v>
          </cell>
          <cell r="C15">
            <v>64.155319999999989</v>
          </cell>
          <cell r="D15">
            <v>0.60010962901988651</v>
          </cell>
          <cell r="F15" t="str">
            <v>Allocations</v>
          </cell>
          <cell r="H15">
            <v>-2537.1032799999998</v>
          </cell>
          <cell r="I15">
            <v>-1976.2909999999999</v>
          </cell>
          <cell r="J15">
            <v>560.81227999999987</v>
          </cell>
          <cell r="K15">
            <v>-0.28377009256227947</v>
          </cell>
          <cell r="M15">
            <v>0</v>
          </cell>
          <cell r="N15">
            <v>0</v>
          </cell>
        </row>
        <row r="16">
          <cell r="A16">
            <v>2419.1738400000008</v>
          </cell>
          <cell r="B16">
            <v>2091.8996000000002</v>
          </cell>
          <cell r="C16">
            <v>-327.27424000000065</v>
          </cell>
          <cell r="D16">
            <v>-0.15644834962442777</v>
          </cell>
          <cell r="F16" t="str">
            <v>Total Mining</v>
          </cell>
          <cell r="H16">
            <v>33641.98603</v>
          </cell>
          <cell r="I16">
            <v>28983.331059999997</v>
          </cell>
          <cell r="J16">
            <v>-4658.6549700000032</v>
          </cell>
          <cell r="K16">
            <v>-0.16073566424631675</v>
          </cell>
          <cell r="M16">
            <v>0</v>
          </cell>
          <cell r="N16">
            <v>0</v>
          </cell>
        </row>
        <row r="18">
          <cell r="A18">
            <v>1.1499999999999999</v>
          </cell>
          <cell r="B18">
            <v>1.3</v>
          </cell>
          <cell r="C18">
            <v>0.15000000000000013</v>
          </cell>
          <cell r="D18">
            <v>0.11538461538461549</v>
          </cell>
          <cell r="F18" t="str">
            <v>Cost per BCM</v>
          </cell>
          <cell r="H18">
            <v>1.71</v>
          </cell>
          <cell r="I18">
            <v>1.53</v>
          </cell>
          <cell r="J18">
            <v>-0.17999999999999994</v>
          </cell>
          <cell r="K18">
            <v>-0.11764705882352937</v>
          </cell>
          <cell r="M18">
            <v>0</v>
          </cell>
          <cell r="N18">
            <v>0</v>
          </cell>
        </row>
        <row r="21">
          <cell r="F21" t="str">
            <v>Milling</v>
          </cell>
        </row>
        <row r="22">
          <cell r="B22" t="str">
            <v>Current Month</v>
          </cell>
          <cell r="F22" t="str">
            <v>($000's)</v>
          </cell>
          <cell r="I22" t="str">
            <v>Year To Date</v>
          </cell>
          <cell r="M22" t="str">
            <v>Annual</v>
          </cell>
          <cell r="N22" t="str">
            <v>2001</v>
          </cell>
        </row>
        <row r="23">
          <cell r="A23" t="str">
            <v>Actual</v>
          </cell>
          <cell r="B23" t="str">
            <v>Budget</v>
          </cell>
          <cell r="C23" t="str">
            <v>Variance</v>
          </cell>
          <cell r="D23" t="str">
            <v>%</v>
          </cell>
          <cell r="F23" t="str">
            <v>Nature of Expenses</v>
          </cell>
          <cell r="H23" t="str">
            <v>Actual</v>
          </cell>
          <cell r="I23" t="str">
            <v>Budget</v>
          </cell>
          <cell r="J23" t="str">
            <v>Variance</v>
          </cell>
          <cell r="K23" t="str">
            <v>%</v>
          </cell>
          <cell r="M23" t="str">
            <v>Budget</v>
          </cell>
          <cell r="N23" t="str">
            <v>Forecast</v>
          </cell>
        </row>
        <row r="25">
          <cell r="A25">
            <v>412.65460999999999</v>
          </cell>
          <cell r="B25">
            <v>203.52673000000001</v>
          </cell>
          <cell r="C25">
            <v>-209.12787999999998</v>
          </cell>
          <cell r="D25">
            <v>-1.0275204637739719</v>
          </cell>
          <cell r="F25" t="str">
            <v>Employee Costs</v>
          </cell>
          <cell r="H25">
            <v>2915.2867700000002</v>
          </cell>
          <cell r="I25">
            <v>2445.6778999999997</v>
          </cell>
          <cell r="J25">
            <v>-469.60887000000048</v>
          </cell>
          <cell r="K25">
            <v>-0.19201582923082411</v>
          </cell>
          <cell r="M25">
            <v>0</v>
          </cell>
          <cell r="N25">
            <v>0</v>
          </cell>
        </row>
        <row r="26">
          <cell r="A26">
            <v>993.30061000000001</v>
          </cell>
          <cell r="B26">
            <v>1204.6638700000001</v>
          </cell>
          <cell r="C26">
            <v>211.36326000000008</v>
          </cell>
          <cell r="D26">
            <v>0.17545413726071163</v>
          </cell>
          <cell r="F26" t="str">
            <v>Operating Materials &amp; Supplies</v>
          </cell>
          <cell r="H26">
            <v>12735.16389</v>
          </cell>
          <cell r="I26">
            <v>15239.362560000001</v>
          </cell>
          <cell r="J26">
            <v>2504.1986700000016</v>
          </cell>
          <cell r="K26">
            <v>0.16432437118944701</v>
          </cell>
          <cell r="M26">
            <v>0</v>
          </cell>
          <cell r="N26">
            <v>0</v>
          </cell>
        </row>
        <row r="27">
          <cell r="A27">
            <v>542.53756999999996</v>
          </cell>
          <cell r="B27">
            <v>497.36099999999999</v>
          </cell>
          <cell r="C27">
            <v>-45.17656999999997</v>
          </cell>
          <cell r="D27">
            <v>-9.0832554221179321E-2</v>
          </cell>
          <cell r="F27" t="str">
            <v>Maintenance Materials &amp; Supplies</v>
          </cell>
          <cell r="H27">
            <v>7455.3863899999997</v>
          </cell>
          <cell r="I27">
            <v>7531.0609999999997</v>
          </cell>
          <cell r="J27">
            <v>75.67461000000003</v>
          </cell>
          <cell r="K27">
            <v>1.0048333163149261E-2</v>
          </cell>
          <cell r="M27">
            <v>0</v>
          </cell>
          <cell r="N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F28" t="str">
            <v>Procurement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A29">
            <v>2.3523700000000001</v>
          </cell>
          <cell r="B29">
            <v>10.265000000000001</v>
          </cell>
          <cell r="C29">
            <v>7.9126300000000001</v>
          </cell>
          <cell r="D29">
            <v>0.77083584997564536</v>
          </cell>
          <cell r="F29" t="str">
            <v>General and Administration</v>
          </cell>
          <cell r="H29">
            <v>96.852080000000001</v>
          </cell>
          <cell r="I29">
            <v>123.18</v>
          </cell>
          <cell r="J29">
            <v>26.327920000000006</v>
          </cell>
          <cell r="K29">
            <v>0.21373534664718302</v>
          </cell>
          <cell r="M29">
            <v>0</v>
          </cell>
          <cell r="N29">
            <v>0</v>
          </cell>
        </row>
        <row r="30">
          <cell r="A30">
            <v>604.80318</v>
          </cell>
          <cell r="B30">
            <v>452.35</v>
          </cell>
          <cell r="C30">
            <v>-152.45317999999997</v>
          </cell>
          <cell r="D30">
            <v>-0.33702482590914107</v>
          </cell>
          <cell r="F30" t="str">
            <v>Allocations</v>
          </cell>
          <cell r="H30">
            <v>5756.4382300000007</v>
          </cell>
          <cell r="I30">
            <v>4954.6149999999998</v>
          </cell>
          <cell r="J30">
            <v>-801.82323000000088</v>
          </cell>
          <cell r="K30">
            <v>-0.16183360967502033</v>
          </cell>
          <cell r="M30">
            <v>0</v>
          </cell>
          <cell r="N30">
            <v>0</v>
          </cell>
        </row>
        <row r="31">
          <cell r="A31">
            <v>2555.6483400000002</v>
          </cell>
          <cell r="B31">
            <v>2368.1666000000005</v>
          </cell>
          <cell r="C31">
            <v>-187.48173999999972</v>
          </cell>
          <cell r="D31">
            <v>-7.9167462289181714E-2</v>
          </cell>
          <cell r="F31" t="str">
            <v>Total Milling</v>
          </cell>
          <cell r="H31">
            <v>28959.127360000002</v>
          </cell>
          <cell r="I31">
            <v>30293.896459999996</v>
          </cell>
          <cell r="J31">
            <v>1334.7690999999941</v>
          </cell>
          <cell r="K31">
            <v>4.4060660924302712E-2</v>
          </cell>
          <cell r="M31">
            <v>0</v>
          </cell>
          <cell r="N31">
            <v>0</v>
          </cell>
        </row>
        <row r="33">
          <cell r="A33">
            <v>5.33</v>
          </cell>
          <cell r="B33">
            <v>5.07</v>
          </cell>
          <cell r="C33">
            <v>-0.25999999999999979</v>
          </cell>
          <cell r="D33">
            <v>-5.1282051282051239E-2</v>
          </cell>
          <cell r="F33" t="str">
            <v>Cost per Tonne Milled</v>
          </cell>
          <cell r="H33">
            <v>5.16</v>
          </cell>
          <cell r="I33">
            <v>5.57</v>
          </cell>
          <cell r="J33">
            <v>0.41000000000000014</v>
          </cell>
          <cell r="K33">
            <v>7.3608617594254952E-2</v>
          </cell>
          <cell r="M33">
            <v>0</v>
          </cell>
          <cell r="N33">
            <v>0</v>
          </cell>
        </row>
        <row r="36">
          <cell r="B36" t="str">
            <v>Current Month</v>
          </cell>
          <cell r="F36" t="str">
            <v>Site Administration</v>
          </cell>
          <cell r="I36" t="str">
            <v>Year To Date</v>
          </cell>
          <cell r="M36" t="str">
            <v>Annual</v>
          </cell>
          <cell r="N36" t="str">
            <v>2001</v>
          </cell>
        </row>
        <row r="37">
          <cell r="A37" t="str">
            <v>Actual</v>
          </cell>
          <cell r="B37" t="str">
            <v>Budget</v>
          </cell>
          <cell r="C37" t="str">
            <v>Variance</v>
          </cell>
          <cell r="D37" t="str">
            <v>%</v>
          </cell>
          <cell r="F37" t="str">
            <v>($000's)</v>
          </cell>
          <cell r="H37" t="str">
            <v>Actual</v>
          </cell>
          <cell r="I37" t="str">
            <v>Budget</v>
          </cell>
          <cell r="J37" t="str">
            <v>Variance</v>
          </cell>
          <cell r="K37" t="str">
            <v>%</v>
          </cell>
          <cell r="M37" t="str">
            <v>Budget</v>
          </cell>
          <cell r="N37" t="str">
            <v>Forecast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F39" t="str">
            <v>Site Administration</v>
          </cell>
          <cell r="H39">
            <v>1300.8750229124444</v>
          </cell>
          <cell r="I39">
            <v>1682.7988100000002</v>
          </cell>
          <cell r="J39">
            <v>381.92378708755587</v>
          </cell>
          <cell r="K39">
            <v>0.22695748583727357</v>
          </cell>
          <cell r="M39">
            <v>1682.79881</v>
          </cell>
          <cell r="N39">
            <v>4782.1197400000001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F40" t="str">
            <v>Admin. Light Vehicles</v>
          </cell>
          <cell r="H40">
            <v>10.667688296602279</v>
          </cell>
          <cell r="I40">
            <v>18.594000000000001</v>
          </cell>
          <cell r="J40">
            <v>7.9263117033977224</v>
          </cell>
          <cell r="K40">
            <v>0.42628330124759178</v>
          </cell>
          <cell r="M40">
            <v>18.594000000000001</v>
          </cell>
          <cell r="N40">
            <v>94.470290000000006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F41" t="str">
            <v>Balykchy-Tamga Powerline</v>
          </cell>
          <cell r="H41">
            <v>895.1866500000001</v>
          </cell>
          <cell r="I41">
            <v>915.88000000000011</v>
          </cell>
          <cell r="J41">
            <v>20.693350000000009</v>
          </cell>
          <cell r="K41">
            <v>2.2593953356334899E-2</v>
          </cell>
          <cell r="M41">
            <v>915.88</v>
          </cell>
          <cell r="N41">
            <v>3771.0819999999999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F42" t="str">
            <v>Commuting</v>
          </cell>
          <cell r="H42">
            <v>433.13370085644112</v>
          </cell>
          <cell r="I42">
            <v>504.52417000000003</v>
          </cell>
          <cell r="J42">
            <v>71.390469143558903</v>
          </cell>
          <cell r="K42">
            <v>0.14150059281314292</v>
          </cell>
          <cell r="M42">
            <v>504.52417000000003</v>
          </cell>
          <cell r="N42">
            <v>2102.6490899999999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F43" t="str">
            <v>Camp Operation</v>
          </cell>
          <cell r="H43">
            <v>272.8915165165655</v>
          </cell>
          <cell r="I43">
            <v>256.55065000000002</v>
          </cell>
          <cell r="J43">
            <v>-16.340866516565484</v>
          </cell>
          <cell r="K43">
            <v>-6.3694504444114577E-2</v>
          </cell>
          <cell r="M43">
            <v>256.55065000000002</v>
          </cell>
          <cell r="N43">
            <v>1117.346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F44" t="str">
            <v>Camp Catering</v>
          </cell>
          <cell r="H44">
            <v>820.63078952203807</v>
          </cell>
          <cell r="I44">
            <v>774.69053000000008</v>
          </cell>
          <cell r="J44">
            <v>-45.940259522037991</v>
          </cell>
          <cell r="K44">
            <v>-5.9301434241151738E-2</v>
          </cell>
          <cell r="M44">
            <v>774.69053000000008</v>
          </cell>
          <cell r="N44">
            <v>2853.6724199999999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F45" t="str">
            <v>Worker Health &amp; Safety</v>
          </cell>
          <cell r="H45">
            <v>76.713153455395826</v>
          </cell>
          <cell r="I45">
            <v>117.80465</v>
          </cell>
          <cell r="J45">
            <v>41.091496544604169</v>
          </cell>
          <cell r="K45">
            <v>0.34881048027055106</v>
          </cell>
          <cell r="M45">
            <v>117.80565</v>
          </cell>
          <cell r="N45">
            <v>584.51030000000003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F46" t="str">
            <v>Safety Light Vehicles</v>
          </cell>
          <cell r="H46">
            <v>5.7811358396484378</v>
          </cell>
          <cell r="I46">
            <v>15.515999999999998</v>
          </cell>
          <cell r="J46">
            <v>9.7348641603515595</v>
          </cell>
          <cell r="K46">
            <v>0.62740810520440582</v>
          </cell>
          <cell r="M46">
            <v>15.516</v>
          </cell>
          <cell r="N46">
            <v>50.685949999999998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F47" t="str">
            <v>Environment</v>
          </cell>
          <cell r="H47">
            <v>309.30938564929284</v>
          </cell>
          <cell r="I47">
            <v>301.11754999999999</v>
          </cell>
          <cell r="J47">
            <v>-8.191835649292841</v>
          </cell>
          <cell r="K47">
            <v>-2.720477650436795E-2</v>
          </cell>
          <cell r="M47">
            <v>301.11755000000005</v>
          </cell>
          <cell r="N47">
            <v>1183.82897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F48" t="str">
            <v>Environment Light Vehicles</v>
          </cell>
          <cell r="H48">
            <v>5.0704422473510746</v>
          </cell>
          <cell r="I48">
            <v>6.1650000000000009</v>
          </cell>
          <cell r="J48">
            <v>1.0945577526489263</v>
          </cell>
          <cell r="K48">
            <v>0.17754383660161008</v>
          </cell>
          <cell r="M48">
            <v>6.165</v>
          </cell>
          <cell r="N48">
            <v>55.26285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F49" t="str">
            <v>Procurement &amp; Site Warehouse</v>
          </cell>
          <cell r="H49">
            <v>215.7486611821877</v>
          </cell>
          <cell r="I49">
            <v>136.21187</v>
          </cell>
          <cell r="J49">
            <v>-79.536791182187699</v>
          </cell>
          <cell r="K49">
            <v>-0.58391967735401984</v>
          </cell>
          <cell r="M49">
            <v>136.21187</v>
          </cell>
          <cell r="N49">
            <v>548.83207000000004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F50" t="str">
            <v>Warehouse Vehicle Operations</v>
          </cell>
          <cell r="H50">
            <v>5.185353002177429</v>
          </cell>
          <cell r="I50">
            <v>9.7839999999999989</v>
          </cell>
          <cell r="J50">
            <v>4.5986469978225699</v>
          </cell>
          <cell r="K50">
            <v>0.47001706846101499</v>
          </cell>
          <cell r="M50">
            <v>9.7840000000000007</v>
          </cell>
          <cell r="N50">
            <v>43.955100000000009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F51" t="str">
            <v>Kramer Employee Costs</v>
          </cell>
          <cell r="H51">
            <v>4.0841815803775212</v>
          </cell>
          <cell r="I51">
            <v>3.2415500000000002</v>
          </cell>
          <cell r="J51">
            <v>-0.84263158037752106</v>
          </cell>
          <cell r="K51">
            <v>-0.25994711800759546</v>
          </cell>
          <cell r="M51">
            <v>3.2415500000000002</v>
          </cell>
          <cell r="N51">
            <v>9.6336199999999987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F52" t="str">
            <v>Balykchy Marshalling Yard</v>
          </cell>
          <cell r="H52">
            <v>503.96360566716305</v>
          </cell>
          <cell r="I52">
            <v>466.66073999999998</v>
          </cell>
          <cell r="J52">
            <v>-37.302865667163076</v>
          </cell>
          <cell r="K52">
            <v>-7.9935727327657941E-2</v>
          </cell>
          <cell r="M52">
            <v>466.66073999999998</v>
          </cell>
          <cell r="N52">
            <v>1509.3879899999999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F53" t="str">
            <v>Site General Services</v>
          </cell>
          <cell r="H53">
            <v>359.89552919183251</v>
          </cell>
          <cell r="I53">
            <v>422.16499999999996</v>
          </cell>
          <cell r="J53">
            <v>62.269470808167455</v>
          </cell>
          <cell r="K53">
            <v>0.14750031577266581</v>
          </cell>
          <cell r="M53">
            <v>422.16500000000002</v>
          </cell>
          <cell r="N53">
            <v>1485.21621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F54" t="str">
            <v>Off-Site Roads</v>
          </cell>
          <cell r="H54">
            <v>43.02160031181046</v>
          </cell>
          <cell r="I54">
            <v>114.517</v>
          </cell>
          <cell r="J54">
            <v>71.495399688189536</v>
          </cell>
          <cell r="K54">
            <v>0.62432127708715335</v>
          </cell>
          <cell r="M54">
            <v>114.517</v>
          </cell>
          <cell r="N54">
            <v>295.87425000000002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F55" t="str">
            <v>Finance &amp; Accounting</v>
          </cell>
          <cell r="H55">
            <v>24.588671523919928</v>
          </cell>
          <cell r="I55">
            <v>27.696579999999997</v>
          </cell>
          <cell r="J55">
            <v>3.1079084760800697</v>
          </cell>
          <cell r="K55">
            <v>0.11221271637437077</v>
          </cell>
          <cell r="M55">
            <v>27.696580000000001</v>
          </cell>
          <cell r="N55">
            <v>110.34140999999998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F56" t="str">
            <v>M.I.S.</v>
          </cell>
          <cell r="H56">
            <v>-1.5824506192877426</v>
          </cell>
          <cell r="I56">
            <v>50.755549999999999</v>
          </cell>
          <cell r="J56">
            <v>52.33800061928774</v>
          </cell>
          <cell r="K56">
            <v>1.0311778833898508</v>
          </cell>
          <cell r="M56">
            <v>50.755549999999992</v>
          </cell>
          <cell r="N56">
            <v>234.50134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F57" t="str">
            <v>Communications and PC Support</v>
          </cell>
          <cell r="H57">
            <v>35.825489011398311</v>
          </cell>
          <cell r="I57">
            <v>43.928930000000001</v>
          </cell>
          <cell r="J57">
            <v>8.1034409886016903</v>
          </cell>
          <cell r="K57">
            <v>0.18446706961907997</v>
          </cell>
          <cell r="M57">
            <v>43.929929999999999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F58" t="str">
            <v>Human Resources</v>
          </cell>
          <cell r="H58">
            <v>388.60011218860728</v>
          </cell>
          <cell r="I58">
            <v>438.64836000000003</v>
          </cell>
          <cell r="J58">
            <v>50.048247811392741</v>
          </cell>
          <cell r="K58">
            <v>0.11409651186520506</v>
          </cell>
          <cell r="M58">
            <v>438.64835999999997</v>
          </cell>
          <cell r="N58">
            <v>1436.9017099999999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F59" t="str">
            <v>Medical Services</v>
          </cell>
          <cell r="H59">
            <v>133.82744748677854</v>
          </cell>
          <cell r="I59">
            <v>166.16015000000002</v>
          </cell>
          <cell r="J59">
            <v>32.332702513221477</v>
          </cell>
          <cell r="K59">
            <v>0.19458758621258751</v>
          </cell>
          <cell r="M59">
            <v>166.16015000000002</v>
          </cell>
          <cell r="N59">
            <v>623.98702000000003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F60" t="str">
            <v>Karakol Training Centre</v>
          </cell>
          <cell r="H60">
            <v>15.095798385853119</v>
          </cell>
          <cell r="I60">
            <v>30.74287</v>
          </cell>
          <cell r="J60">
            <v>15.647071614146881</v>
          </cell>
          <cell r="K60">
            <v>0.50896587124581671</v>
          </cell>
          <cell r="M60">
            <v>30.74287</v>
          </cell>
          <cell r="N60">
            <v>215.07048999999998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F61" t="str">
            <v>Barskaun Health Centre</v>
          </cell>
          <cell r="H61">
            <v>4.0515653776385108E-7</v>
          </cell>
          <cell r="I61">
            <v>0</v>
          </cell>
          <cell r="J61">
            <v>-4.0515653776385108E-7</v>
          </cell>
          <cell r="K61">
            <v>0</v>
          </cell>
          <cell r="M61">
            <v>0</v>
          </cell>
          <cell r="N61">
            <v>3.60012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F62" t="str">
            <v>Edelweiss</v>
          </cell>
          <cell r="H62">
            <v>1.5613926445954273E-6</v>
          </cell>
          <cell r="I62">
            <v>0</v>
          </cell>
          <cell r="J62">
            <v>-1.5613926445954273E-6</v>
          </cell>
          <cell r="K62">
            <v>0</v>
          </cell>
          <cell r="M62">
            <v>0</v>
          </cell>
          <cell r="N62">
            <v>27.234500000000001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F63" t="str">
            <v>Security</v>
          </cell>
          <cell r="H63">
            <v>146.01991104753137</v>
          </cell>
          <cell r="I63">
            <v>128.28254000000001</v>
          </cell>
          <cell r="J63">
            <v>-17.737371047531354</v>
          </cell>
          <cell r="K63">
            <v>-0.13826800628933097</v>
          </cell>
          <cell r="M63">
            <v>128.28254000000001</v>
          </cell>
          <cell r="N63">
            <v>604.11146999999994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F64" t="str">
            <v>Security Vehicle Operation</v>
          </cell>
          <cell r="H64">
            <v>21.072234387366493</v>
          </cell>
          <cell r="I64">
            <v>28.767000000000003</v>
          </cell>
          <cell r="J64">
            <v>7.6947656126335104</v>
          </cell>
          <cell r="K64">
            <v>0.26748585575949907</v>
          </cell>
          <cell r="M64">
            <v>28.766999999999999</v>
          </cell>
          <cell r="N64">
            <v>92.022220000000004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F65" t="str">
            <v>Total Site Administration</v>
          </cell>
          <cell r="H65">
            <v>6025.6056316100467</v>
          </cell>
          <cell r="I65">
            <v>6661.2034999999996</v>
          </cell>
          <cell r="J65">
            <v>635.59786838995558</v>
          </cell>
          <cell r="K65">
            <v>9.5417872819822364E-2</v>
          </cell>
          <cell r="M65">
            <v>6661.2054999999991</v>
          </cell>
          <cell r="N65">
            <v>23836.297129999992</v>
          </cell>
        </row>
        <row r="68">
          <cell r="B68" t="str">
            <v>Current Month</v>
          </cell>
          <cell r="F68" t="str">
            <v>Maintenance</v>
          </cell>
          <cell r="I68" t="str">
            <v>Year To Date</v>
          </cell>
          <cell r="M68" t="str">
            <v>Annual</v>
          </cell>
          <cell r="N68" t="str">
            <v>2001</v>
          </cell>
        </row>
        <row r="69">
          <cell r="A69" t="str">
            <v>Actual</v>
          </cell>
          <cell r="B69" t="str">
            <v>Budget</v>
          </cell>
          <cell r="C69" t="str">
            <v>Variance</v>
          </cell>
          <cell r="D69" t="str">
            <v>%</v>
          </cell>
          <cell r="F69" t="str">
            <v>($000's)</v>
          </cell>
          <cell r="H69" t="str">
            <v>Actual</v>
          </cell>
          <cell r="I69" t="str">
            <v>Budget</v>
          </cell>
          <cell r="J69" t="str">
            <v>Variance</v>
          </cell>
          <cell r="K69" t="str">
            <v>%</v>
          </cell>
          <cell r="M69" t="str">
            <v>Budget</v>
          </cell>
          <cell r="N69" t="str">
            <v>Forecast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F71" t="str">
            <v>Maintenance Administration</v>
          </cell>
          <cell r="H71">
            <v>95.008459183024698</v>
          </cell>
          <cell r="I71">
            <v>264.40310999999997</v>
          </cell>
          <cell r="J71">
            <v>169.39465081697529</v>
          </cell>
          <cell r="K71">
            <v>0.6406681480296329</v>
          </cell>
          <cell r="M71">
            <v>264.40320999999994</v>
          </cell>
          <cell r="N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F72" t="str">
            <v>Maint. Light Vehicles</v>
          </cell>
          <cell r="H72">
            <v>44.078747377125545</v>
          </cell>
          <cell r="I72">
            <v>27.261000000000003</v>
          </cell>
          <cell r="J72">
            <v>-16.817747377125542</v>
          </cell>
          <cell r="K72">
            <v>-0.61691601104601956</v>
          </cell>
          <cell r="M72">
            <v>27.260999999999999</v>
          </cell>
          <cell r="N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F73" t="str">
            <v>Automotive Shop</v>
          </cell>
          <cell r="H73">
            <v>2.3282799992324428</v>
          </cell>
          <cell r="I73">
            <v>461.38652999999999</v>
          </cell>
          <cell r="J73">
            <v>459.05825000076754</v>
          </cell>
          <cell r="K73">
            <v>0.99495373217932381</v>
          </cell>
          <cell r="M73">
            <v>461.38652999999999</v>
          </cell>
          <cell r="N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F74" t="str">
            <v>Heavy Equipment Maintenance</v>
          </cell>
          <cell r="H74">
            <v>170.04407895454787</v>
          </cell>
          <cell r="I74">
            <v>9546.6921199999997</v>
          </cell>
          <cell r="J74">
            <v>9376.6480410454515</v>
          </cell>
          <cell r="K74">
            <v>0.98218816771116857</v>
          </cell>
          <cell r="M74">
            <v>9546.6921199999997</v>
          </cell>
          <cell r="N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F75" t="str">
            <v>Highway Vehicle Mainten.</v>
          </cell>
          <cell r="H75">
            <v>16.863456858600721</v>
          </cell>
          <cell r="I75">
            <v>765.05086000000006</v>
          </cell>
          <cell r="J75">
            <v>748.18740314139939</v>
          </cell>
          <cell r="K75">
            <v>0.97795773099503391</v>
          </cell>
          <cell r="M75">
            <v>765.05086000000006</v>
          </cell>
          <cell r="N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F76" t="str">
            <v>Mill Maintenance Shop</v>
          </cell>
          <cell r="H76">
            <v>74.635543849587378</v>
          </cell>
          <cell r="I76">
            <v>5445.7353400000002</v>
          </cell>
          <cell r="J76">
            <v>5371.0997961504127</v>
          </cell>
          <cell r="K76">
            <v>0.98629468029755785</v>
          </cell>
          <cell r="M76">
            <v>5445.7353400000002</v>
          </cell>
          <cell r="N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F77" t="str">
            <v>Electrical/Instrumentation</v>
          </cell>
          <cell r="H77">
            <v>-17.034706428439257</v>
          </cell>
          <cell r="I77">
            <v>656.81992000000002</v>
          </cell>
          <cell r="J77">
            <v>673.85462642843925</v>
          </cell>
          <cell r="K77">
            <v>1.0259351245443944</v>
          </cell>
          <cell r="M77">
            <v>656.81991999999991</v>
          </cell>
          <cell r="N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F78" t="str">
            <v>Site Utilities</v>
          </cell>
          <cell r="H78">
            <v>38.910961557094161</v>
          </cell>
          <cell r="I78">
            <v>25.998000000000001</v>
          </cell>
          <cell r="J78">
            <v>-12.91296155709416</v>
          </cell>
          <cell r="K78">
            <v>-0.49669057454781751</v>
          </cell>
          <cell r="M78">
            <v>25.998000000000001</v>
          </cell>
          <cell r="N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F79" t="str">
            <v>Total Maintenance</v>
          </cell>
          <cell r="H79">
            <v>424.8348213507735</v>
          </cell>
          <cell r="I79">
            <v>17193.346880000001</v>
          </cell>
          <cell r="J79">
            <v>16768.512058649227</v>
          </cell>
          <cell r="K79">
            <v>0.97529074331391763</v>
          </cell>
          <cell r="M79">
            <v>17193.346980000002</v>
          </cell>
          <cell r="N79">
            <v>0</v>
          </cell>
        </row>
        <row r="82">
          <cell r="B82" t="str">
            <v>Current Month</v>
          </cell>
          <cell r="F82" t="str">
            <v>Bishkek Administration</v>
          </cell>
          <cell r="I82" t="str">
            <v>Year To Date</v>
          </cell>
          <cell r="M82" t="str">
            <v>Annual</v>
          </cell>
          <cell r="N82" t="str">
            <v>2001</v>
          </cell>
        </row>
        <row r="83">
          <cell r="A83" t="str">
            <v>Actual</v>
          </cell>
          <cell r="B83" t="str">
            <v>Budget</v>
          </cell>
          <cell r="C83" t="str">
            <v>Variance</v>
          </cell>
          <cell r="D83" t="str">
            <v>%</v>
          </cell>
          <cell r="F83" t="str">
            <v>($000's)</v>
          </cell>
          <cell r="H83" t="str">
            <v>Actual</v>
          </cell>
          <cell r="I83" t="str">
            <v>Budget</v>
          </cell>
          <cell r="J83" t="str">
            <v>Variance</v>
          </cell>
          <cell r="K83" t="str">
            <v>%</v>
          </cell>
          <cell r="M83" t="str">
            <v>Budget</v>
          </cell>
          <cell r="N83" t="str">
            <v>Forecast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F85" t="str">
            <v>Bishkek Administration</v>
          </cell>
          <cell r="H85">
            <v>903.17209646764206</v>
          </cell>
          <cell r="I85">
            <v>815.2342900000001</v>
          </cell>
          <cell r="J85">
            <v>-87.937806467641963</v>
          </cell>
          <cell r="K85">
            <v>-0.10786813992777702</v>
          </cell>
          <cell r="M85">
            <v>815.23428999999999</v>
          </cell>
          <cell r="N85">
            <v>3047.9000700000001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F86" t="str">
            <v>Bishkek Light Vehicles</v>
          </cell>
          <cell r="H86">
            <v>141.25391062829917</v>
          </cell>
          <cell r="I86">
            <v>133.40942000000001</v>
          </cell>
          <cell r="J86">
            <v>-7.8444906282991553</v>
          </cell>
          <cell r="K86">
            <v>-5.8800125420672353E-2</v>
          </cell>
          <cell r="M86">
            <v>133.40942000000001</v>
          </cell>
          <cell r="N86">
            <v>602.44365000000005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F87" t="str">
            <v>Corporate Relations</v>
          </cell>
          <cell r="H87">
            <v>110.92380661645277</v>
          </cell>
          <cell r="I87">
            <v>119.80458</v>
          </cell>
          <cell r="J87">
            <v>8.8807733835472362</v>
          </cell>
          <cell r="K87">
            <v>7.4127160944491732E-2</v>
          </cell>
          <cell r="M87">
            <v>119.80458</v>
          </cell>
          <cell r="N87">
            <v>678.09927000000005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F88" t="str">
            <v>Housing Bishkek</v>
          </cell>
          <cell r="H88">
            <v>167.42768220716172</v>
          </cell>
          <cell r="I88">
            <v>180.87031999999999</v>
          </cell>
          <cell r="J88">
            <v>13.442637792838269</v>
          </cell>
          <cell r="K88">
            <v>7.4321966107199183E-2</v>
          </cell>
          <cell r="M88">
            <v>180.87032000000002</v>
          </cell>
          <cell r="N88">
            <v>711.03998000000001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F89" t="str">
            <v>JV Executive Administration</v>
          </cell>
          <cell r="H89">
            <v>55.251894145558687</v>
          </cell>
          <cell r="I89">
            <v>62.494</v>
          </cell>
          <cell r="J89">
            <v>7.2421058544413128</v>
          </cell>
          <cell r="K89">
            <v>0.11588481861364791</v>
          </cell>
          <cell r="M89">
            <v>62.494</v>
          </cell>
          <cell r="N89">
            <v>427.82579000000004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F90" t="str">
            <v>Finance &amp; Accounting</v>
          </cell>
          <cell r="H90">
            <v>168.28755943447624</v>
          </cell>
          <cell r="I90">
            <v>153.17392999999998</v>
          </cell>
          <cell r="J90">
            <v>-15.113629434476252</v>
          </cell>
          <cell r="K90">
            <v>-9.8669724244042398E-2</v>
          </cell>
          <cell r="M90">
            <v>153.17392999999998</v>
          </cell>
          <cell r="N90">
            <v>1249.6584399999999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F91" t="str">
            <v>Mgt. Information System</v>
          </cell>
          <cell r="H91">
            <v>23.313264170541586</v>
          </cell>
          <cell r="I91">
            <v>19.47316</v>
          </cell>
          <cell r="J91">
            <v>-3.8401041705415864</v>
          </cell>
          <cell r="K91">
            <v>-0.19719984689396</v>
          </cell>
          <cell r="M91">
            <v>19.47316</v>
          </cell>
          <cell r="N91">
            <v>107.90111000000002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F92" t="str">
            <v>Bishkek Procurement</v>
          </cell>
          <cell r="H92">
            <v>36.917258369160479</v>
          </cell>
          <cell r="I92">
            <v>34.831069999999997</v>
          </cell>
          <cell r="J92">
            <v>-2.0861883691604817</v>
          </cell>
          <cell r="K92">
            <v>-5.9894466898676439E-2</v>
          </cell>
          <cell r="M92">
            <v>34.831070000000004</v>
          </cell>
          <cell r="N92">
            <v>139.58753999999999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F93" t="str">
            <v>Human Resources</v>
          </cell>
          <cell r="H93">
            <v>69.23761504910189</v>
          </cell>
          <cell r="I93">
            <v>72.584890000000001</v>
          </cell>
          <cell r="J93">
            <v>3.347274950898111</v>
          </cell>
          <cell r="K93">
            <v>4.6115313406111254E-2</v>
          </cell>
          <cell r="M93">
            <v>72.584890000000001</v>
          </cell>
          <cell r="N93">
            <v>154.48425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F94" t="str">
            <v>Medical Services</v>
          </cell>
          <cell r="H94">
            <v>104.66465899801098</v>
          </cell>
          <cell r="I94">
            <v>13.263689999999997</v>
          </cell>
          <cell r="J94">
            <v>-91.400968998010981</v>
          </cell>
          <cell r="K94">
            <v>-6.8910664376211299</v>
          </cell>
          <cell r="M94">
            <v>13.263689999999999</v>
          </cell>
          <cell r="N94">
            <v>54.517780000000002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F95" t="str">
            <v>Security</v>
          </cell>
          <cell r="H95">
            <v>70.005088935755609</v>
          </cell>
          <cell r="I95">
            <v>76.164380000000008</v>
          </cell>
          <cell r="J95">
            <v>6.1592910642443996</v>
          </cell>
          <cell r="K95">
            <v>8.086839365388912E-2</v>
          </cell>
          <cell r="M95">
            <v>76.164380000000008</v>
          </cell>
          <cell r="N95">
            <v>419.78804000000002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F96" t="str">
            <v>KGC Executive Administration</v>
          </cell>
          <cell r="H96">
            <v>18.578734166872792</v>
          </cell>
          <cell r="I96">
            <v>37.567819999999998</v>
          </cell>
          <cell r="J96">
            <v>18.989085833127206</v>
          </cell>
          <cell r="K96">
            <v>0.50546147828453203</v>
          </cell>
          <cell r="M96">
            <v>37.567819999999998</v>
          </cell>
          <cell r="N96">
            <v>149.46290999999999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F97" t="str">
            <v>Total Bishkek</v>
          </cell>
          <cell r="H97">
            <v>1869.0335691890339</v>
          </cell>
          <cell r="I97">
            <v>1718.8715499999998</v>
          </cell>
          <cell r="J97">
            <v>-150.16201918903403</v>
          </cell>
          <cell r="K97">
            <v>-8.7360814825886229E-2</v>
          </cell>
          <cell r="M97">
            <v>1718.8715499999998</v>
          </cell>
          <cell r="N97">
            <v>7742.7088300000014</v>
          </cell>
        </row>
      </sheetData>
      <sheetData sheetId="8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Mine Cost/BCM - 2002 Average</v>
          </cell>
          <cell r="C3">
            <v>0.43638935985225796</v>
          </cell>
          <cell r="D3">
            <v>0.43638935985225796</v>
          </cell>
          <cell r="E3">
            <v>0.43638935985225796</v>
          </cell>
          <cell r="F3">
            <v>0.43638935985225796</v>
          </cell>
          <cell r="G3">
            <v>0.43638935985225796</v>
          </cell>
          <cell r="H3">
            <v>0.43638935985225796</v>
          </cell>
          <cell r="I3">
            <v>0.43638935985225796</v>
          </cell>
          <cell r="J3">
            <v>0.43638935985225796</v>
          </cell>
          <cell r="K3">
            <v>0.43638935985225796</v>
          </cell>
          <cell r="L3">
            <v>0.43638935985225796</v>
          </cell>
          <cell r="M3">
            <v>0.43638935985225796</v>
          </cell>
          <cell r="N3">
            <v>0.43638935985225796</v>
          </cell>
        </row>
        <row r="4">
          <cell r="B4" t="str">
            <v>Mine Cost/BCM - 2002 Actual</v>
          </cell>
          <cell r="C4">
            <v>1.6879280070204343</v>
          </cell>
          <cell r="D4">
            <v>1.7779286257910571</v>
          </cell>
          <cell r="E4">
            <v>1.7117032243200416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B5" t="str">
            <v>Mine Cost/BCM - 2001 Average</v>
          </cell>
          <cell r="C5">
            <v>1.56304585507459</v>
          </cell>
          <cell r="D5">
            <v>1.56304585507459</v>
          </cell>
          <cell r="E5">
            <v>1.56304585507459</v>
          </cell>
          <cell r="F5">
            <v>1.56304585507459</v>
          </cell>
          <cell r="G5">
            <v>1.56304585507459</v>
          </cell>
          <cell r="H5">
            <v>1.56304585507459</v>
          </cell>
          <cell r="I5">
            <v>1.56304585507459</v>
          </cell>
          <cell r="J5">
            <v>1.56304585507459</v>
          </cell>
          <cell r="K5">
            <v>1.56304585507459</v>
          </cell>
          <cell r="L5">
            <v>1.56304585507459</v>
          </cell>
          <cell r="M5">
            <v>1.56304585507459</v>
          </cell>
          <cell r="N5">
            <v>1.56304585507459</v>
          </cell>
        </row>
        <row r="6">
          <cell r="B6" t="str">
            <v>Mine Cost/BCM - 2000 Average</v>
          </cell>
          <cell r="C6">
            <v>1.6807205603285489</v>
          </cell>
          <cell r="D6">
            <v>1.6807205603285489</v>
          </cell>
          <cell r="E6">
            <v>1.6807205603285489</v>
          </cell>
          <cell r="F6">
            <v>1.6807205603285489</v>
          </cell>
          <cell r="G6">
            <v>1.6807205603285489</v>
          </cell>
          <cell r="H6">
            <v>1.6807205603285489</v>
          </cell>
          <cell r="I6">
            <v>1.6807205603285489</v>
          </cell>
          <cell r="J6">
            <v>1.6807205603285489</v>
          </cell>
          <cell r="K6">
            <v>1.6807205603285489</v>
          </cell>
          <cell r="L6">
            <v>1.6807205603285489</v>
          </cell>
          <cell r="M6">
            <v>1.6807205603285489</v>
          </cell>
          <cell r="N6">
            <v>1.6807205603285489</v>
          </cell>
        </row>
        <row r="7">
          <cell r="B7" t="str">
            <v>Mine Cost/BCM - 1999 Average</v>
          </cell>
          <cell r="C7">
            <v>1.9300000000000002</v>
          </cell>
          <cell r="D7">
            <v>1.9300000000000002</v>
          </cell>
          <cell r="E7">
            <v>1.9300000000000002</v>
          </cell>
          <cell r="F7">
            <v>1.9300000000000002</v>
          </cell>
          <cell r="G7">
            <v>1.9300000000000002</v>
          </cell>
          <cell r="H7">
            <v>1.9300000000000002</v>
          </cell>
          <cell r="I7">
            <v>1.9300000000000002</v>
          </cell>
          <cell r="J7">
            <v>1.9300000000000002</v>
          </cell>
          <cell r="K7">
            <v>1.9300000000000002</v>
          </cell>
          <cell r="L7">
            <v>1.9300000000000002</v>
          </cell>
          <cell r="M7">
            <v>1.9300000000000002</v>
          </cell>
          <cell r="N7">
            <v>1.9300000000000002</v>
          </cell>
        </row>
        <row r="8">
          <cell r="B8" t="str">
            <v>Mine Cost/BCM - 1998 Average</v>
          </cell>
          <cell r="C8">
            <v>2.2747599051946357</v>
          </cell>
          <cell r="D8">
            <v>2.2747599051946357</v>
          </cell>
          <cell r="E8">
            <v>2.2747599051946357</v>
          </cell>
          <cell r="F8">
            <v>2.2747599051946357</v>
          </cell>
          <cell r="G8">
            <v>2.2747599051946357</v>
          </cell>
          <cell r="H8">
            <v>2.2747599051946357</v>
          </cell>
          <cell r="I8">
            <v>2.2747599051946357</v>
          </cell>
          <cell r="J8">
            <v>2.2747599051946357</v>
          </cell>
          <cell r="K8">
            <v>2.2747599051946357</v>
          </cell>
          <cell r="L8">
            <v>2.2747599051946357</v>
          </cell>
          <cell r="M8">
            <v>2.2747599051946357</v>
          </cell>
          <cell r="N8">
            <v>2.2747599051946357</v>
          </cell>
        </row>
        <row r="9">
          <cell r="B9" t="str">
            <v>Mine Cost/BCM - 1997 Average</v>
          </cell>
          <cell r="C9">
            <v>2.5906945813098559</v>
          </cell>
          <cell r="D9">
            <v>2.5906945813098559</v>
          </cell>
          <cell r="E9">
            <v>2.5906945813098559</v>
          </cell>
          <cell r="F9">
            <v>2.5906945813098559</v>
          </cell>
          <cell r="G9">
            <v>2.5906945813098559</v>
          </cell>
          <cell r="H9">
            <v>2.5906945813098559</v>
          </cell>
          <cell r="I9">
            <v>2.5906945813098559</v>
          </cell>
          <cell r="J9">
            <v>2.5906945813098559</v>
          </cell>
          <cell r="K9">
            <v>2.5906945813098559</v>
          </cell>
          <cell r="L9">
            <v>2.5906945813098559</v>
          </cell>
          <cell r="M9">
            <v>2.5906945813098559</v>
          </cell>
          <cell r="N9">
            <v>2.5906945813098559</v>
          </cell>
        </row>
        <row r="10">
          <cell r="B10" t="str">
            <v>Mine Target Line - 1999 Budget less 5%</v>
          </cell>
          <cell r="C10">
            <v>2.1185</v>
          </cell>
          <cell r="D10">
            <v>2.1185</v>
          </cell>
          <cell r="E10">
            <v>2.1185</v>
          </cell>
          <cell r="F10">
            <v>2.1185</v>
          </cell>
          <cell r="G10">
            <v>2.1185</v>
          </cell>
          <cell r="H10">
            <v>2.1185</v>
          </cell>
          <cell r="I10">
            <v>2.1185</v>
          </cell>
          <cell r="J10">
            <v>2.1185</v>
          </cell>
          <cell r="K10">
            <v>2.1185</v>
          </cell>
          <cell r="L10">
            <v>2.1185</v>
          </cell>
          <cell r="M10">
            <v>2.1185</v>
          </cell>
          <cell r="N10">
            <v>2.1185</v>
          </cell>
        </row>
        <row r="37">
          <cell r="C37" t="str">
            <v>Jan</v>
          </cell>
          <cell r="D37" t="str">
            <v>Feb</v>
          </cell>
          <cell r="E37" t="str">
            <v>Mar</v>
          </cell>
          <cell r="F37" t="str">
            <v>Apr</v>
          </cell>
          <cell r="G37" t="str">
            <v>May</v>
          </cell>
          <cell r="H37" t="str">
            <v>Jun</v>
          </cell>
          <cell r="I37" t="str">
            <v>Jul</v>
          </cell>
          <cell r="J37" t="str">
            <v>Aug</v>
          </cell>
          <cell r="K37" t="str">
            <v>Sep</v>
          </cell>
          <cell r="L37" t="str">
            <v>Oct</v>
          </cell>
          <cell r="M37" t="str">
            <v>Nov</v>
          </cell>
          <cell r="N37" t="str">
            <v>Dec</v>
          </cell>
        </row>
        <row r="38">
          <cell r="B38" t="str">
            <v>Mill Cost/Tonne  - 2002 Actual</v>
          </cell>
          <cell r="C38">
            <v>4.0822461032245565</v>
          </cell>
          <cell r="D38">
            <v>5.0266297184664053</v>
          </cell>
          <cell r="E38">
            <v>5.2823966201434782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Mill Cost/Tonne  - 2002 Average</v>
          </cell>
          <cell r="C39">
            <v>1.1789186096230277</v>
          </cell>
          <cell r="D39">
            <v>1.1789186096230277</v>
          </cell>
          <cell r="E39">
            <v>1.1789186096230277</v>
          </cell>
          <cell r="F39">
            <v>1.1789186096230277</v>
          </cell>
          <cell r="G39">
            <v>1.1789186096230277</v>
          </cell>
          <cell r="H39">
            <v>1.1789186096230277</v>
          </cell>
          <cell r="I39">
            <v>1.1789186096230277</v>
          </cell>
          <cell r="J39">
            <v>1.1789186096230277</v>
          </cell>
          <cell r="K39">
            <v>1.1789186096230277</v>
          </cell>
          <cell r="L39">
            <v>1.1789186096230277</v>
          </cell>
          <cell r="M39">
            <v>1.1789186096230277</v>
          </cell>
          <cell r="N39">
            <v>1.1789186096230277</v>
          </cell>
        </row>
        <row r="40">
          <cell r="B40" t="str">
            <v>Mill Cost/Tonne  - 2001 Average</v>
          </cell>
          <cell r="C40">
            <v>5.6501037754442729</v>
          </cell>
          <cell r="D40">
            <v>5.6501037754442729</v>
          </cell>
          <cell r="E40">
            <v>5.6501037754442729</v>
          </cell>
          <cell r="F40">
            <v>5.6501037754442729</v>
          </cell>
          <cell r="G40">
            <v>5.6501037754442729</v>
          </cell>
          <cell r="H40">
            <v>5.6501037754442729</v>
          </cell>
          <cell r="I40">
            <v>5.6501037754442729</v>
          </cell>
          <cell r="J40">
            <v>5.6501037754442729</v>
          </cell>
          <cell r="K40">
            <v>5.6501037754442729</v>
          </cell>
          <cell r="L40">
            <v>5.6501037754442729</v>
          </cell>
          <cell r="M40">
            <v>5.6501037754442729</v>
          </cell>
          <cell r="N40">
            <v>5.6501037754442729</v>
          </cell>
        </row>
        <row r="41">
          <cell r="B41" t="str">
            <v>Mill Cost/Tonne  - 2000 Average</v>
          </cell>
          <cell r="C41">
            <v>5.3071253133821337</v>
          </cell>
          <cell r="D41">
            <v>5.3071253133821337</v>
          </cell>
          <cell r="E41">
            <v>5.3071253133821337</v>
          </cell>
          <cell r="F41">
            <v>5.3071253133821337</v>
          </cell>
          <cell r="G41">
            <v>5.3071253133821337</v>
          </cell>
          <cell r="H41">
            <v>5.3071253133821337</v>
          </cell>
          <cell r="I41">
            <v>5.3071253133821337</v>
          </cell>
          <cell r="J41">
            <v>5.3071253133821337</v>
          </cell>
          <cell r="K41">
            <v>5.3071253133821337</v>
          </cell>
          <cell r="L41">
            <v>5.3071253133821337</v>
          </cell>
          <cell r="M41">
            <v>5.3071253133821337</v>
          </cell>
          <cell r="N41">
            <v>5.3071253133821337</v>
          </cell>
        </row>
        <row r="42">
          <cell r="B42" t="str">
            <v>Mill Cost/Tonne - 1999 Average</v>
          </cell>
          <cell r="C42">
            <v>5.4699999999999989</v>
          </cell>
          <cell r="D42">
            <v>5.4699999999999989</v>
          </cell>
          <cell r="E42">
            <v>5.4699999999999989</v>
          </cell>
          <cell r="F42">
            <v>5.4699999999999989</v>
          </cell>
          <cell r="G42">
            <v>5.4699999999999989</v>
          </cell>
          <cell r="H42">
            <v>5.4699999999999989</v>
          </cell>
          <cell r="I42">
            <v>5.4699999999999989</v>
          </cell>
          <cell r="J42">
            <v>5.4699999999999989</v>
          </cell>
          <cell r="K42">
            <v>5.4699999999999989</v>
          </cell>
          <cell r="L42">
            <v>5.4699999999999989</v>
          </cell>
          <cell r="M42">
            <v>5.4699999999999989</v>
          </cell>
          <cell r="N42">
            <v>5.4699999999999989</v>
          </cell>
        </row>
        <row r="43">
          <cell r="B43" t="str">
            <v>Mill Cost/Tonne - 1998 Average</v>
          </cell>
          <cell r="C43">
            <v>6.3906201647464274</v>
          </cell>
          <cell r="D43">
            <v>6.3906201647464274</v>
          </cell>
          <cell r="E43">
            <v>6.3906201647464274</v>
          </cell>
          <cell r="F43">
            <v>6.3906201647464274</v>
          </cell>
          <cell r="G43">
            <v>6.3906201647464274</v>
          </cell>
          <cell r="H43">
            <v>6.3906201647464274</v>
          </cell>
          <cell r="I43">
            <v>6.3906201647464274</v>
          </cell>
          <cell r="J43">
            <v>6.3906201647464274</v>
          </cell>
          <cell r="K43">
            <v>6.3906201647464274</v>
          </cell>
          <cell r="L43">
            <v>6.3906201647464274</v>
          </cell>
          <cell r="M43">
            <v>6.3906201647464274</v>
          </cell>
          <cell r="N43">
            <v>6.3906201647464274</v>
          </cell>
        </row>
        <row r="44">
          <cell r="B44" t="str">
            <v>Mill Cost/Tonne - 1997 Average</v>
          </cell>
          <cell r="C44">
            <v>6.5480554972770397</v>
          </cell>
          <cell r="D44">
            <v>6.5480554972770397</v>
          </cell>
          <cell r="E44">
            <v>6.5480554972770397</v>
          </cell>
          <cell r="F44">
            <v>6.5480554972770397</v>
          </cell>
          <cell r="G44">
            <v>6.5480554972770397</v>
          </cell>
          <cell r="H44">
            <v>6.5480554972770397</v>
          </cell>
          <cell r="I44">
            <v>6.5480554972770397</v>
          </cell>
          <cell r="J44">
            <v>6.5480554972770397</v>
          </cell>
          <cell r="K44">
            <v>6.5480554972770397</v>
          </cell>
          <cell r="L44">
            <v>6.5480554972770397</v>
          </cell>
          <cell r="M44">
            <v>6.5480554972770397</v>
          </cell>
          <cell r="N44">
            <v>6.5480554972770397</v>
          </cell>
        </row>
        <row r="45">
          <cell r="B45" t="str">
            <v>Mill Target Line - 1999 Budget less 5%</v>
          </cell>
          <cell r="C45">
            <v>5.6011999999999995</v>
          </cell>
          <cell r="D45">
            <v>5.6011999999999995</v>
          </cell>
          <cell r="E45">
            <v>5.6011999999999995</v>
          </cell>
          <cell r="F45">
            <v>5.6011999999999995</v>
          </cell>
          <cell r="G45">
            <v>5.6011999999999995</v>
          </cell>
          <cell r="H45">
            <v>5.6011999999999995</v>
          </cell>
          <cell r="I45">
            <v>5.6011999999999995</v>
          </cell>
          <cell r="J45">
            <v>5.6011999999999995</v>
          </cell>
          <cell r="K45">
            <v>5.6011999999999995</v>
          </cell>
          <cell r="L45">
            <v>5.6011999999999995</v>
          </cell>
          <cell r="M45">
            <v>5.6011999999999995</v>
          </cell>
          <cell r="N45">
            <v>5.6011999999999995</v>
          </cell>
        </row>
        <row r="72">
          <cell r="C72" t="str">
            <v>Jan</v>
          </cell>
          <cell r="D72" t="str">
            <v>Feb</v>
          </cell>
          <cell r="E72" t="str">
            <v>Mar</v>
          </cell>
          <cell r="F72" t="str">
            <v>Apr</v>
          </cell>
          <cell r="G72" t="str">
            <v>May</v>
          </cell>
          <cell r="H72" t="str">
            <v>Jun</v>
          </cell>
          <cell r="I72" t="str">
            <v>Jul</v>
          </cell>
          <cell r="J72" t="str">
            <v>Aug</v>
          </cell>
          <cell r="K72" t="str">
            <v>Sep</v>
          </cell>
          <cell r="L72" t="str">
            <v>Oct</v>
          </cell>
          <cell r="M72" t="str">
            <v>Nov</v>
          </cell>
          <cell r="N72" t="str">
            <v>Dec</v>
          </cell>
        </row>
        <row r="73">
          <cell r="B73" t="str">
            <v>Mill Cost/oz Poured - 2002 Actual</v>
          </cell>
          <cell r="C73">
            <v>33.888849737630892</v>
          </cell>
          <cell r="D73">
            <v>45.520155212628254</v>
          </cell>
          <cell r="E73">
            <v>51.207829465906386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Mill Cost/oz Poured - 2002 Average</v>
          </cell>
          <cell r="C74">
            <v>12.52</v>
          </cell>
          <cell r="D74">
            <v>12.52</v>
          </cell>
          <cell r="E74">
            <v>12.52</v>
          </cell>
          <cell r="F74">
            <v>12.52</v>
          </cell>
          <cell r="G74">
            <v>12.52</v>
          </cell>
          <cell r="H74">
            <v>12.52</v>
          </cell>
          <cell r="I74">
            <v>12.52</v>
          </cell>
          <cell r="J74">
            <v>12.52</v>
          </cell>
          <cell r="K74">
            <v>12.52</v>
          </cell>
          <cell r="L74">
            <v>12.52</v>
          </cell>
          <cell r="M74">
            <v>12.52</v>
          </cell>
          <cell r="N74">
            <v>12.52</v>
          </cell>
        </row>
        <row r="75">
          <cell r="B75" t="str">
            <v>Mill Cost/oz Poured - 2001 Average</v>
          </cell>
          <cell r="C75">
            <v>42.641258914646798</v>
          </cell>
          <cell r="D75">
            <v>42.641258914646798</v>
          </cell>
          <cell r="E75">
            <v>42.641258914646798</v>
          </cell>
          <cell r="F75">
            <v>42.641258914646798</v>
          </cell>
          <cell r="G75">
            <v>42.641258914646798</v>
          </cell>
          <cell r="H75">
            <v>42.641258914646798</v>
          </cell>
          <cell r="I75">
            <v>42.641258914646798</v>
          </cell>
          <cell r="J75">
            <v>42.641258914646798</v>
          </cell>
          <cell r="K75">
            <v>42.641258914646798</v>
          </cell>
          <cell r="L75">
            <v>42.641258914646798</v>
          </cell>
          <cell r="M75">
            <v>42.641258914646798</v>
          </cell>
          <cell r="N75">
            <v>42.641258914646798</v>
          </cell>
        </row>
        <row r="76">
          <cell r="B76" t="str">
            <v>Mill Cost/oz Poured - 2000 Average</v>
          </cell>
          <cell r="C76">
            <v>43.546545157130574</v>
          </cell>
          <cell r="D76">
            <v>43.546545157130574</v>
          </cell>
          <cell r="E76">
            <v>43.546545157130574</v>
          </cell>
          <cell r="F76">
            <v>43.546545157130574</v>
          </cell>
          <cell r="G76">
            <v>43.546545157130574</v>
          </cell>
          <cell r="H76">
            <v>43.546545157130574</v>
          </cell>
          <cell r="I76">
            <v>43.546545157130574</v>
          </cell>
          <cell r="J76">
            <v>43.546545157130574</v>
          </cell>
          <cell r="K76">
            <v>43.546545157130574</v>
          </cell>
          <cell r="L76">
            <v>43.546545157130574</v>
          </cell>
          <cell r="M76">
            <v>43.546545157130574</v>
          </cell>
          <cell r="N76">
            <v>43.546545157130574</v>
          </cell>
        </row>
        <row r="77">
          <cell r="B77" t="str">
            <v>Mill Cost/oz Poured - 1999 Average</v>
          </cell>
          <cell r="C77">
            <v>47.500108923005357</v>
          </cell>
          <cell r="D77">
            <v>47.500108923005357</v>
          </cell>
          <cell r="E77">
            <v>47.500108923005357</v>
          </cell>
          <cell r="F77">
            <v>47.500108923005357</v>
          </cell>
          <cell r="G77">
            <v>47.500108923005357</v>
          </cell>
          <cell r="H77">
            <v>47.500108923005357</v>
          </cell>
          <cell r="I77">
            <v>47.500108923005357</v>
          </cell>
          <cell r="J77">
            <v>47.500108923005357</v>
          </cell>
          <cell r="K77">
            <v>47.500108923005357</v>
          </cell>
          <cell r="L77">
            <v>47.500108923005357</v>
          </cell>
          <cell r="M77">
            <v>47.500108923005357</v>
          </cell>
          <cell r="N77">
            <v>47.500108923005357</v>
          </cell>
        </row>
        <row r="78">
          <cell r="B78" t="str">
            <v>Mill Cost/oz Poured - 1998 Average</v>
          </cell>
          <cell r="C78">
            <v>52.047061121177506</v>
          </cell>
          <cell r="D78">
            <v>52.047061121177506</v>
          </cell>
          <cell r="E78">
            <v>52.047061121177506</v>
          </cell>
          <cell r="F78">
            <v>52.047061121177506</v>
          </cell>
          <cell r="G78">
            <v>52.047061121177506</v>
          </cell>
          <cell r="H78">
            <v>52.047061121177506</v>
          </cell>
          <cell r="I78">
            <v>52.047061121177506</v>
          </cell>
          <cell r="J78">
            <v>52.047061121177506</v>
          </cell>
          <cell r="K78">
            <v>52.047061121177506</v>
          </cell>
          <cell r="L78">
            <v>52.047061121177506</v>
          </cell>
          <cell r="M78">
            <v>52.047061121177506</v>
          </cell>
          <cell r="N78">
            <v>52.047061121177506</v>
          </cell>
        </row>
        <row r="79">
          <cell r="B79" t="str">
            <v>Mill Cost/oz Poured - 1997 Average</v>
          </cell>
          <cell r="C79">
            <v>52.455117329382524</v>
          </cell>
          <cell r="D79">
            <v>52.455117329382524</v>
          </cell>
          <cell r="E79">
            <v>52.455117329382524</v>
          </cell>
          <cell r="F79">
            <v>52.455117329382524</v>
          </cell>
          <cell r="G79">
            <v>52.455117329382524</v>
          </cell>
          <cell r="H79">
            <v>52.455117329382524</v>
          </cell>
          <cell r="I79">
            <v>52.455117329382524</v>
          </cell>
          <cell r="J79">
            <v>52.455117329382524</v>
          </cell>
          <cell r="K79">
            <v>52.455117329382524</v>
          </cell>
          <cell r="L79">
            <v>52.455117329382524</v>
          </cell>
          <cell r="M79">
            <v>52.455117329382524</v>
          </cell>
          <cell r="N79">
            <v>52.455117329382524</v>
          </cell>
        </row>
        <row r="80">
          <cell r="B80" t="str">
            <v>Target Line - 2000 Budget less 5%</v>
          </cell>
          <cell r="C80">
            <v>49.295499999999997</v>
          </cell>
          <cell r="D80">
            <v>49.295499999999997</v>
          </cell>
          <cell r="E80">
            <v>49.295499999999997</v>
          </cell>
          <cell r="F80">
            <v>49.295499999999997</v>
          </cell>
          <cell r="G80">
            <v>49.295499999999997</v>
          </cell>
          <cell r="H80">
            <v>49.295499999999997</v>
          </cell>
          <cell r="I80">
            <v>49.295499999999997</v>
          </cell>
          <cell r="J80">
            <v>49.295499999999997</v>
          </cell>
          <cell r="K80">
            <v>49.295499999999997</v>
          </cell>
          <cell r="L80">
            <v>49.295499999999997</v>
          </cell>
          <cell r="M80">
            <v>49.295499999999997</v>
          </cell>
          <cell r="N80">
            <v>49.295499999999997</v>
          </cell>
        </row>
        <row r="107">
          <cell r="C107" t="str">
            <v>Jan</v>
          </cell>
          <cell r="D107" t="str">
            <v>Feb</v>
          </cell>
          <cell r="E107" t="str">
            <v>Mar</v>
          </cell>
          <cell r="F107" t="str">
            <v>Apr</v>
          </cell>
          <cell r="G107" t="str">
            <v>May</v>
          </cell>
          <cell r="H107" t="str">
            <v>Jun</v>
          </cell>
          <cell r="I107" t="str">
            <v>Jul</v>
          </cell>
          <cell r="J107" t="str">
            <v>Aug</v>
          </cell>
          <cell r="K107" t="str">
            <v>Sep</v>
          </cell>
          <cell r="L107" t="str">
            <v>Oct</v>
          </cell>
          <cell r="M107" t="str">
            <v>Nov</v>
          </cell>
          <cell r="N107" t="str">
            <v>Dec</v>
          </cell>
        </row>
        <row r="108">
          <cell r="B108" t="str">
            <v>Mine Cost/oz Mined - 2002Actual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>
            <v>0</v>
          </cell>
          <cell r="H108">
            <v>0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</row>
        <row r="109">
          <cell r="B109" t="str">
            <v>Mine Cost/oz Mined - 2002 Average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</row>
        <row r="110">
          <cell r="B110" t="str">
            <v>Mine Cost/oz Mined - 2001 Average</v>
          </cell>
          <cell r="C110">
            <v>31.292196577541624</v>
          </cell>
          <cell r="D110">
            <v>31.292196577541624</v>
          </cell>
          <cell r="E110">
            <v>31.292196577541624</v>
          </cell>
          <cell r="F110">
            <v>31.292196577541624</v>
          </cell>
          <cell r="G110">
            <v>31.292196577541624</v>
          </cell>
          <cell r="H110">
            <v>31.292196577541624</v>
          </cell>
          <cell r="I110">
            <v>31.292196577541624</v>
          </cell>
          <cell r="J110">
            <v>31.292196577541624</v>
          </cell>
          <cell r="K110">
            <v>31.292196577541624</v>
          </cell>
          <cell r="L110">
            <v>31.292196577541624</v>
          </cell>
          <cell r="M110">
            <v>31.292196577541624</v>
          </cell>
          <cell r="N110">
            <v>31.292196577541624</v>
          </cell>
        </row>
        <row r="111">
          <cell r="B111" t="str">
            <v>Mine Cost/oz Mined - 2000 Average</v>
          </cell>
          <cell r="C111">
            <v>32.39494399257724</v>
          </cell>
          <cell r="D111">
            <v>32.39494399257724</v>
          </cell>
          <cell r="E111">
            <v>32.39494399257724</v>
          </cell>
          <cell r="F111">
            <v>32.39494399257724</v>
          </cell>
          <cell r="G111">
            <v>32.39494399257724</v>
          </cell>
          <cell r="H111">
            <v>32.39494399257724</v>
          </cell>
          <cell r="I111">
            <v>32.39494399257724</v>
          </cell>
          <cell r="J111">
            <v>32.39494399257724</v>
          </cell>
          <cell r="K111">
            <v>32.39494399257724</v>
          </cell>
          <cell r="L111">
            <v>32.39494399257724</v>
          </cell>
          <cell r="M111">
            <v>32.39494399257724</v>
          </cell>
          <cell r="N111">
            <v>32.39494399257724</v>
          </cell>
        </row>
        <row r="112">
          <cell r="B112" t="str">
            <v>Mine Cost/oz Mined - 1999 Average</v>
          </cell>
          <cell r="C112">
            <v>32.659201384410842</v>
          </cell>
          <cell r="D112">
            <v>32.659201384410842</v>
          </cell>
          <cell r="E112">
            <v>32.659201384410842</v>
          </cell>
          <cell r="F112">
            <v>32.659201384410842</v>
          </cell>
          <cell r="G112">
            <v>32.659201384410842</v>
          </cell>
          <cell r="H112">
            <v>32.659201384410842</v>
          </cell>
          <cell r="I112">
            <v>32.659201384410842</v>
          </cell>
          <cell r="J112">
            <v>32.659201384410842</v>
          </cell>
          <cell r="K112">
            <v>32.659201384410842</v>
          </cell>
          <cell r="L112">
            <v>32.659201384410842</v>
          </cell>
          <cell r="M112">
            <v>32.659201384410842</v>
          </cell>
          <cell r="N112">
            <v>32.659201384410842</v>
          </cell>
        </row>
        <row r="113">
          <cell r="B113" t="str">
            <v>Mine Cost/oz Mined - 1998 Average</v>
          </cell>
          <cell r="C113">
            <v>33.661281676476975</v>
          </cell>
          <cell r="D113">
            <v>33.661281676476975</v>
          </cell>
          <cell r="E113">
            <v>33.661281676476975</v>
          </cell>
          <cell r="F113">
            <v>33.661281676476975</v>
          </cell>
          <cell r="G113">
            <v>33.661281676476975</v>
          </cell>
          <cell r="H113">
            <v>33.661281676476975</v>
          </cell>
          <cell r="I113">
            <v>33.661281676476975</v>
          </cell>
          <cell r="J113">
            <v>33.661281676476975</v>
          </cell>
          <cell r="K113">
            <v>33.661281676476975</v>
          </cell>
          <cell r="L113">
            <v>33.661281676476975</v>
          </cell>
          <cell r="M113">
            <v>33.661281676476975</v>
          </cell>
          <cell r="N113">
            <v>33.661281676476975</v>
          </cell>
        </row>
        <row r="114">
          <cell r="B114" t="str">
            <v>Mine Cost/oz Mined - 1997 Average</v>
          </cell>
          <cell r="C114">
            <v>27.024979994829433</v>
          </cell>
          <cell r="D114">
            <v>27.024979994829433</v>
          </cell>
          <cell r="E114">
            <v>27.024979994829433</v>
          </cell>
          <cell r="F114">
            <v>27.024979994829433</v>
          </cell>
          <cell r="G114">
            <v>27.024979994829433</v>
          </cell>
          <cell r="H114">
            <v>27.024979994829433</v>
          </cell>
          <cell r="I114">
            <v>27.024979994829433</v>
          </cell>
          <cell r="J114">
            <v>27.024979994829433</v>
          </cell>
          <cell r="K114">
            <v>27.024979994829433</v>
          </cell>
          <cell r="L114">
            <v>27.024979994829433</v>
          </cell>
          <cell r="M114">
            <v>27.024979994829433</v>
          </cell>
          <cell r="N114">
            <v>27.024979994829433</v>
          </cell>
        </row>
        <row r="115">
          <cell r="B115" t="str">
            <v>Target Line - 2000 Budget less 5%</v>
          </cell>
          <cell r="C115">
            <v>31.348764999999997</v>
          </cell>
          <cell r="D115">
            <v>31.348764999999997</v>
          </cell>
          <cell r="E115">
            <v>31.348764999999997</v>
          </cell>
          <cell r="F115">
            <v>31.348764999999997</v>
          </cell>
          <cell r="G115">
            <v>31.348764999999997</v>
          </cell>
          <cell r="H115">
            <v>31.348764999999997</v>
          </cell>
          <cell r="I115">
            <v>31.348764999999997</v>
          </cell>
          <cell r="J115">
            <v>31.348764999999997</v>
          </cell>
          <cell r="K115">
            <v>31.348764999999997</v>
          </cell>
          <cell r="L115">
            <v>31.348764999999997</v>
          </cell>
          <cell r="M115">
            <v>31.348764999999997</v>
          </cell>
          <cell r="N115">
            <v>31.348764999999997</v>
          </cell>
        </row>
      </sheetData>
      <sheetData sheetId="9" refreshError="1">
        <row r="1">
          <cell r="E1" t="str">
            <v>Production Summary Report</v>
          </cell>
        </row>
        <row r="2">
          <cell r="E2" t="str">
            <v>December 31, 2002</v>
          </cell>
        </row>
        <row r="3">
          <cell r="E3" t="str">
            <v>Table 1.1</v>
          </cell>
        </row>
        <row r="4">
          <cell r="B4" t="str">
            <v>Current Month</v>
          </cell>
          <cell r="H4" t="str">
            <v>Year To Date</v>
          </cell>
          <cell r="K4" t="str">
            <v>Annual</v>
          </cell>
          <cell r="L4">
            <v>2002</v>
          </cell>
          <cell r="M4" t="str">
            <v>January</v>
          </cell>
          <cell r="O4" t="str">
            <v>February</v>
          </cell>
        </row>
        <row r="5">
          <cell r="A5" t="str">
            <v>Actual</v>
          </cell>
          <cell r="B5" t="str">
            <v>Budget</v>
          </cell>
          <cell r="C5" t="str">
            <v>Variance</v>
          </cell>
          <cell r="G5" t="str">
            <v>Actual</v>
          </cell>
          <cell r="H5" t="str">
            <v>Budget</v>
          </cell>
          <cell r="I5" t="str">
            <v>Variance</v>
          </cell>
          <cell r="K5" t="str">
            <v>Budget</v>
          </cell>
          <cell r="L5" t="str">
            <v>Forecast</v>
          </cell>
          <cell r="M5" t="str">
            <v>Actual</v>
          </cell>
          <cell r="N5" t="str">
            <v>Budget</v>
          </cell>
          <cell r="O5" t="str">
            <v>Actual</v>
          </cell>
        </row>
        <row r="6">
          <cell r="E6" t="str">
            <v>Mining</v>
          </cell>
        </row>
        <row r="7">
          <cell r="E7" t="str">
            <v>BCM's:</v>
          </cell>
        </row>
        <row r="8">
          <cell r="A8">
            <v>63450</v>
          </cell>
          <cell r="B8">
            <v>0</v>
          </cell>
          <cell r="C8">
            <v>63450</v>
          </cell>
          <cell r="E8" t="str">
            <v>Ice</v>
          </cell>
          <cell r="G8">
            <v>876700</v>
          </cell>
          <cell r="H8">
            <v>0</v>
          </cell>
          <cell r="I8">
            <v>876700</v>
          </cell>
          <cell r="K8">
            <v>0</v>
          </cell>
          <cell r="L8">
            <v>629831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1862605</v>
          </cell>
          <cell r="B9">
            <v>1447742</v>
          </cell>
          <cell r="C9">
            <v>414863</v>
          </cell>
          <cell r="E9" t="str">
            <v>Waste (including low grade ore)</v>
          </cell>
          <cell r="G9">
            <v>17160399</v>
          </cell>
          <cell r="H9">
            <v>17131817</v>
          </cell>
          <cell r="I9">
            <v>28582</v>
          </cell>
          <cell r="K9">
            <v>17131818</v>
          </cell>
          <cell r="L9">
            <v>17047817</v>
          </cell>
          <cell r="M9">
            <v>1499723</v>
          </cell>
          <cell r="N9">
            <v>1448718</v>
          </cell>
          <cell r="O9">
            <v>1433688</v>
          </cell>
        </row>
        <row r="10">
          <cell r="A10">
            <v>173750</v>
          </cell>
          <cell r="B10">
            <v>164258</v>
          </cell>
          <cell r="C10">
            <v>9492</v>
          </cell>
          <cell r="E10" t="str">
            <v>Ore</v>
          </cell>
          <cell r="G10">
            <v>1633299</v>
          </cell>
          <cell r="H10">
            <v>1848183</v>
          </cell>
          <cell r="I10">
            <v>-214884</v>
          </cell>
          <cell r="K10">
            <v>1848183</v>
          </cell>
          <cell r="L10">
            <v>1131096</v>
          </cell>
          <cell r="M10">
            <v>170570</v>
          </cell>
          <cell r="N10">
            <v>163282</v>
          </cell>
          <cell r="O10">
            <v>150820</v>
          </cell>
        </row>
        <row r="11">
          <cell r="A11">
            <v>2099805</v>
          </cell>
          <cell r="B11">
            <v>1612000</v>
          </cell>
          <cell r="C11">
            <v>487805</v>
          </cell>
          <cell r="E11" t="str">
            <v>Total BCM's</v>
          </cell>
          <cell r="G11">
            <v>19670398</v>
          </cell>
          <cell r="H11">
            <v>18980000</v>
          </cell>
          <cell r="I11">
            <v>690398</v>
          </cell>
          <cell r="K11">
            <v>18980000</v>
          </cell>
          <cell r="L11">
            <v>18808744</v>
          </cell>
          <cell r="M11">
            <v>1670293</v>
          </cell>
          <cell r="N11">
            <v>1612000</v>
          </cell>
          <cell r="O11">
            <v>1584508</v>
          </cell>
        </row>
        <row r="13">
          <cell r="E13" t="str">
            <v>Tonnes:</v>
          </cell>
        </row>
        <row r="14">
          <cell r="A14">
            <v>5858813.25</v>
          </cell>
          <cell r="B14">
            <v>4594200</v>
          </cell>
          <cell r="C14">
            <v>1264613.25</v>
          </cell>
          <cell r="E14" t="str">
            <v>Total Tonnes Mined</v>
          </cell>
          <cell r="G14">
            <v>54324768.299999997</v>
          </cell>
          <cell r="H14">
            <v>54266274.050000012</v>
          </cell>
          <cell r="I14">
            <v>58494.249999985099</v>
          </cell>
          <cell r="K14">
            <v>54265639.150000006</v>
          </cell>
          <cell r="L14">
            <v>53656206.170000002</v>
          </cell>
          <cell r="M14">
            <v>4760335.05</v>
          </cell>
          <cell r="N14">
            <v>4596346.0500000007</v>
          </cell>
          <cell r="O14">
            <v>4515847.8</v>
          </cell>
        </row>
        <row r="15">
          <cell r="A15">
            <v>495189</v>
          </cell>
          <cell r="B15">
            <v>467500</v>
          </cell>
          <cell r="C15">
            <v>27689</v>
          </cell>
          <cell r="E15" t="str">
            <v>Tonnes of Ore Mined</v>
          </cell>
          <cell r="G15">
            <v>4654904</v>
          </cell>
          <cell r="H15">
            <v>5439960</v>
          </cell>
          <cell r="I15">
            <v>-785056</v>
          </cell>
          <cell r="K15">
            <v>5439960</v>
          </cell>
          <cell r="L15">
            <v>4521972</v>
          </cell>
          <cell r="M15">
            <v>486125</v>
          </cell>
          <cell r="N15">
            <v>467500</v>
          </cell>
          <cell r="O15">
            <v>429837</v>
          </cell>
        </row>
        <row r="16">
          <cell r="A16">
            <v>5.8710000000000004</v>
          </cell>
          <cell r="B16">
            <v>6.4</v>
          </cell>
          <cell r="C16">
            <v>-0.52899999999999991</v>
          </cell>
          <cell r="E16" t="str">
            <v>Grade (g/t)</v>
          </cell>
          <cell r="G16">
            <v>3.6794070896843416</v>
          </cell>
          <cell r="H16">
            <v>4.6681921161699726</v>
          </cell>
          <cell r="I16">
            <v>-0.98878502648563105</v>
          </cell>
          <cell r="K16">
            <v>4.6681921161699726</v>
          </cell>
          <cell r="L16">
            <v>3.448889671957279</v>
          </cell>
          <cell r="M16">
            <v>4.6520000000000001</v>
          </cell>
          <cell r="N16">
            <v>3.681</v>
          </cell>
          <cell r="O16">
            <v>4.0339999999999998</v>
          </cell>
        </row>
        <row r="17">
          <cell r="A17">
            <v>93474</v>
          </cell>
          <cell r="B17">
            <v>96195</v>
          </cell>
          <cell r="C17">
            <v>-2721</v>
          </cell>
          <cell r="E17" t="str">
            <v>Ounces Mined</v>
          </cell>
          <cell r="G17">
            <v>550655</v>
          </cell>
          <cell r="H17">
            <v>816461</v>
          </cell>
          <cell r="I17">
            <v>-265806</v>
          </cell>
          <cell r="K17">
            <v>816461</v>
          </cell>
          <cell r="L17">
            <v>501416</v>
          </cell>
          <cell r="M17">
            <v>72701</v>
          </cell>
          <cell r="N17">
            <v>55327</v>
          </cell>
          <cell r="O17">
            <v>55751</v>
          </cell>
        </row>
        <row r="18">
          <cell r="N18" t="str">
            <v xml:space="preserve"> </v>
          </cell>
        </row>
        <row r="20">
          <cell r="E20" t="str">
            <v>Milling</v>
          </cell>
        </row>
        <row r="21">
          <cell r="A21">
            <v>479392</v>
          </cell>
          <cell r="B21">
            <v>467500</v>
          </cell>
          <cell r="C21">
            <v>11892</v>
          </cell>
          <cell r="E21" t="str">
            <v>Tonnes of Ore Milled</v>
          </cell>
          <cell r="G21">
            <v>5611124</v>
          </cell>
          <cell r="H21">
            <v>5439960</v>
          </cell>
          <cell r="I21">
            <v>171164</v>
          </cell>
          <cell r="K21">
            <v>5439960</v>
          </cell>
          <cell r="L21">
            <v>5552398</v>
          </cell>
          <cell r="M21">
            <v>505023</v>
          </cell>
          <cell r="N21">
            <v>467500</v>
          </cell>
          <cell r="O21">
            <v>402802</v>
          </cell>
        </row>
        <row r="22">
          <cell r="A22">
            <v>5.1970000000000001</v>
          </cell>
          <cell r="B22">
            <v>6.4</v>
          </cell>
          <cell r="C22">
            <v>-1.2030000000000003</v>
          </cell>
          <cell r="E22" t="str">
            <v>Grade (g/t)</v>
          </cell>
          <cell r="G22">
            <v>3.7110215837325997</v>
          </cell>
          <cell r="H22">
            <v>4.6681921161699726</v>
          </cell>
          <cell r="I22">
            <v>-0.95717053243737293</v>
          </cell>
          <cell r="K22">
            <v>4.6681921161699726</v>
          </cell>
          <cell r="L22">
            <v>3.574968863881876</v>
          </cell>
          <cell r="M22">
            <v>4.43</v>
          </cell>
          <cell r="N22">
            <v>3.681</v>
          </cell>
          <cell r="O22">
            <v>4.0810000000000004</v>
          </cell>
        </row>
        <row r="23">
          <cell r="A23">
            <v>0.8286</v>
          </cell>
          <cell r="B23">
            <v>0.83</v>
          </cell>
          <cell r="C23">
            <v>-1.3999999999999568E-3</v>
          </cell>
          <cell r="E23" t="str">
            <v>Recovery</v>
          </cell>
          <cell r="G23">
            <v>0.78126741103103181</v>
          </cell>
          <cell r="H23">
            <v>0.81715354438240162</v>
          </cell>
          <cell r="I23">
            <v>-3.5886133351369809E-2</v>
          </cell>
          <cell r="K23">
            <v>0.81715354438240162</v>
          </cell>
          <cell r="L23">
            <v>0.77441666235754436</v>
          </cell>
          <cell r="M23">
            <v>0.82340000000000002</v>
          </cell>
          <cell r="N23">
            <v>0.8</v>
          </cell>
          <cell r="O23">
            <v>0.81200000000000006</v>
          </cell>
        </row>
        <row r="24">
          <cell r="A24">
            <v>66370</v>
          </cell>
          <cell r="B24">
            <v>79842</v>
          </cell>
          <cell r="C24">
            <v>-13472</v>
          </cell>
          <cell r="E24" t="str">
            <v>Ounces Extracted</v>
          </cell>
          <cell r="G24">
            <v>523039</v>
          </cell>
          <cell r="H24">
            <v>667174</v>
          </cell>
          <cell r="I24">
            <v>-144135</v>
          </cell>
          <cell r="K24">
            <v>667174</v>
          </cell>
          <cell r="L24">
            <v>494218</v>
          </cell>
          <cell r="M24">
            <v>59274</v>
          </cell>
          <cell r="N24">
            <v>44262</v>
          </cell>
          <cell r="O24">
            <v>42915</v>
          </cell>
        </row>
        <row r="26">
          <cell r="A26">
            <v>3853</v>
          </cell>
          <cell r="B26">
            <v>-700</v>
          </cell>
          <cell r="C26">
            <v>4553</v>
          </cell>
          <cell r="E26" t="str">
            <v>Ounces in Circuit Change</v>
          </cell>
          <cell r="G26">
            <v>5511</v>
          </cell>
          <cell r="H26">
            <v>-1059</v>
          </cell>
          <cell r="I26">
            <v>6570</v>
          </cell>
          <cell r="K26">
            <v>-1058</v>
          </cell>
          <cell r="L26">
            <v>5045.2299999999814</v>
          </cell>
          <cell r="M26">
            <v>1561</v>
          </cell>
          <cell r="N26">
            <v>642</v>
          </cell>
          <cell r="O26">
            <v>1565</v>
          </cell>
        </row>
        <row r="28">
          <cell r="A28">
            <v>70223</v>
          </cell>
          <cell r="B28">
            <v>79142</v>
          </cell>
          <cell r="C28">
            <v>-8919</v>
          </cell>
          <cell r="E28" t="str">
            <v>Ounces Poured</v>
          </cell>
          <cell r="G28">
            <v>528550</v>
          </cell>
          <cell r="H28">
            <v>666116</v>
          </cell>
          <cell r="I28">
            <v>-137566</v>
          </cell>
          <cell r="K28">
            <v>666116</v>
          </cell>
          <cell r="L28">
            <v>499263.23</v>
          </cell>
          <cell r="M28">
            <v>60835</v>
          </cell>
          <cell r="N28">
            <v>44904</v>
          </cell>
          <cell r="O28">
            <v>44480</v>
          </cell>
        </row>
        <row r="30">
          <cell r="I30">
            <v>323186</v>
          </cell>
        </row>
        <row r="31">
          <cell r="A31" t="str">
            <v>Density factors used to convert BCM's  to Tonnes:</v>
          </cell>
        </row>
        <row r="32">
          <cell r="A32" t="str">
            <v>Waste = 2.85</v>
          </cell>
        </row>
        <row r="33">
          <cell r="A33" t="str">
            <v>Ice = .87</v>
          </cell>
        </row>
        <row r="34">
          <cell r="A34" t="str">
            <v>Ore Actual = 2.85</v>
          </cell>
        </row>
        <row r="37">
          <cell r="M37" t="str">
            <v>Average Grade Calculation:</v>
          </cell>
        </row>
        <row r="38">
          <cell r="N38" t="str">
            <v>Jan</v>
          </cell>
        </row>
        <row r="39">
          <cell r="N39" t="str">
            <v>actual</v>
          </cell>
        </row>
        <row r="40">
          <cell r="M40" t="str">
            <v>HG =</v>
          </cell>
          <cell r="N40">
            <v>218809</v>
          </cell>
          <cell r="O40" t="str">
            <v>HG =</v>
          </cell>
        </row>
        <row r="41">
          <cell r="M41" t="str">
            <v>grade =</v>
          </cell>
          <cell r="N41">
            <v>5.4980000000000002</v>
          </cell>
          <cell r="O41" t="str">
            <v>grade =</v>
          </cell>
        </row>
        <row r="42">
          <cell r="M42" t="str">
            <v>grams =</v>
          </cell>
          <cell r="N42">
            <v>1203011.882</v>
          </cell>
          <cell r="O42" t="str">
            <v>grams =</v>
          </cell>
        </row>
        <row r="43">
          <cell r="M43" t="str">
            <v>LG =</v>
          </cell>
          <cell r="N43">
            <v>17884</v>
          </cell>
          <cell r="O43" t="str">
            <v>LG =</v>
          </cell>
        </row>
        <row r="44">
          <cell r="M44" t="str">
            <v>grade =</v>
          </cell>
          <cell r="N44">
            <v>1.3169999999999999</v>
          </cell>
          <cell r="O44" t="str">
            <v>grade =</v>
          </cell>
        </row>
        <row r="45">
          <cell r="M45" t="str">
            <v>grams =</v>
          </cell>
          <cell r="N45">
            <v>23553.227999999999</v>
          </cell>
          <cell r="O45" t="str">
            <v>grams =</v>
          </cell>
        </row>
        <row r="46">
          <cell r="M46" t="str">
            <v>total HGLG =</v>
          </cell>
          <cell r="N46">
            <v>236693</v>
          </cell>
          <cell r="O46" t="str">
            <v>total HGLG =</v>
          </cell>
        </row>
        <row r="47">
          <cell r="M47" t="str">
            <v>total gr =</v>
          </cell>
          <cell r="N47">
            <v>1226565.1099999999</v>
          </cell>
          <cell r="O47" t="str">
            <v>total gr =</v>
          </cell>
        </row>
        <row r="48">
          <cell r="M48" t="str">
            <v>aver gr =</v>
          </cell>
          <cell r="N48">
            <v>5.1820928798063308</v>
          </cell>
          <cell r="O48" t="str">
            <v>aver gr =</v>
          </cell>
        </row>
        <row r="50">
          <cell r="E50" t="str">
            <v>Adjustment to Stockpile: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Tonnes of Ore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Grade</v>
          </cell>
          <cell r="K52">
            <v>0</v>
          </cell>
          <cell r="L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E53" t="str">
            <v xml:space="preserve">Ounces 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</row>
        <row r="54">
          <cell r="A54">
            <v>93474</v>
          </cell>
          <cell r="B54">
            <v>0</v>
          </cell>
          <cell r="C54">
            <v>93474</v>
          </cell>
          <cell r="E54" t="str">
            <v>Net Ounces Mined</v>
          </cell>
          <cell r="G54">
            <v>550655</v>
          </cell>
          <cell r="H54">
            <v>0</v>
          </cell>
          <cell r="I54">
            <v>550655</v>
          </cell>
          <cell r="K54">
            <v>0</v>
          </cell>
          <cell r="L54">
            <v>0</v>
          </cell>
        </row>
        <row r="57">
          <cell r="E57" t="str">
            <v>Final Settlement Adjustments</v>
          </cell>
        </row>
        <row r="58">
          <cell r="E58" t="str">
            <v>Ounces Extracted</v>
          </cell>
          <cell r="G58">
            <v>0</v>
          </cell>
        </row>
        <row r="71">
          <cell r="A71">
            <v>-272.60059681697612</v>
          </cell>
          <cell r="B71">
            <v>0</v>
          </cell>
          <cell r="C71">
            <v>-272.60059681697612</v>
          </cell>
          <cell r="E71" t="str">
            <v>Capitalized Commissioning Costs</v>
          </cell>
          <cell r="G71">
            <v>-178.76793994259219</v>
          </cell>
          <cell r="H71">
            <v>0</v>
          </cell>
          <cell r="I71">
            <v>-178.76793994259219</v>
          </cell>
          <cell r="K71">
            <v>0</v>
          </cell>
          <cell r="M71">
            <v>93.832656874383929</v>
          </cell>
          <cell r="N71">
            <v>0</v>
          </cell>
          <cell r="O71">
            <v>-272.60059681697612</v>
          </cell>
        </row>
        <row r="72">
          <cell r="A72">
            <v>203.60258620689655</v>
          </cell>
          <cell r="B72">
            <v>138.27496277216565</v>
          </cell>
          <cell r="C72">
            <v>65.327623434730896</v>
          </cell>
          <cell r="E72" t="str">
            <v>Taxes &amp; Finance Costs</v>
          </cell>
          <cell r="G72">
            <v>329.10719805696624</v>
          </cell>
          <cell r="H72">
            <v>128.50975959742888</v>
          </cell>
          <cell r="I72">
            <v>200.59743845953736</v>
          </cell>
          <cell r="K72">
            <v>107.80231249908678</v>
          </cell>
          <cell r="M72">
            <v>125.50461185006969</v>
          </cell>
          <cell r="N72">
            <v>-9.7652031747367687</v>
          </cell>
          <cell r="O72">
            <v>203.60258620689655</v>
          </cell>
        </row>
        <row r="73">
          <cell r="A73">
            <v>150.0118700265252</v>
          </cell>
          <cell r="B73">
            <v>114.95975369259871</v>
          </cell>
          <cell r="C73">
            <v>35.052116333926492</v>
          </cell>
          <cell r="E73" t="str">
            <v>Deprec., Deplet., &amp; Amort.</v>
          </cell>
          <cell r="G73">
            <v>124.87188120998013</v>
          </cell>
          <cell r="H73">
            <v>112.77803550016708</v>
          </cell>
          <cell r="I73">
            <v>12.093845709813053</v>
          </cell>
          <cell r="K73">
            <v>84.880503022126547</v>
          </cell>
          <cell r="M73">
            <v>-25.13998881654507</v>
          </cell>
          <cell r="N73">
            <v>-2.1817181924316316</v>
          </cell>
          <cell r="O73">
            <v>150.0118700265252</v>
          </cell>
        </row>
        <row r="74">
          <cell r="A74">
            <v>81.013859416445626</v>
          </cell>
          <cell r="B74">
            <v>253.23471646476435</v>
          </cell>
          <cell r="C74">
            <v>-172.22085704831872</v>
          </cell>
          <cell r="E74" t="str">
            <v>TOTAL COST PER OUNCE</v>
          </cell>
          <cell r="G74">
            <v>275.21113932435418</v>
          </cell>
          <cell r="H74">
            <v>241.28779509759596</v>
          </cell>
          <cell r="I74">
            <v>33.923344226758218</v>
          </cell>
          <cell r="K74">
            <v>192.68281552121334</v>
          </cell>
          <cell r="M74">
            <v>194.19727990790855</v>
          </cell>
          <cell r="N74">
            <v>-11.946921367168386</v>
          </cell>
          <cell r="O74">
            <v>81.013859416445626</v>
          </cell>
        </row>
        <row r="78">
          <cell r="A78" t="str">
            <v>See Section 2 for Operation Costs, Operation Capital and Project Capital cost details.</v>
          </cell>
        </row>
        <row r="85">
          <cell r="A85" t="str">
            <v>Краткий производственный отчет</v>
          </cell>
        </row>
        <row r="86">
          <cell r="A86" t="str">
            <v>31 августа 2002 года</v>
          </cell>
        </row>
        <row r="87">
          <cell r="A87" t="str">
            <v>Таблица 1.1</v>
          </cell>
        </row>
        <row r="90">
          <cell r="A90" t="str">
            <v>Текущий месяц</v>
          </cell>
          <cell r="G90" t="str">
            <v>За период с начала года</v>
          </cell>
          <cell r="K90" t="str">
            <v xml:space="preserve">Годовой </v>
          </cell>
          <cell r="L90" t="str">
            <v>Прогноз</v>
          </cell>
        </row>
        <row r="91">
          <cell r="A91" t="str">
            <v>Фактически</v>
          </cell>
          <cell r="B91" t="str">
            <v>Бюджет</v>
          </cell>
          <cell r="C91" t="str">
            <v>Расхож.</v>
          </cell>
          <cell r="E91" t="str">
            <v>Горный отдел</v>
          </cell>
          <cell r="G91" t="str">
            <v>Фактически</v>
          </cell>
          <cell r="H91" t="str">
            <v>Бюджет</v>
          </cell>
          <cell r="I91" t="str">
            <v>Расхож.</v>
          </cell>
          <cell r="K91" t="str">
            <v>бюджет</v>
          </cell>
          <cell r="L91" t="str">
            <v>2002 г.</v>
          </cell>
        </row>
        <row r="93">
          <cell r="E93" t="str">
            <v>БКМ:</v>
          </cell>
        </row>
        <row r="94">
          <cell r="A94">
            <v>63450</v>
          </cell>
          <cell r="B94">
            <v>0</v>
          </cell>
          <cell r="C94">
            <v>63450</v>
          </cell>
          <cell r="E94" t="str">
            <v>Лед</v>
          </cell>
          <cell r="G94">
            <v>876700</v>
          </cell>
          <cell r="H94">
            <v>0</v>
          </cell>
          <cell r="I94">
            <v>876700</v>
          </cell>
          <cell r="K94">
            <v>0</v>
          </cell>
          <cell r="L94">
            <v>629831</v>
          </cell>
        </row>
        <row r="95">
          <cell r="A95">
            <v>1862605</v>
          </cell>
          <cell r="B95">
            <v>1447742</v>
          </cell>
          <cell r="C95">
            <v>414863</v>
          </cell>
          <cell r="E95" t="str">
            <v>Пустая порода ( в т.ч. низкосортная руда)</v>
          </cell>
          <cell r="G95">
            <v>17160399</v>
          </cell>
          <cell r="H95">
            <v>17131817</v>
          </cell>
          <cell r="I95">
            <v>28582</v>
          </cell>
          <cell r="K95">
            <v>17131818</v>
          </cell>
          <cell r="L95">
            <v>17047817</v>
          </cell>
        </row>
        <row r="96">
          <cell r="A96">
            <v>173750</v>
          </cell>
          <cell r="B96">
            <v>164258</v>
          </cell>
          <cell r="C96">
            <v>9492</v>
          </cell>
          <cell r="E96" t="str">
            <v>Руда</v>
          </cell>
          <cell r="G96">
            <v>1633299</v>
          </cell>
          <cell r="H96">
            <v>1848183</v>
          </cell>
          <cell r="I96">
            <v>-214884</v>
          </cell>
          <cell r="K96">
            <v>1848183</v>
          </cell>
          <cell r="L96">
            <v>1131096</v>
          </cell>
        </row>
        <row r="97">
          <cell r="A97">
            <v>2099805</v>
          </cell>
          <cell r="B97">
            <v>1612000</v>
          </cell>
          <cell r="C97">
            <v>487805</v>
          </cell>
          <cell r="E97" t="str">
            <v>Всего по БКМ</v>
          </cell>
          <cell r="G97">
            <v>19670398</v>
          </cell>
          <cell r="H97">
            <v>18980000</v>
          </cell>
          <cell r="I97">
            <v>690398</v>
          </cell>
          <cell r="K97">
            <v>18980000</v>
          </cell>
          <cell r="L97">
            <v>18808744</v>
          </cell>
        </row>
        <row r="99">
          <cell r="E99" t="str">
            <v>Тонны:</v>
          </cell>
        </row>
        <row r="100">
          <cell r="A100">
            <v>5858813.25</v>
          </cell>
          <cell r="B100">
            <v>4594200</v>
          </cell>
          <cell r="C100">
            <v>1264613.25</v>
          </cell>
          <cell r="E100" t="str">
            <v>Всего добыто тонн</v>
          </cell>
          <cell r="G100">
            <v>54324768.299999997</v>
          </cell>
          <cell r="H100">
            <v>54266274.050000012</v>
          </cell>
          <cell r="I100">
            <v>58494.249999985099</v>
          </cell>
          <cell r="K100">
            <v>54265639.150000006</v>
          </cell>
          <cell r="L100">
            <v>53656206.170000002</v>
          </cell>
        </row>
        <row r="101">
          <cell r="A101">
            <v>495189</v>
          </cell>
          <cell r="B101">
            <v>467500</v>
          </cell>
          <cell r="C101">
            <v>27689</v>
          </cell>
          <cell r="E101" t="str">
            <v>Добытая руда в тоннах</v>
          </cell>
          <cell r="G101">
            <v>4654904</v>
          </cell>
          <cell r="H101">
            <v>5439960</v>
          </cell>
          <cell r="I101">
            <v>-785056</v>
          </cell>
          <cell r="K101">
            <v>5439960</v>
          </cell>
          <cell r="L101">
            <v>4521972</v>
          </cell>
        </row>
        <row r="102">
          <cell r="A102">
            <v>5.8710000000000004</v>
          </cell>
          <cell r="B102">
            <v>6.4</v>
          </cell>
          <cell r="C102">
            <v>-0.52899999999999991</v>
          </cell>
          <cell r="E102" t="str">
            <v>Содержание (г/т)</v>
          </cell>
          <cell r="G102">
            <v>3.6794070896843416</v>
          </cell>
          <cell r="H102">
            <v>4.6681921161699726</v>
          </cell>
          <cell r="I102">
            <v>-0.98878502648563105</v>
          </cell>
          <cell r="K102">
            <v>4.6681921161699726</v>
          </cell>
          <cell r="L102">
            <v>3.448889671957279</v>
          </cell>
        </row>
        <row r="103">
          <cell r="A103">
            <v>93474</v>
          </cell>
          <cell r="B103">
            <v>96195</v>
          </cell>
          <cell r="C103">
            <v>-2721</v>
          </cell>
          <cell r="E103" t="str">
            <v>Добытых унций</v>
          </cell>
          <cell r="G103">
            <v>550655</v>
          </cell>
          <cell r="H103">
            <v>816461</v>
          </cell>
          <cell r="I103">
            <v>-265806</v>
          </cell>
          <cell r="K103">
            <v>816461</v>
          </cell>
          <cell r="L103">
            <v>501416</v>
          </cell>
        </row>
        <row r="106">
          <cell r="E106" t="str">
            <v>Фабрика</v>
          </cell>
        </row>
        <row r="108">
          <cell r="A108">
            <v>479392</v>
          </cell>
          <cell r="B108">
            <v>467500</v>
          </cell>
          <cell r="C108">
            <v>11892</v>
          </cell>
          <cell r="E108" t="str">
            <v>Тонны переработанной руды</v>
          </cell>
          <cell r="G108">
            <v>5611124</v>
          </cell>
          <cell r="H108">
            <v>5439960</v>
          </cell>
          <cell r="I108">
            <v>171164</v>
          </cell>
          <cell r="K108">
            <v>5439960</v>
          </cell>
          <cell r="L108">
            <v>5552398</v>
          </cell>
        </row>
        <row r="109">
          <cell r="A109">
            <v>5.1970000000000001</v>
          </cell>
          <cell r="B109">
            <v>6.4</v>
          </cell>
          <cell r="C109">
            <v>-1.2030000000000003</v>
          </cell>
          <cell r="E109" t="str">
            <v>Содержание (г/т)</v>
          </cell>
          <cell r="G109">
            <v>3.7110215837325997</v>
          </cell>
          <cell r="H109">
            <v>4.6681921161699726</v>
          </cell>
          <cell r="I109">
            <v>-0.95717053243737293</v>
          </cell>
          <cell r="K109">
            <v>4.6681921161699726</v>
          </cell>
          <cell r="L109">
            <v>3.574968863881876</v>
          </cell>
        </row>
        <row r="110">
          <cell r="A110">
            <v>0.8286</v>
          </cell>
          <cell r="B110">
            <v>0.83</v>
          </cell>
          <cell r="C110">
            <v>-1.3999999999999568E-3</v>
          </cell>
          <cell r="E110" t="str">
            <v>Извлечение</v>
          </cell>
          <cell r="G110">
            <v>0.78126741103103181</v>
          </cell>
          <cell r="H110">
            <v>0.81715354438240162</v>
          </cell>
          <cell r="I110">
            <v>-3.5886133351369809E-2</v>
          </cell>
          <cell r="K110">
            <v>0.81715354438240162</v>
          </cell>
          <cell r="L110">
            <v>0.77441666235754436</v>
          </cell>
        </row>
        <row r="111">
          <cell r="A111">
            <v>66370</v>
          </cell>
          <cell r="B111">
            <v>79842</v>
          </cell>
          <cell r="C111">
            <v>-13472</v>
          </cell>
          <cell r="E111" t="str">
            <v>Извлеченных унций</v>
          </cell>
          <cell r="G111">
            <v>523039</v>
          </cell>
          <cell r="H111">
            <v>667174</v>
          </cell>
          <cell r="I111">
            <v>-144135</v>
          </cell>
          <cell r="K111">
            <v>667174</v>
          </cell>
          <cell r="L111">
            <v>494218</v>
          </cell>
        </row>
        <row r="113">
          <cell r="A113">
            <v>3853</v>
          </cell>
          <cell r="B113">
            <v>-700</v>
          </cell>
          <cell r="C113">
            <v>4553</v>
          </cell>
          <cell r="E113" t="str">
            <v>Изменение унций в незавершенном производстве</v>
          </cell>
          <cell r="G113">
            <v>5511</v>
          </cell>
          <cell r="H113">
            <v>-1059</v>
          </cell>
          <cell r="I113">
            <v>6570</v>
          </cell>
          <cell r="K113">
            <v>-1058</v>
          </cell>
          <cell r="L113">
            <v>5045.2299999999814</v>
          </cell>
        </row>
        <row r="115">
          <cell r="A115">
            <v>70223</v>
          </cell>
          <cell r="B115">
            <v>79142</v>
          </cell>
          <cell r="C115">
            <v>-8919</v>
          </cell>
          <cell r="E115" t="str">
            <v>Отлитых унций</v>
          </cell>
          <cell r="G115">
            <v>528550</v>
          </cell>
          <cell r="H115">
            <v>666116</v>
          </cell>
          <cell r="I115">
            <v>-137566</v>
          </cell>
          <cell r="K115">
            <v>666116</v>
          </cell>
          <cell r="L115">
            <v>499263.23</v>
          </cell>
        </row>
        <row r="117">
          <cell r="A117" t="str">
            <v>Плотность факторов использованных для конвертации куб. м. в тонны:</v>
          </cell>
        </row>
        <row r="118">
          <cell r="A118" t="str">
            <v>Пустая порода = 2,85</v>
          </cell>
        </row>
        <row r="119">
          <cell r="A119" t="str">
            <v>Лед = 0.87</v>
          </cell>
        </row>
        <row r="120">
          <cell r="A120" t="str">
            <v>Фактическая руда = 2,85</v>
          </cell>
        </row>
      </sheetData>
      <sheetData sheetId="10" refreshError="1">
        <row r="1">
          <cell r="A1" t="str">
            <v>KUMTOR GOLD COMPANY</v>
          </cell>
        </row>
        <row r="2">
          <cell r="A2" t="str">
            <v>Capital Cost Summary Report</v>
          </cell>
        </row>
        <row r="3">
          <cell r="A3" t="str">
            <v>December 31, 2002</v>
          </cell>
        </row>
        <row r="4">
          <cell r="A4" t="str">
            <v>(Thousands of Dollars)</v>
          </cell>
        </row>
        <row r="5">
          <cell r="A5" t="str">
            <v>Table 1.4</v>
          </cell>
        </row>
        <row r="8">
          <cell r="A8" t="str">
            <v>Project</v>
          </cell>
          <cell r="C8" t="str">
            <v>Monthly</v>
          </cell>
          <cell r="D8" t="str">
            <v xml:space="preserve">Monthly </v>
          </cell>
          <cell r="E8" t="str">
            <v>Year-to-Date</v>
          </cell>
          <cell r="F8" t="str">
            <v>Year-to-Date</v>
          </cell>
          <cell r="H8">
            <v>2002</v>
          </cell>
          <cell r="I8">
            <v>2002</v>
          </cell>
        </row>
        <row r="9">
          <cell r="A9" t="str">
            <v>Description</v>
          </cell>
          <cell r="C9" t="str">
            <v>Actual</v>
          </cell>
          <cell r="D9" t="str">
            <v>Budget</v>
          </cell>
          <cell r="E9" t="str">
            <v>Actual</v>
          </cell>
          <cell r="F9" t="str">
            <v>Budget</v>
          </cell>
          <cell r="H9" t="str">
            <v>Budget</v>
          </cell>
          <cell r="I9" t="str">
            <v>Forecast</v>
          </cell>
        </row>
        <row r="12">
          <cell r="A12" t="str">
            <v>2002  Capital Projects</v>
          </cell>
        </row>
        <row r="14">
          <cell r="A14" t="str">
            <v>Capital</v>
          </cell>
          <cell r="C14">
            <v>2803.444</v>
          </cell>
          <cell r="D14">
            <v>15.75</v>
          </cell>
          <cell r="E14">
            <v>8610.179909025459</v>
          </cell>
          <cell r="F14">
            <v>4960.5</v>
          </cell>
          <cell r="G14">
            <v>0</v>
          </cell>
          <cell r="H14">
            <v>4960.5</v>
          </cell>
          <cell r="I14">
            <v>7258.3514000000005</v>
          </cell>
        </row>
        <row r="15">
          <cell r="A15" t="str">
            <v>Development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 t="str">
            <v xml:space="preserve"> </v>
          </cell>
        </row>
        <row r="16">
          <cell r="A16" t="str">
            <v>Decommissioning/Reclamation</v>
          </cell>
          <cell r="C16">
            <v>0</v>
          </cell>
          <cell r="D16">
            <v>2E-3</v>
          </cell>
          <cell r="E16">
            <v>2E-3</v>
          </cell>
          <cell r="F16">
            <v>0</v>
          </cell>
          <cell r="H16">
            <v>0</v>
          </cell>
          <cell r="I16">
            <v>4.0000000000000001E-3</v>
          </cell>
        </row>
        <row r="18">
          <cell r="A18" t="str">
            <v>Total Capital Projects</v>
          </cell>
          <cell r="C18">
            <v>2803.444</v>
          </cell>
          <cell r="D18">
            <v>15.752000000000001</v>
          </cell>
          <cell r="E18">
            <v>8610.1819090254594</v>
          </cell>
          <cell r="F18">
            <v>4960.5</v>
          </cell>
          <cell r="H18">
            <v>4960.5</v>
          </cell>
          <cell r="I18">
            <v>7258.3554000000004</v>
          </cell>
        </row>
        <row r="22">
          <cell r="A22" t="str">
            <v>КУМТОР ГОЛД КОМПАНИ</v>
          </cell>
        </row>
        <row r="23">
          <cell r="A23" t="str">
            <v>Краткий отчет о проектных затратах</v>
          </cell>
        </row>
        <row r="24">
          <cell r="A24" t="str">
            <v>31 августа 2002 года</v>
          </cell>
        </row>
        <row r="25">
          <cell r="A25" t="str">
            <v>(Доллары в тыс.)</v>
          </cell>
        </row>
        <row r="26">
          <cell r="A26" t="str">
            <v>(Таблица 1.4)</v>
          </cell>
        </row>
        <row r="29">
          <cell r="A29" t="str">
            <v>Описание проекта</v>
          </cell>
          <cell r="C29" t="str">
            <v>Ежемесячно</v>
          </cell>
          <cell r="D29" t="str">
            <v>Ежемесячный</v>
          </cell>
          <cell r="E29" t="str">
            <v>За год</v>
          </cell>
          <cell r="F29" t="str">
            <v>За год</v>
          </cell>
          <cell r="H29" t="str">
            <v>Бюджет</v>
          </cell>
          <cell r="I29" t="str">
            <v>Прогноз</v>
          </cell>
        </row>
        <row r="30">
          <cell r="C30" t="str">
            <v>фактически</v>
          </cell>
          <cell r="D30" t="str">
            <v>бюджет</v>
          </cell>
          <cell r="E30" t="str">
            <v>фактически</v>
          </cell>
          <cell r="F30" t="str">
            <v>по бюджету</v>
          </cell>
          <cell r="H30" t="str">
            <v>на 2002 г.</v>
          </cell>
          <cell r="I30" t="str">
            <v>на 2002 г.</v>
          </cell>
        </row>
        <row r="33">
          <cell r="A33" t="str">
            <v xml:space="preserve">Капитальные проекты 2002 года  </v>
          </cell>
        </row>
        <row r="34">
          <cell r="A34" t="str">
            <v>Капитал</v>
          </cell>
          <cell r="C34">
            <v>2803.444</v>
          </cell>
          <cell r="D34">
            <v>15.75</v>
          </cell>
          <cell r="E34">
            <v>8610.179909025459</v>
          </cell>
          <cell r="F34">
            <v>4960.5</v>
          </cell>
          <cell r="G34">
            <v>0</v>
          </cell>
          <cell r="H34">
            <v>4960.5</v>
          </cell>
          <cell r="I34">
            <v>7258.3514000000005</v>
          </cell>
        </row>
        <row r="35">
          <cell r="A35" t="str">
            <v>Развитие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</row>
        <row r="36">
          <cell r="A36" t="str">
            <v>Вывод из эксплуатации/рекультивация</v>
          </cell>
          <cell r="C36">
            <v>0</v>
          </cell>
          <cell r="D36">
            <v>2E-3</v>
          </cell>
          <cell r="E36">
            <v>2E-3</v>
          </cell>
          <cell r="F36">
            <v>0</v>
          </cell>
          <cell r="H36">
            <v>0</v>
          </cell>
          <cell r="I36">
            <v>4.0000000000000001E-3</v>
          </cell>
        </row>
        <row r="38">
          <cell r="A38" t="str">
            <v>Итого капитальных проектов</v>
          </cell>
          <cell r="C38">
            <v>2803.444</v>
          </cell>
          <cell r="D38">
            <v>15.752000000000001</v>
          </cell>
          <cell r="E38">
            <v>8610.1819090254594</v>
          </cell>
          <cell r="F38">
            <v>4960.5</v>
          </cell>
          <cell r="H38">
            <v>4960.5</v>
          </cell>
          <cell r="I38">
            <v>7258.3554000000004</v>
          </cell>
        </row>
      </sheetData>
      <sheetData sheetId="11" refreshError="1">
        <row r="1">
          <cell r="A1" t="str">
            <v>Kumtor Operating Company</v>
          </cell>
        </row>
        <row r="2">
          <cell r="A2" t="str">
            <v>Cost Summary</v>
          </cell>
        </row>
        <row r="3">
          <cell r="A3" t="str">
            <v>December 31, 2002</v>
          </cell>
        </row>
        <row r="4">
          <cell r="A4" t="str">
            <v>Table 1.2</v>
          </cell>
        </row>
        <row r="6">
          <cell r="A6" t="str">
            <v>Current Month</v>
          </cell>
          <cell r="E6" t="str">
            <v>($000's)</v>
          </cell>
          <cell r="G6" t="str">
            <v>Year To Date</v>
          </cell>
          <cell r="K6" t="str">
            <v>Annual</v>
          </cell>
          <cell r="L6" t="str">
            <v>2002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G7" t="str">
            <v>Actual</v>
          </cell>
          <cell r="H7" t="str">
            <v>Budget</v>
          </cell>
          <cell r="I7" t="str">
            <v>Variance</v>
          </cell>
          <cell r="K7" t="str">
            <v>Budget</v>
          </cell>
          <cell r="L7" t="str">
            <v>Forecast</v>
          </cell>
        </row>
        <row r="8">
          <cell r="E8" t="str">
            <v>Operating Costs</v>
          </cell>
        </row>
        <row r="9">
          <cell r="A9" t="e">
            <v>#REF!</v>
          </cell>
          <cell r="B9" t="e">
            <v>#REF!</v>
          </cell>
          <cell r="C9" t="e">
            <v>#REF!</v>
          </cell>
          <cell r="E9" t="str">
            <v>Mining</v>
          </cell>
          <cell r="G9" t="e">
            <v>#REF!</v>
          </cell>
          <cell r="H9" t="e">
            <v>#REF!</v>
          </cell>
          <cell r="I9" t="e">
            <v>#REF!</v>
          </cell>
          <cell r="K9" t="e">
            <v>#REF!</v>
          </cell>
          <cell r="L9" t="e">
            <v>#REF!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Milling</v>
          </cell>
          <cell r="G10">
            <v>6615.0585045024045</v>
          </cell>
          <cell r="H10">
            <v>7307.6092799999988</v>
          </cell>
          <cell r="I10">
            <v>692.55077549759426</v>
          </cell>
          <cell r="K10">
            <v>7307.6112800000001</v>
          </cell>
          <cell r="L10">
            <v>29528.236859999997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Site Administration</v>
          </cell>
          <cell r="G11">
            <v>6025.6056316100467</v>
          </cell>
          <cell r="H11">
            <v>6661.2034999999996</v>
          </cell>
          <cell r="I11">
            <v>635.59786838995296</v>
          </cell>
          <cell r="K11">
            <v>6661.2054999999991</v>
          </cell>
          <cell r="L11">
            <v>23988.095699999991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Maintenance</v>
          </cell>
          <cell r="G12">
            <v>424.8348213507735</v>
          </cell>
          <cell r="H12">
            <v>17193.346880000001</v>
          </cell>
          <cell r="I12">
            <v>16768.512058649227</v>
          </cell>
          <cell r="K12">
            <v>17193.346980000002</v>
          </cell>
          <cell r="L12">
            <v>0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Total Site Costs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Bishkek Administration</v>
          </cell>
          <cell r="G15">
            <v>1869.0335691890339</v>
          </cell>
          <cell r="H15">
            <v>1718.8715499999998</v>
          </cell>
          <cell r="I15">
            <v>-150.16201918903403</v>
          </cell>
          <cell r="K15">
            <v>1718.8715499999998</v>
          </cell>
          <cell r="L15">
            <v>7742.7088300000005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Management Fees</v>
          </cell>
          <cell r="G16">
            <v>1169.8807899999999</v>
          </cell>
          <cell r="H16">
            <v>0</v>
          </cell>
          <cell r="I16">
            <v>-1169.8807899999999</v>
          </cell>
          <cell r="K16">
            <v>0</v>
          </cell>
          <cell r="L16">
            <v>5358.1604479631014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Operating Cash Costs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 t="e">
            <v>#N/A</v>
          </cell>
          <cell r="B19">
            <v>0</v>
          </cell>
          <cell r="C19" t="e">
            <v>#N/A</v>
          </cell>
          <cell r="E19" t="str">
            <v>Taxes</v>
          </cell>
          <cell r="G19" t="e">
            <v>#N/A</v>
          </cell>
          <cell r="H19">
            <v>6731.9725000000008</v>
          </cell>
          <cell r="I19" t="e">
            <v>#N/A</v>
          </cell>
          <cell r="K19">
            <v>6731.9724999999999</v>
          </cell>
          <cell r="L19">
            <v>4523.1974836990221</v>
          </cell>
        </row>
        <row r="21">
          <cell r="A21">
            <v>0</v>
          </cell>
          <cell r="B21">
            <v>0</v>
          </cell>
          <cell r="C21">
            <v>0</v>
          </cell>
          <cell r="E21" t="str">
            <v>Exploration</v>
          </cell>
          <cell r="G21">
            <v>607.22991999999999</v>
          </cell>
          <cell r="H21">
            <v>3343.1350000000002</v>
          </cell>
          <cell r="I21">
            <v>2735.9050800000005</v>
          </cell>
          <cell r="K21">
            <v>3343.1350000000002</v>
          </cell>
          <cell r="L21">
            <v>1736.43715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Other Income/Expense</v>
          </cell>
          <cell r="G23">
            <v>366.43979339765343</v>
          </cell>
          <cell r="H23">
            <v>2919.26827</v>
          </cell>
          <cell r="I23">
            <v>2552.8284766023467</v>
          </cell>
          <cell r="K23">
            <v>2919.26827</v>
          </cell>
          <cell r="L23">
            <v>0</v>
          </cell>
        </row>
        <row r="24">
          <cell r="A24" t="e">
            <v>#REF!</v>
          </cell>
          <cell r="B24" t="e">
            <v>#REF!</v>
          </cell>
          <cell r="C24" t="e">
            <v>#REF!</v>
          </cell>
          <cell r="E24" t="str">
            <v>Total Cash Costs</v>
          </cell>
          <cell r="G24" t="e">
            <v>#REF!</v>
          </cell>
          <cell r="H24" t="e">
            <v>#REF!</v>
          </cell>
          <cell r="I24" t="e">
            <v>#REF!</v>
          </cell>
          <cell r="K24" t="e">
            <v>#REF!</v>
          </cell>
          <cell r="L24" t="e">
            <v>#REF!</v>
          </cell>
        </row>
        <row r="26">
          <cell r="A26">
            <v>609.37587883049844</v>
          </cell>
          <cell r="B26">
            <v>0</v>
          </cell>
          <cell r="C26">
            <v>-609.37587883049844</v>
          </cell>
          <cell r="E26" t="str">
            <v>Interest &amp; Financing</v>
          </cell>
          <cell r="G26">
            <v>6417.2945368729497</v>
          </cell>
          <cell r="H26">
            <v>331.52600000000001</v>
          </cell>
          <cell r="I26">
            <v>-6085.7685368729499</v>
          </cell>
          <cell r="K26">
            <v>331.52600000000001</v>
          </cell>
          <cell r="L26">
            <v>12821.420355668119</v>
          </cell>
        </row>
        <row r="28">
          <cell r="A28">
            <v>0</v>
          </cell>
          <cell r="B28" t="e">
            <v>#REF!</v>
          </cell>
          <cell r="C28" t="e">
            <v>#REF!</v>
          </cell>
          <cell r="E28" t="str">
            <v>Deprec., Deplet., &amp;  Reclamation.</v>
          </cell>
          <cell r="G28">
            <v>9758.6322099999998</v>
          </cell>
          <cell r="H28" t="e">
            <v>#REF!</v>
          </cell>
          <cell r="I28" t="e">
            <v>#REF!</v>
          </cell>
          <cell r="K28" t="e">
            <v>#REF!</v>
          </cell>
          <cell r="L28">
            <v>35174.37928489544</v>
          </cell>
        </row>
        <row r="29">
          <cell r="A29" t="e">
            <v>#REF!</v>
          </cell>
          <cell r="B29" t="e">
            <v>#REF!</v>
          </cell>
          <cell r="C29" t="e">
            <v>#REF!</v>
          </cell>
          <cell r="E29" t="str">
            <v>Total KOC Costs</v>
          </cell>
          <cell r="G29" t="e">
            <v>#REF!</v>
          </cell>
          <cell r="H29" t="e">
            <v>#REF!</v>
          </cell>
          <cell r="I29" t="e">
            <v>#REF!</v>
          </cell>
          <cell r="K29" t="e">
            <v>#REF!</v>
          </cell>
          <cell r="L29" t="e">
            <v>#REF!</v>
          </cell>
        </row>
      </sheetData>
      <sheetData sheetId="12" refreshError="1">
        <row r="1">
          <cell r="A1" t="str">
            <v>Kumtor Gold Company</v>
          </cell>
        </row>
        <row r="2">
          <cell r="A2" t="str">
            <v>Operating Cost Summary Report</v>
          </cell>
        </row>
        <row r="3">
          <cell r="A3" t="str">
            <v>December 31, 2002</v>
          </cell>
        </row>
        <row r="5">
          <cell r="A5" t="str">
            <v>Current Month</v>
          </cell>
          <cell r="G5" t="str">
            <v>Year To Date</v>
          </cell>
          <cell r="K5" t="str">
            <v>2002</v>
          </cell>
          <cell r="L5" t="str">
            <v>2002</v>
          </cell>
        </row>
        <row r="6">
          <cell r="A6" t="str">
            <v>Actual</v>
          </cell>
          <cell r="B6" t="str">
            <v>Budget</v>
          </cell>
          <cell r="C6" t="str">
            <v>Variance</v>
          </cell>
          <cell r="E6" t="str">
            <v>Cost By Department</v>
          </cell>
          <cell r="G6" t="str">
            <v>Actual</v>
          </cell>
          <cell r="H6" t="str">
            <v>Budget</v>
          </cell>
          <cell r="I6" t="str">
            <v>Variance</v>
          </cell>
          <cell r="K6" t="str">
            <v>Budget</v>
          </cell>
          <cell r="L6" t="str">
            <v>Forecast</v>
          </cell>
        </row>
        <row r="8">
          <cell r="A8" t="e">
            <v>#REF!</v>
          </cell>
          <cell r="B8" t="e">
            <v>#REF!</v>
          </cell>
          <cell r="C8" t="e">
            <v>#REF!</v>
          </cell>
          <cell r="E8" t="str">
            <v>Mining</v>
          </cell>
          <cell r="G8" t="e">
            <v>#REF!</v>
          </cell>
          <cell r="H8" t="e">
            <v>#REF!</v>
          </cell>
          <cell r="I8" t="e">
            <v>#REF!</v>
          </cell>
          <cell r="K8" t="e">
            <v>#REF!</v>
          </cell>
          <cell r="L8" t="e">
            <v>#REF!</v>
          </cell>
        </row>
        <row r="9">
          <cell r="A9">
            <v>0</v>
          </cell>
          <cell r="B9">
            <v>0</v>
          </cell>
          <cell r="C9">
            <v>0</v>
          </cell>
          <cell r="E9" t="str">
            <v>Milling</v>
          </cell>
          <cell r="G9">
            <v>6615.0585045024045</v>
          </cell>
          <cell r="H9">
            <v>7307.6092799999988</v>
          </cell>
          <cell r="I9">
            <v>692.55077549759426</v>
          </cell>
          <cell r="K9">
            <v>7307.6112800000001</v>
          </cell>
          <cell r="L9">
            <v>29528.236859999997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Site Administration</v>
          </cell>
          <cell r="G10">
            <v>6025.6056316100467</v>
          </cell>
          <cell r="H10">
            <v>6661.2034999999996</v>
          </cell>
          <cell r="I10">
            <v>635.59786838995296</v>
          </cell>
          <cell r="K10">
            <v>6661.2054999999991</v>
          </cell>
          <cell r="L10">
            <v>23988.095699999991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Maintenance Costs</v>
          </cell>
          <cell r="G11">
            <v>424.8348213507735</v>
          </cell>
          <cell r="H11">
            <v>17193.346880000001</v>
          </cell>
          <cell r="I11">
            <v>16768.512058649227</v>
          </cell>
          <cell r="K11">
            <v>17193.346980000002</v>
          </cell>
          <cell r="L11">
            <v>0</v>
          </cell>
        </row>
        <row r="12">
          <cell r="A12" t="e">
            <v>#REF!</v>
          </cell>
          <cell r="B12" t="e">
            <v>#REF!</v>
          </cell>
          <cell r="C12" t="e">
            <v>#REF!</v>
          </cell>
          <cell r="E12" t="str">
            <v>Total Site Costs</v>
          </cell>
          <cell r="G12" t="e">
            <v>#REF!</v>
          </cell>
          <cell r="H12" t="e">
            <v>#REF!</v>
          </cell>
          <cell r="I12" t="e">
            <v>#REF!</v>
          </cell>
          <cell r="K12" t="e">
            <v>#REF!</v>
          </cell>
          <cell r="L12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Bishkek Administration</v>
          </cell>
          <cell r="G14">
            <v>1869.0335691890339</v>
          </cell>
          <cell r="H14">
            <v>1718.8715499999998</v>
          </cell>
          <cell r="I14">
            <v>-150.16201918903403</v>
          </cell>
          <cell r="K14">
            <v>1718.8715499999998</v>
          </cell>
          <cell r="L14">
            <v>7742.7088300000005</v>
          </cell>
        </row>
        <row r="16">
          <cell r="A16" t="e">
            <v>#REF!</v>
          </cell>
          <cell r="B16" t="e">
            <v>#REF!</v>
          </cell>
          <cell r="C16" t="e">
            <v>#REF!</v>
          </cell>
          <cell r="E16" t="str">
            <v xml:space="preserve">Net Operating Costs  </v>
          </cell>
          <cell r="G16" t="e">
            <v>#REF!</v>
          </cell>
          <cell r="H16" t="e">
            <v>#REF!</v>
          </cell>
          <cell r="I16" t="e">
            <v>#REF!</v>
          </cell>
          <cell r="K16" t="e">
            <v>#REF!</v>
          </cell>
          <cell r="L16" t="e">
            <v>#REF!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Net Unit cost per oz/ounces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21">
          <cell r="A21" t="str">
            <v>Current Month</v>
          </cell>
          <cell r="G21" t="str">
            <v>Year To Date</v>
          </cell>
          <cell r="K21" t="str">
            <v>2002</v>
          </cell>
          <cell r="L21" t="str">
            <v>2002</v>
          </cell>
        </row>
        <row r="22">
          <cell r="A22" t="str">
            <v>Actual</v>
          </cell>
          <cell r="B22" t="str">
            <v>Budget</v>
          </cell>
          <cell r="C22" t="str">
            <v>Variance</v>
          </cell>
          <cell r="E22" t="str">
            <v>Cost By Expense Element</v>
          </cell>
          <cell r="G22" t="str">
            <v>Actual</v>
          </cell>
          <cell r="H22" t="str">
            <v>Budget</v>
          </cell>
          <cell r="I22" t="str">
            <v>Variance</v>
          </cell>
          <cell r="K22" t="str">
            <v>Budget</v>
          </cell>
          <cell r="L22" t="str">
            <v>Forecast</v>
          </cell>
        </row>
        <row r="23">
          <cell r="A23">
            <v>3272.8333399999997</v>
          </cell>
          <cell r="B23">
            <v>1779.6747600000001</v>
          </cell>
          <cell r="C23">
            <v>-1493.1585799999996</v>
          </cell>
          <cell r="E23" t="str">
            <v>Employee Costs</v>
          </cell>
          <cell r="G23">
            <v>25012.982010000003</v>
          </cell>
          <cell r="H23">
            <v>22072.20952</v>
          </cell>
          <cell r="I23">
            <v>-2940.772490000003</v>
          </cell>
          <cell r="K23">
            <v>22072.210520000001</v>
          </cell>
          <cell r="L23">
            <v>0</v>
          </cell>
        </row>
        <row r="24">
          <cell r="A24">
            <v>3031.7338</v>
          </cell>
          <cell r="B24">
            <v>2975.68959</v>
          </cell>
          <cell r="C24">
            <v>-56.044210000000021</v>
          </cell>
          <cell r="E24" t="str">
            <v>Operating Materials &amp; Supplies</v>
          </cell>
          <cell r="G24">
            <v>35103.802230000001</v>
          </cell>
          <cell r="H24">
            <v>37039.764060000001</v>
          </cell>
          <cell r="I24">
            <v>1935.9618300000002</v>
          </cell>
          <cell r="K24">
            <v>37039.75806</v>
          </cell>
          <cell r="L24">
            <v>0</v>
          </cell>
        </row>
        <row r="25">
          <cell r="A25">
            <v>358.11601000000002</v>
          </cell>
          <cell r="B25">
            <v>1141.9960000000001</v>
          </cell>
          <cell r="C25">
            <v>783.87999000000013</v>
          </cell>
          <cell r="E25" t="str">
            <v>Maintenance Materials &amp; Supplies</v>
          </cell>
          <cell r="G25">
            <v>19878.732629999999</v>
          </cell>
          <cell r="H25">
            <v>17930.23</v>
          </cell>
          <cell r="I25">
            <v>-1948.502629999999</v>
          </cell>
          <cell r="K25">
            <v>17930.227999999999</v>
          </cell>
          <cell r="L25">
            <v>0</v>
          </cell>
        </row>
        <row r="26">
          <cell r="A26">
            <v>-1.8042499999999999</v>
          </cell>
          <cell r="B26">
            <v>8.1509999999999998</v>
          </cell>
          <cell r="C26">
            <v>9.9552499999999995</v>
          </cell>
          <cell r="E26" t="str">
            <v>Procurement</v>
          </cell>
          <cell r="G26">
            <v>60.918479999999995</v>
          </cell>
          <cell r="H26">
            <v>97.804000000000002</v>
          </cell>
          <cell r="I26">
            <v>36.885520000000007</v>
          </cell>
          <cell r="K26">
            <v>97.804000000000002</v>
          </cell>
          <cell r="L26">
            <v>0</v>
          </cell>
        </row>
        <row r="27">
          <cell r="A27">
            <v>219.34842999999998</v>
          </cell>
          <cell r="B27">
            <v>311.12599999999998</v>
          </cell>
          <cell r="C27">
            <v>91.777569999999997</v>
          </cell>
          <cell r="E27" t="str">
            <v>Camp Catering</v>
          </cell>
          <cell r="G27">
            <v>2520.7168700000007</v>
          </cell>
          <cell r="H27">
            <v>3785.61</v>
          </cell>
          <cell r="I27">
            <v>1264.8931299999995</v>
          </cell>
          <cell r="K27">
            <v>3785.61</v>
          </cell>
          <cell r="L27">
            <v>0</v>
          </cell>
        </row>
        <row r="28">
          <cell r="A28">
            <v>1318.5993700000001</v>
          </cell>
          <cell r="B28">
            <v>890.35199999999998</v>
          </cell>
          <cell r="C28">
            <v>-428.24737000000016</v>
          </cell>
          <cell r="E28" t="str">
            <v>General and Administration</v>
          </cell>
          <cell r="G28">
            <v>12407.506649999999</v>
          </cell>
          <cell r="H28">
            <v>11096.376</v>
          </cell>
          <cell r="I28">
            <v>-1311.1306499999992</v>
          </cell>
          <cell r="K28">
            <v>11096.376</v>
          </cell>
          <cell r="L28">
            <v>0</v>
          </cell>
        </row>
        <row r="29">
          <cell r="A29">
            <v>8198.8266999999996</v>
          </cell>
          <cell r="B29">
            <v>7106.9893499999998</v>
          </cell>
          <cell r="C29">
            <v>-1091.8373499999998</v>
          </cell>
          <cell r="E29" t="str">
            <v>Total Operating Costs</v>
          </cell>
          <cell r="G29">
            <v>94984.658869999999</v>
          </cell>
          <cell r="H29">
            <v>92021.993580000009</v>
          </cell>
          <cell r="I29">
            <v>-2962.6652900000017</v>
          </cell>
          <cell r="K29">
            <v>92021.986580000012</v>
          </cell>
          <cell r="L29">
            <v>0</v>
          </cell>
        </row>
        <row r="31">
          <cell r="A31">
            <v>-148.95555999999999</v>
          </cell>
          <cell r="B31">
            <v>-1.258</v>
          </cell>
          <cell r="C31">
            <v>147.69755999999998</v>
          </cell>
          <cell r="E31" t="str">
            <v>Allocations &amp; recovery</v>
          </cell>
          <cell r="G31">
            <v>-1098.0132699999997</v>
          </cell>
          <cell r="H31">
            <v>-828.452</v>
          </cell>
          <cell r="I31">
            <v>269.56126999999969</v>
          </cell>
          <cell r="K31">
            <v>-828.45699999999999</v>
          </cell>
          <cell r="L31">
            <v>0</v>
          </cell>
        </row>
        <row r="33">
          <cell r="A33">
            <v>8049.8711399999993</v>
          </cell>
          <cell r="B33">
            <v>7105.73135</v>
          </cell>
          <cell r="C33">
            <v>-944</v>
          </cell>
          <cell r="E33" t="str">
            <v xml:space="preserve">Net Operating Costs </v>
          </cell>
          <cell r="G33">
            <v>93886.645600000003</v>
          </cell>
          <cell r="H33">
            <v>91194</v>
          </cell>
          <cell r="I33">
            <v>-2693</v>
          </cell>
          <cell r="K33">
            <v>91193.529580000017</v>
          </cell>
          <cell r="L33">
            <v>0</v>
          </cell>
        </row>
        <row r="37">
          <cell r="A37" t="str">
            <v>Кумтор Голд Компани</v>
          </cell>
        </row>
        <row r="38">
          <cell r="A38" t="str">
            <v>Краткий отчет по производственным затратам</v>
          </cell>
        </row>
        <row r="39">
          <cell r="A39" t="str">
            <v>31 августа 2002 года</v>
          </cell>
        </row>
        <row r="41">
          <cell r="A41" t="str">
            <v>Текущий месяц</v>
          </cell>
          <cell r="G41" t="str">
            <v>За год</v>
          </cell>
        </row>
        <row r="42">
          <cell r="K42" t="str">
            <v>Бюджет на</v>
          </cell>
          <cell r="L42" t="str">
            <v>Прогноз</v>
          </cell>
        </row>
        <row r="43">
          <cell r="A43" t="str">
            <v>Факт</v>
          </cell>
          <cell r="B43" t="str">
            <v>Бюджет</v>
          </cell>
          <cell r="C43" t="str">
            <v>Расхож.</v>
          </cell>
          <cell r="E43" t="str">
            <v>Затраты по виду деятельности</v>
          </cell>
          <cell r="G43" t="str">
            <v>Факт</v>
          </cell>
          <cell r="H43" t="str">
            <v>Бюджет</v>
          </cell>
          <cell r="I43" t="str">
            <v>Расхож.</v>
          </cell>
          <cell r="K43">
            <v>2002</v>
          </cell>
          <cell r="L43">
            <v>2002</v>
          </cell>
        </row>
        <row r="45">
          <cell r="A45" t="e">
            <v>#REF!</v>
          </cell>
          <cell r="B45" t="e">
            <v>#REF!</v>
          </cell>
          <cell r="C45" t="e">
            <v>#REF!</v>
          </cell>
          <cell r="E45" t="str">
            <v>Горный отдел</v>
          </cell>
          <cell r="G45" t="e">
            <v>#REF!</v>
          </cell>
          <cell r="H45" t="e">
            <v>#REF!</v>
          </cell>
          <cell r="I45" t="e">
            <v>#REF!</v>
          </cell>
          <cell r="K45" t="e">
            <v>#REF!</v>
          </cell>
          <cell r="L45" t="e">
            <v>#REF!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Фабрика</v>
          </cell>
          <cell r="G46">
            <v>6615.0585045024045</v>
          </cell>
          <cell r="H46">
            <v>7307.6092799999988</v>
          </cell>
          <cell r="I46">
            <v>692.55077549759426</v>
          </cell>
          <cell r="K46">
            <v>7307.6112800000001</v>
          </cell>
          <cell r="L46">
            <v>29528.236859999997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Администрация сайта</v>
          </cell>
          <cell r="G47">
            <v>6025.6056316100467</v>
          </cell>
          <cell r="H47">
            <v>6661.2034999999996</v>
          </cell>
          <cell r="I47">
            <v>635.59786838995296</v>
          </cell>
          <cell r="K47">
            <v>6661.2054999999991</v>
          </cell>
          <cell r="L47">
            <v>23988.095699999991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Затраты ТО</v>
          </cell>
          <cell r="G48">
            <v>424.8348213507735</v>
          </cell>
          <cell r="H48">
            <v>17193.346880000001</v>
          </cell>
          <cell r="I48">
            <v>16768.512058649227</v>
          </cell>
          <cell r="K48">
            <v>17193.346980000002</v>
          </cell>
          <cell r="L48">
            <v>0</v>
          </cell>
        </row>
        <row r="49">
          <cell r="A49" t="e">
            <v>#REF!</v>
          </cell>
          <cell r="B49" t="e">
            <v>#REF!</v>
          </cell>
          <cell r="C49" t="e">
            <v>#REF!</v>
          </cell>
          <cell r="E49" t="str">
            <v>Отнесение затрат ТО</v>
          </cell>
          <cell r="G49" t="e">
            <v>#REF!</v>
          </cell>
          <cell r="H49" t="e">
            <v>#REF!</v>
          </cell>
          <cell r="I49" t="e">
            <v>#REF!</v>
          </cell>
          <cell r="K49" t="e">
            <v>#REF!</v>
          </cell>
          <cell r="L49" t="e">
            <v>#REF!</v>
          </cell>
        </row>
        <row r="50">
          <cell r="A50" t="e">
            <v>#REF!</v>
          </cell>
          <cell r="B50" t="e">
            <v>#REF!</v>
          </cell>
          <cell r="C50" t="e">
            <v>#REF!</v>
          </cell>
          <cell r="E50" t="str">
            <v>Всего затрат горного отдела</v>
          </cell>
          <cell r="G50" t="e">
            <v>#REF!</v>
          </cell>
          <cell r="H50" t="e">
            <v>#REF!</v>
          </cell>
          <cell r="I50" t="e">
            <v>#REF!</v>
          </cell>
          <cell r="K50" t="e">
            <v>#REF!</v>
          </cell>
          <cell r="L50" t="e">
            <v>#REF!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Администрация в Бишкеке</v>
          </cell>
          <cell r="G52">
            <v>1869.0335691890339</v>
          </cell>
          <cell r="H52">
            <v>1718.8715499999998</v>
          </cell>
          <cell r="I52">
            <v>-150.16201918903403</v>
          </cell>
          <cell r="K52">
            <v>1718.8715499999998</v>
          </cell>
          <cell r="L52">
            <v>7742.7088300000005</v>
          </cell>
        </row>
        <row r="54">
          <cell r="A54" t="e">
            <v>#REF!</v>
          </cell>
          <cell r="B54" t="e">
            <v>#REF!</v>
          </cell>
          <cell r="C54" t="e">
            <v>#REF!</v>
          </cell>
          <cell r="E54" t="str">
            <v>Производствен. затраты после вычетов</v>
          </cell>
          <cell r="G54" t="e">
            <v>#REF!</v>
          </cell>
          <cell r="H54" t="e">
            <v>#REF!</v>
          </cell>
          <cell r="I54" t="e">
            <v>#REF!</v>
          </cell>
          <cell r="K54" t="e">
            <v>#REF!</v>
          </cell>
          <cell r="L54" t="e">
            <v>#REF!</v>
          </cell>
        </row>
        <row r="55">
          <cell r="A55" t="e">
            <v>#REF!</v>
          </cell>
          <cell r="B55" t="e">
            <v>#REF!</v>
          </cell>
          <cell r="C55" t="e">
            <v>#REF!</v>
          </cell>
          <cell r="E55" t="str">
            <v>Себестоимость единицы за ун./отлитое доре после вычетов</v>
          </cell>
          <cell r="G55" t="e">
            <v>#REF!</v>
          </cell>
          <cell r="H55" t="e">
            <v>#REF!</v>
          </cell>
          <cell r="I55" t="e">
            <v>#REF!</v>
          </cell>
          <cell r="K55" t="e">
            <v>#REF!</v>
          </cell>
          <cell r="L55" t="e">
            <v>#REF!</v>
          </cell>
        </row>
        <row r="59">
          <cell r="A59" t="str">
            <v>Текущий месяц</v>
          </cell>
          <cell r="G59" t="str">
            <v>За год</v>
          </cell>
        </row>
        <row r="60">
          <cell r="K60" t="str">
            <v>Бюджет на</v>
          </cell>
          <cell r="L60" t="str">
            <v>Прогноз</v>
          </cell>
        </row>
        <row r="61">
          <cell r="A61" t="str">
            <v>Факт</v>
          </cell>
          <cell r="B61" t="str">
            <v>Бюджет</v>
          </cell>
          <cell r="C61" t="str">
            <v>Расхож.</v>
          </cell>
          <cell r="E61" t="str">
            <v>Отнесение по элементу расходования</v>
          </cell>
          <cell r="G61" t="str">
            <v>Факт</v>
          </cell>
          <cell r="H61" t="str">
            <v>Бюджет</v>
          </cell>
          <cell r="I61" t="str">
            <v>Расхож.</v>
          </cell>
          <cell r="K61">
            <v>2002</v>
          </cell>
          <cell r="L61">
            <v>2002</v>
          </cell>
        </row>
        <row r="62">
          <cell r="A62">
            <v>3272.8333399999997</v>
          </cell>
          <cell r="B62">
            <v>1779.6747600000001</v>
          </cell>
          <cell r="C62">
            <v>-1493.1585799999996</v>
          </cell>
          <cell r="E62" t="str">
            <v>Затраты на сотрудников</v>
          </cell>
          <cell r="G62">
            <v>25012.982010000003</v>
          </cell>
          <cell r="H62">
            <v>22072.20952</v>
          </cell>
          <cell r="I62">
            <v>-2940.772490000003</v>
          </cell>
          <cell r="K62">
            <v>22072.210520000001</v>
          </cell>
          <cell r="L62">
            <v>0</v>
          </cell>
        </row>
        <row r="63">
          <cell r="A63">
            <v>3031.7338</v>
          </cell>
          <cell r="B63">
            <v>2975.68959</v>
          </cell>
          <cell r="C63">
            <v>-56.044210000000021</v>
          </cell>
          <cell r="E63" t="str">
            <v>Производственные материалы и принадлежности</v>
          </cell>
          <cell r="G63">
            <v>35103.802230000001</v>
          </cell>
          <cell r="H63">
            <v>37039.764060000001</v>
          </cell>
          <cell r="I63">
            <v>1935.9618300000002</v>
          </cell>
          <cell r="K63">
            <v>37039.75806</v>
          </cell>
          <cell r="L63">
            <v>0</v>
          </cell>
        </row>
        <row r="64">
          <cell r="A64">
            <v>358.11601000000002</v>
          </cell>
          <cell r="B64">
            <v>1141.9960000000001</v>
          </cell>
          <cell r="C64">
            <v>783.87999000000013</v>
          </cell>
          <cell r="E64" t="str">
            <v>Материалы и принадлежности ТО</v>
          </cell>
          <cell r="G64">
            <v>19878.732629999999</v>
          </cell>
          <cell r="H64">
            <v>17930.23</v>
          </cell>
          <cell r="I64">
            <v>-1948.502629999999</v>
          </cell>
          <cell r="K64">
            <v>17930.227999999999</v>
          </cell>
          <cell r="L64">
            <v>0</v>
          </cell>
        </row>
        <row r="65">
          <cell r="A65">
            <v>-1.8042499999999999</v>
          </cell>
          <cell r="B65">
            <v>8.1509999999999998</v>
          </cell>
          <cell r="C65">
            <v>9.9552499999999995</v>
          </cell>
          <cell r="E65" t="str">
            <v>Не-производственные затраты</v>
          </cell>
          <cell r="G65">
            <v>60.918479999999995</v>
          </cell>
          <cell r="H65">
            <v>97.804000000000002</v>
          </cell>
          <cell r="I65">
            <v>36.885520000000007</v>
          </cell>
          <cell r="K65">
            <v>97.804000000000002</v>
          </cell>
          <cell r="L65">
            <v>0</v>
          </cell>
        </row>
        <row r="66">
          <cell r="A66">
            <v>219.34842999999998</v>
          </cell>
          <cell r="B66">
            <v>311.12599999999998</v>
          </cell>
          <cell r="C66">
            <v>91.777569999999997</v>
          </cell>
          <cell r="E66" t="str">
            <v>Внешние услуги</v>
          </cell>
          <cell r="G66">
            <v>2520.7168700000007</v>
          </cell>
          <cell r="H66">
            <v>3785.61</v>
          </cell>
          <cell r="I66">
            <v>1264.8931299999995</v>
          </cell>
          <cell r="K66">
            <v>3785.61</v>
          </cell>
          <cell r="L66">
            <v>0</v>
          </cell>
        </row>
        <row r="67">
          <cell r="A67">
            <v>1318.5993700000001</v>
          </cell>
          <cell r="B67">
            <v>890.35199999999998</v>
          </cell>
          <cell r="C67">
            <v>-428.24737000000016</v>
          </cell>
          <cell r="E67" t="str">
            <v>Коммуникации</v>
          </cell>
          <cell r="G67">
            <v>12407.506649999999</v>
          </cell>
          <cell r="H67">
            <v>11096.376</v>
          </cell>
          <cell r="I67">
            <v>-1311.1306499999992</v>
          </cell>
          <cell r="K67">
            <v>11096.376</v>
          </cell>
          <cell r="L67">
            <v>0</v>
          </cell>
        </row>
        <row r="68">
          <cell r="A68" t="e">
            <v>#REF!</v>
          </cell>
          <cell r="B68" t="e">
            <v>#REF!</v>
          </cell>
          <cell r="C68" t="e">
            <v>#REF!</v>
          </cell>
          <cell r="E68" t="str">
            <v>Общие расходы</v>
          </cell>
          <cell r="G68" t="e">
            <v>#REF!</v>
          </cell>
          <cell r="H68" t="e">
            <v>#REF!</v>
          </cell>
          <cell r="I68" t="e">
            <v>#REF!</v>
          </cell>
          <cell r="K68" t="e">
            <v>#REF!</v>
          </cell>
          <cell r="L68" t="e">
            <v>#REF!</v>
          </cell>
        </row>
        <row r="69">
          <cell r="A69">
            <v>8198.8266999999996</v>
          </cell>
          <cell r="B69">
            <v>7106.9893499999998</v>
          </cell>
          <cell r="C69">
            <v>-1091.8373499999998</v>
          </cell>
          <cell r="E69" t="str">
            <v>Всего производственных затрат</v>
          </cell>
          <cell r="G69">
            <v>94984.658869999999</v>
          </cell>
          <cell r="H69">
            <v>92021.993580000009</v>
          </cell>
          <cell r="I69">
            <v>-2962.6652900000017</v>
          </cell>
          <cell r="K69">
            <v>92021.986580000012</v>
          </cell>
          <cell r="L69">
            <v>0</v>
          </cell>
        </row>
        <row r="71">
          <cell r="A71">
            <v>-148.95555999999999</v>
          </cell>
          <cell r="B71">
            <v>-1.258</v>
          </cell>
          <cell r="C71">
            <v>147.69755999999998</v>
          </cell>
          <cell r="E71" t="str">
            <v>Отнесение затрат и извлечение</v>
          </cell>
          <cell r="G71">
            <v>-1098.0132699999997</v>
          </cell>
          <cell r="H71">
            <v>-828.452</v>
          </cell>
          <cell r="I71">
            <v>269.56126999999969</v>
          </cell>
          <cell r="K71">
            <v>-828.45699999999999</v>
          </cell>
          <cell r="L71">
            <v>0</v>
          </cell>
        </row>
        <row r="73">
          <cell r="A73">
            <v>8049.8711399999993</v>
          </cell>
          <cell r="B73">
            <v>7105.73135</v>
          </cell>
          <cell r="C73">
            <v>-944</v>
          </cell>
          <cell r="E73" t="str">
            <v>Чистые производственные затраты</v>
          </cell>
          <cell r="G73">
            <v>93886.645600000003</v>
          </cell>
          <cell r="H73">
            <v>91194</v>
          </cell>
          <cell r="I73">
            <v>-2693</v>
          </cell>
          <cell r="K73">
            <v>91193.529580000017</v>
          </cell>
          <cell r="L73">
            <v>0</v>
          </cell>
        </row>
      </sheetData>
      <sheetData sheetId="13" refreshError="1">
        <row r="1">
          <cell r="A1" t="str">
            <v>Kumtor Gold Company</v>
          </cell>
        </row>
        <row r="2">
          <cell r="A2" t="str">
            <v>Executive Summary</v>
          </cell>
        </row>
        <row r="3">
          <cell r="A3" t="str">
            <v>December 31, 2002</v>
          </cell>
        </row>
        <row r="6">
          <cell r="B6" t="str">
            <v>Month</v>
          </cell>
          <cell r="F6" t="str">
            <v>Year To Date</v>
          </cell>
          <cell r="I6" t="str">
            <v xml:space="preserve"> % Incr.</v>
          </cell>
          <cell r="J6" t="str">
            <v>2002</v>
          </cell>
          <cell r="K6" t="str">
            <v>2002</v>
          </cell>
        </row>
        <row r="7">
          <cell r="A7" t="str">
            <v>Key Operating Highlights</v>
          </cell>
          <cell r="B7" t="str">
            <v>Actual</v>
          </cell>
          <cell r="C7" t="str">
            <v>Budget</v>
          </cell>
          <cell r="D7" t="str">
            <v>Variance</v>
          </cell>
          <cell r="F7" t="str">
            <v>Actual</v>
          </cell>
          <cell r="G7" t="str">
            <v>Budget</v>
          </cell>
          <cell r="H7" t="str">
            <v>Variance</v>
          </cell>
          <cell r="I7" t="str">
            <v xml:space="preserve"> (Decr.)</v>
          </cell>
          <cell r="J7" t="str">
            <v>Budget</v>
          </cell>
          <cell r="K7" t="str">
            <v>Forecast</v>
          </cell>
        </row>
        <row r="9">
          <cell r="A9" t="str">
            <v>Production -Poured (ounces)</v>
          </cell>
          <cell r="B9">
            <v>70223</v>
          </cell>
          <cell r="C9">
            <v>79142</v>
          </cell>
          <cell r="D9">
            <v>-8919</v>
          </cell>
          <cell r="F9">
            <v>528550</v>
          </cell>
          <cell r="G9">
            <v>666116</v>
          </cell>
          <cell r="H9">
            <v>-137566</v>
          </cell>
          <cell r="J9">
            <v>666116</v>
          </cell>
          <cell r="K9">
            <v>499263.23</v>
          </cell>
        </row>
        <row r="11">
          <cell r="A11" t="str">
            <v>Sales (ounces)</v>
          </cell>
          <cell r="B11">
            <v>42288.031109999996</v>
          </cell>
          <cell r="C11">
            <v>107511.16344086021</v>
          </cell>
          <cell r="D11">
            <v>-65223.132330860215</v>
          </cell>
          <cell r="F11">
            <v>523182.46355999995</v>
          </cell>
          <cell r="G11">
            <v>662190.83870967745</v>
          </cell>
          <cell r="H11">
            <v>-139008.37514967751</v>
          </cell>
          <cell r="J11">
            <v>662190.83870967745</v>
          </cell>
          <cell r="K11">
            <v>521128.49670967739</v>
          </cell>
        </row>
        <row r="13">
          <cell r="A13" t="str">
            <v>Total Cash Costs (000's)</v>
          </cell>
          <cell r="B13" t="e">
            <v>#REF!</v>
          </cell>
          <cell r="C13" t="e">
            <v>#REF!</v>
          </cell>
          <cell r="D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J13" t="e">
            <v>#REF!</v>
          </cell>
          <cell r="K13" t="e">
            <v>#REF!</v>
          </cell>
        </row>
        <row r="15">
          <cell r="A15" t="str">
            <v>Total Cash Costs ($/ounces)</v>
          </cell>
          <cell r="B15" t="e">
            <v>#REF!</v>
          </cell>
          <cell r="C15" t="e">
            <v>#REF!</v>
          </cell>
          <cell r="D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J15" t="e">
            <v>#REF!</v>
          </cell>
          <cell r="K15" t="e">
            <v>#REF!</v>
          </cell>
        </row>
        <row r="17">
          <cell r="A17" t="str">
            <v>Total Revenue</v>
          </cell>
          <cell r="B17">
            <v>0</v>
          </cell>
          <cell r="C17">
            <v>0</v>
          </cell>
          <cell r="D17">
            <v>0</v>
          </cell>
          <cell r="F17">
            <v>-51657.680909999995</v>
          </cell>
          <cell r="G17">
            <v>32007.410970000001</v>
          </cell>
          <cell r="H17">
            <v>-83665.091879999993</v>
          </cell>
          <cell r="J17">
            <v>32007.410970000001</v>
          </cell>
          <cell r="K17">
            <v>152528.02830999999</v>
          </cell>
        </row>
        <row r="19">
          <cell r="A19" t="str">
            <v>Capital Costs (000's)</v>
          </cell>
          <cell r="B19">
            <v>2803.444</v>
          </cell>
          <cell r="C19">
            <v>15.752000000000001</v>
          </cell>
          <cell r="D19">
            <v>-2787.692</v>
          </cell>
          <cell r="F19">
            <v>8610.1819090254594</v>
          </cell>
          <cell r="G19">
            <v>4960.5</v>
          </cell>
          <cell r="H19">
            <v>-3649.6819090254594</v>
          </cell>
          <cell r="J19">
            <v>4960.5</v>
          </cell>
          <cell r="K19">
            <v>7258.3554000000004</v>
          </cell>
          <cell r="L19" t="str">
            <v xml:space="preserve"> </v>
          </cell>
        </row>
        <row r="22">
          <cell r="B22" t="str">
            <v>Month</v>
          </cell>
          <cell r="F22" t="str">
            <v>Year To Date</v>
          </cell>
          <cell r="I22" t="str">
            <v xml:space="preserve"> % Incr.</v>
          </cell>
          <cell r="J22" t="str">
            <v>2002</v>
          </cell>
          <cell r="K22">
            <v>2002</v>
          </cell>
        </row>
        <row r="23">
          <cell r="A23" t="str">
            <v>Key Operational Information ($000's)</v>
          </cell>
          <cell r="B23" t="str">
            <v>Actual</v>
          </cell>
          <cell r="C23" t="str">
            <v>Budget</v>
          </cell>
          <cell r="D23" t="str">
            <v>Variance</v>
          </cell>
          <cell r="F23" t="str">
            <v>Actual</v>
          </cell>
          <cell r="G23" t="str">
            <v>Budget</v>
          </cell>
          <cell r="H23" t="str">
            <v>Variance</v>
          </cell>
          <cell r="I23" t="str">
            <v xml:space="preserve"> (Decr.)</v>
          </cell>
          <cell r="J23" t="str">
            <v>Budget</v>
          </cell>
          <cell r="K23" t="str">
            <v>Forecast</v>
          </cell>
        </row>
        <row r="24">
          <cell r="A24" t="str">
            <v>Mine</v>
          </cell>
          <cell r="B24">
            <v>0</v>
          </cell>
          <cell r="C24">
            <v>0</v>
          </cell>
          <cell r="D24">
            <v>0</v>
          </cell>
          <cell r="E24">
            <v>18157.094699999998</v>
          </cell>
          <cell r="F24">
            <v>8583.9523912591358</v>
          </cell>
          <cell r="G24">
            <v>11620.12025</v>
          </cell>
          <cell r="H24">
            <v>3036.1678587408642</v>
          </cell>
          <cell r="I24">
            <v>2321.3235</v>
          </cell>
          <cell r="J24">
            <v>11620.12025</v>
          </cell>
          <cell r="K24">
            <v>31575.361239999998</v>
          </cell>
        </row>
        <row r="25">
          <cell r="A25" t="str">
            <v>Mill</v>
          </cell>
          <cell r="B25">
            <v>0</v>
          </cell>
          <cell r="C25">
            <v>0</v>
          </cell>
          <cell r="D25">
            <v>0</v>
          </cell>
          <cell r="E25">
            <v>19787.638999999999</v>
          </cell>
          <cell r="F25">
            <v>7039.8933258531761</v>
          </cell>
          <cell r="G25">
            <v>24500.958159999995</v>
          </cell>
          <cell r="H25">
            <v>17461.064834146819</v>
          </cell>
          <cell r="I25">
            <v>2416.6590833333298</v>
          </cell>
          <cell r="J25">
            <v>24500.958159999995</v>
          </cell>
          <cell r="K25">
            <v>29528.236860000001</v>
          </cell>
        </row>
        <row r="26">
          <cell r="A26" t="str">
            <v>Site Administration</v>
          </cell>
          <cell r="B26">
            <v>0</v>
          </cell>
          <cell r="C26">
            <v>0</v>
          </cell>
          <cell r="D26">
            <v>0</v>
          </cell>
          <cell r="E26">
            <v>19103.053210000002</v>
          </cell>
          <cell r="F26">
            <v>6025.6056316100439</v>
          </cell>
          <cell r="G26">
            <v>6661.2044999999998</v>
          </cell>
          <cell r="H26">
            <v>635.5988683899559</v>
          </cell>
          <cell r="I26">
            <v>2561.5218333333332</v>
          </cell>
          <cell r="J26">
            <v>6661.2044999999998</v>
          </cell>
          <cell r="K26">
            <v>23988.095700000002</v>
          </cell>
        </row>
        <row r="27">
          <cell r="A27" t="str">
            <v>Bishkek Administration</v>
          </cell>
          <cell r="B27">
            <v>0</v>
          </cell>
          <cell r="C27">
            <v>0</v>
          </cell>
          <cell r="D27">
            <v>0</v>
          </cell>
          <cell r="E27">
            <v>4204.3289999999988</v>
          </cell>
          <cell r="F27">
            <v>2628.1759191890342</v>
          </cell>
          <cell r="G27">
            <v>1718.8715499999998</v>
          </cell>
          <cell r="H27">
            <v>-909.30436918903433</v>
          </cell>
          <cell r="I27">
            <v>509.33350000000002</v>
          </cell>
          <cell r="J27">
            <v>1718.8715499999998</v>
          </cell>
          <cell r="K27">
            <v>7742.7088300000005</v>
          </cell>
        </row>
        <row r="28">
          <cell r="A28" t="str">
            <v>Management Fees</v>
          </cell>
          <cell r="B28">
            <v>0</v>
          </cell>
          <cell r="C28">
            <v>0</v>
          </cell>
          <cell r="D28">
            <v>0</v>
          </cell>
          <cell r="E28">
            <v>3348.7069999999999</v>
          </cell>
          <cell r="F28">
            <v>1169.8807899999999</v>
          </cell>
          <cell r="G28">
            <v>0</v>
          </cell>
          <cell r="H28">
            <v>-1169.8807899999999</v>
          </cell>
          <cell r="I28">
            <v>412.63310000000001</v>
          </cell>
          <cell r="J28">
            <v>0</v>
          </cell>
          <cell r="K28">
            <v>5358.1604479631014</v>
          </cell>
        </row>
        <row r="29">
          <cell r="A29" t="str">
            <v>Total Cash Operating Costs</v>
          </cell>
          <cell r="B29">
            <v>0</v>
          </cell>
          <cell r="C29">
            <v>0</v>
          </cell>
          <cell r="D29">
            <v>0</v>
          </cell>
          <cell r="E29">
            <v>64600.822909999995</v>
          </cell>
          <cell r="F29">
            <v>25447.508057911389</v>
          </cell>
          <cell r="G29">
            <v>44501.154459999991</v>
          </cell>
          <cell r="H29">
            <v>19053.646402088601</v>
          </cell>
          <cell r="I29">
            <v>8221.4710166666628</v>
          </cell>
          <cell r="J29">
            <v>44501.154459999991</v>
          </cell>
          <cell r="K29">
            <v>98192.563077963117</v>
          </cell>
        </row>
        <row r="30">
          <cell r="A30" t="str">
            <v>Net Earnings</v>
          </cell>
          <cell r="B30">
            <v>869.47900000000004</v>
          </cell>
          <cell r="C30">
            <v>9616.0474283939548</v>
          </cell>
          <cell r="D30">
            <v>-8746.5684283939554</v>
          </cell>
          <cell r="F30">
            <v>-17770.074784567147</v>
          </cell>
          <cell r="G30">
            <v>15165.054128665017</v>
          </cell>
          <cell r="H30">
            <v>-32935.128913232162</v>
          </cell>
          <cell r="J30">
            <v>15165.054128665017</v>
          </cell>
          <cell r="K30">
            <v>-20525.199578759559</v>
          </cell>
        </row>
        <row r="33">
          <cell r="B33" t="str">
            <v>Month</v>
          </cell>
          <cell r="F33" t="str">
            <v>Year To Date</v>
          </cell>
          <cell r="I33" t="str">
            <v xml:space="preserve"> % Incr.</v>
          </cell>
          <cell r="J33" t="str">
            <v>2002</v>
          </cell>
          <cell r="K33" t="str">
            <v>2002</v>
          </cell>
        </row>
        <row r="34">
          <cell r="A34" t="str">
            <v>Total Cash Operating Costs</v>
          </cell>
          <cell r="B34" t="str">
            <v>Actual</v>
          </cell>
          <cell r="C34" t="str">
            <v>Budget</v>
          </cell>
          <cell r="D34" t="str">
            <v>Variance</v>
          </cell>
          <cell r="F34" t="str">
            <v>Actual</v>
          </cell>
          <cell r="G34" t="str">
            <v>Budget</v>
          </cell>
          <cell r="H34" t="str">
            <v>Variance</v>
          </cell>
          <cell r="I34" t="str">
            <v xml:space="preserve"> (Decr.)</v>
          </cell>
          <cell r="J34" t="str">
            <v>Budget</v>
          </cell>
          <cell r="K34" t="str">
            <v>Forecast</v>
          </cell>
        </row>
        <row r="35">
          <cell r="A35" t="str">
            <v>Per BCM</v>
          </cell>
          <cell r="B35">
            <v>0</v>
          </cell>
          <cell r="C35">
            <v>0</v>
          </cell>
          <cell r="D35">
            <v>0</v>
          </cell>
          <cell r="E35">
            <v>6.3195778526856685</v>
          </cell>
          <cell r="F35">
            <v>1.2936956363522176</v>
          </cell>
          <cell r="G35">
            <v>2.3446340600632243</v>
          </cell>
          <cell r="H35">
            <v>1.0509384237110067</v>
          </cell>
          <cell r="I35">
            <v>6.8310188396172764</v>
          </cell>
          <cell r="J35">
            <v>2.3446340600632243</v>
          </cell>
          <cell r="K35">
            <v>5.2205805490235351</v>
          </cell>
        </row>
        <row r="36">
          <cell r="A36" t="str">
            <v>Per Tonne Milled</v>
          </cell>
          <cell r="B36">
            <v>0</v>
          </cell>
          <cell r="C36">
            <v>0</v>
          </cell>
          <cell r="D36">
            <v>0</v>
          </cell>
          <cell r="E36">
            <v>17.740670108202977</v>
          </cell>
          <cell r="F36">
            <v>4.5351890384014659</v>
          </cell>
          <cell r="G36">
            <v>8.1804194258781298</v>
          </cell>
          <cell r="H36">
            <v>3.6452303874766638</v>
          </cell>
          <cell r="I36">
            <v>18.622156720099362</v>
          </cell>
          <cell r="J36">
            <v>8.1804194258781298</v>
          </cell>
          <cell r="K36">
            <v>17.6847126373079</v>
          </cell>
        </row>
        <row r="37">
          <cell r="A37" t="str">
            <v>Per Ounce Poured</v>
          </cell>
          <cell r="B37">
            <v>0</v>
          </cell>
          <cell r="C37">
            <v>0</v>
          </cell>
          <cell r="D37">
            <v>0</v>
          </cell>
          <cell r="E37">
            <v>157.00182873337457</v>
          </cell>
          <cell r="F37">
            <v>48.145886023860349</v>
          </cell>
          <cell r="G37">
            <v>66.806914201130127</v>
          </cell>
          <cell r="H37">
            <v>18.661028177269777</v>
          </cell>
          <cell r="I37">
            <v>0.16159530795727592</v>
          </cell>
          <cell r="J37">
            <v>66.806914201130127</v>
          </cell>
          <cell r="K37">
            <v>196.6749345389668</v>
          </cell>
        </row>
        <row r="40">
          <cell r="A40" t="str">
            <v>Кумтор Голд Компани</v>
          </cell>
        </row>
        <row r="41">
          <cell r="A41" t="str">
            <v>Производственный отчет</v>
          </cell>
        </row>
        <row r="42">
          <cell r="A42" t="str">
            <v>31 августа 2002 года</v>
          </cell>
        </row>
        <row r="45">
          <cell r="B45" t="str">
            <v>За месяц</v>
          </cell>
          <cell r="G45" t="str">
            <v>с начала года</v>
          </cell>
          <cell r="J45" t="str">
            <v>Бюджет</v>
          </cell>
          <cell r="K45" t="str">
            <v>Прогноз</v>
          </cell>
        </row>
        <row r="46">
          <cell r="B46" t="str">
            <v>факт</v>
          </cell>
          <cell r="C46" t="str">
            <v>бюджет</v>
          </cell>
          <cell r="D46" t="str">
            <v>расхож.</v>
          </cell>
          <cell r="E46" t="str">
            <v>факт</v>
          </cell>
          <cell r="F46" t="str">
            <v>факт</v>
          </cell>
          <cell r="G46" t="str">
            <v>бюджет</v>
          </cell>
          <cell r="H46" t="str">
            <v>расхож.</v>
          </cell>
          <cell r="I46" t="str">
            <v>на 1998 г.</v>
          </cell>
          <cell r="J46" t="str">
            <v>на 2002 г.</v>
          </cell>
          <cell r="K46" t="str">
            <v>на 2002 г.</v>
          </cell>
        </row>
        <row r="48">
          <cell r="A48" t="str">
            <v>Производство - отлитое Доре (унц.)</v>
          </cell>
          <cell r="B48">
            <v>70223</v>
          </cell>
          <cell r="C48">
            <v>79142</v>
          </cell>
          <cell r="D48">
            <v>-8919</v>
          </cell>
          <cell r="E48">
            <v>0</v>
          </cell>
          <cell r="F48">
            <v>528550</v>
          </cell>
          <cell r="G48">
            <v>666116</v>
          </cell>
          <cell r="H48">
            <v>-137566</v>
          </cell>
          <cell r="I48">
            <v>0</v>
          </cell>
          <cell r="J48">
            <v>666116</v>
          </cell>
          <cell r="K48">
            <v>499263.23</v>
          </cell>
        </row>
        <row r="50">
          <cell r="A50" t="str">
            <v>Реализация (унции)</v>
          </cell>
          <cell r="B50">
            <v>42288.031109999996</v>
          </cell>
          <cell r="C50">
            <v>107511.16344086021</v>
          </cell>
          <cell r="D50">
            <v>-65223.132330860215</v>
          </cell>
          <cell r="E50">
            <v>0</v>
          </cell>
          <cell r="F50">
            <v>523182.46355999995</v>
          </cell>
          <cell r="G50">
            <v>662190.83870967745</v>
          </cell>
          <cell r="H50">
            <v>-139008.37514967751</v>
          </cell>
          <cell r="I50">
            <v>0</v>
          </cell>
          <cell r="J50">
            <v>662190.83870967745</v>
          </cell>
          <cell r="K50">
            <v>521128.49670967739</v>
          </cell>
        </row>
        <row r="52">
          <cell r="A52" t="str">
            <v>Всего денежных затрат</v>
          </cell>
          <cell r="B52" t="e">
            <v>#REF!</v>
          </cell>
          <cell r="C52" t="e">
            <v>#REF!</v>
          </cell>
          <cell r="D52" t="e">
            <v>#REF!</v>
          </cell>
          <cell r="E52">
            <v>0</v>
          </cell>
          <cell r="F52" t="e">
            <v>#REF!</v>
          </cell>
          <cell r="G52" t="e">
            <v>#REF!</v>
          </cell>
          <cell r="H52" t="e">
            <v>#REF!</v>
          </cell>
          <cell r="I52">
            <v>0</v>
          </cell>
          <cell r="J52" t="e">
            <v>#REF!</v>
          </cell>
          <cell r="K52" t="e">
            <v>#REF!</v>
          </cell>
        </row>
        <row r="54">
          <cell r="A54" t="str">
            <v>Всего денежных затрат (долл./унц.)</v>
          </cell>
          <cell r="B54" t="e">
            <v>#REF!</v>
          </cell>
          <cell r="C54" t="e">
            <v>#REF!</v>
          </cell>
          <cell r="D54" t="e">
            <v>#REF!</v>
          </cell>
          <cell r="E54">
            <v>0</v>
          </cell>
          <cell r="F54" t="e">
            <v>#REF!</v>
          </cell>
          <cell r="G54" t="e">
            <v>#REF!</v>
          </cell>
          <cell r="H54" t="e">
            <v>#REF!</v>
          </cell>
          <cell r="I54">
            <v>0</v>
          </cell>
          <cell r="J54" t="e">
            <v>#REF!</v>
          </cell>
          <cell r="K54" t="e">
            <v>#REF!</v>
          </cell>
        </row>
        <row r="56">
          <cell r="A56" t="str">
            <v>Итого дохода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-51657.680909999995</v>
          </cell>
          <cell r="G56">
            <v>32007.410970000001</v>
          </cell>
          <cell r="H56">
            <v>-83665.091879999993</v>
          </cell>
          <cell r="I56">
            <v>0</v>
          </cell>
          <cell r="J56">
            <v>32007.410970000001</v>
          </cell>
          <cell r="K56">
            <v>152528.02830999999</v>
          </cell>
        </row>
        <row r="58">
          <cell r="B58">
            <v>2803.444</v>
          </cell>
          <cell r="C58">
            <v>15.752000000000001</v>
          </cell>
          <cell r="D58">
            <v>-2787.692</v>
          </cell>
          <cell r="E58">
            <v>0</v>
          </cell>
          <cell r="F58">
            <v>8610.1819090254594</v>
          </cell>
          <cell r="G58">
            <v>4960.5</v>
          </cell>
          <cell r="H58">
            <v>-3649.6819090254594</v>
          </cell>
          <cell r="I58">
            <v>0</v>
          </cell>
          <cell r="J58">
            <v>4960.5</v>
          </cell>
          <cell r="K58">
            <v>7258.3554000000004</v>
          </cell>
        </row>
        <row r="61">
          <cell r="A61" t="str">
            <v>Ключевые производственные параметры</v>
          </cell>
          <cell r="B61" t="str">
            <v>За месяц</v>
          </cell>
          <cell r="E61" t="str">
            <v>с начала года</v>
          </cell>
          <cell r="G61" t="str">
            <v>с начала года</v>
          </cell>
          <cell r="J61" t="str">
            <v>Бюджет</v>
          </cell>
          <cell r="K61" t="str">
            <v>Прогноз</v>
          </cell>
        </row>
        <row r="62">
          <cell r="A62" t="str">
            <v xml:space="preserve"> (доллары США в тыс.)</v>
          </cell>
          <cell r="B62" t="str">
            <v>факт</v>
          </cell>
          <cell r="C62" t="str">
            <v>бюджет</v>
          </cell>
          <cell r="D62" t="str">
            <v>расхож.</v>
          </cell>
          <cell r="E62" t="str">
            <v>факт</v>
          </cell>
          <cell r="F62" t="str">
            <v>факт</v>
          </cell>
          <cell r="G62" t="str">
            <v>бюджет</v>
          </cell>
          <cell r="H62" t="str">
            <v>расхож.</v>
          </cell>
          <cell r="I62" t="str">
            <v>на 1998 г.</v>
          </cell>
          <cell r="J62" t="str">
            <v>на 2002 г.</v>
          </cell>
          <cell r="K62" t="str">
            <v>на 2002 г.</v>
          </cell>
        </row>
        <row r="63">
          <cell r="A63" t="str">
            <v>Рудник</v>
          </cell>
          <cell r="B63">
            <v>0</v>
          </cell>
          <cell r="C63">
            <v>0</v>
          </cell>
          <cell r="D63">
            <v>0</v>
          </cell>
          <cell r="E63">
            <v>18157.094699999998</v>
          </cell>
          <cell r="F63">
            <v>8583.9523912591358</v>
          </cell>
          <cell r="G63">
            <v>11620.12025</v>
          </cell>
          <cell r="H63">
            <v>3036.1678587408642</v>
          </cell>
          <cell r="I63">
            <v>2321.3235</v>
          </cell>
          <cell r="J63">
            <v>11620.12025</v>
          </cell>
          <cell r="K63">
            <v>31575.361239999998</v>
          </cell>
        </row>
        <row r="64">
          <cell r="A64" t="str">
            <v>Фабрика</v>
          </cell>
          <cell r="B64">
            <v>0</v>
          </cell>
          <cell r="C64">
            <v>0</v>
          </cell>
          <cell r="D64">
            <v>0</v>
          </cell>
          <cell r="E64">
            <v>19787.638999999999</v>
          </cell>
          <cell r="F64">
            <v>7039.8933258531761</v>
          </cell>
          <cell r="G64">
            <v>24500.958159999995</v>
          </cell>
          <cell r="H64">
            <v>17461.064834146819</v>
          </cell>
          <cell r="I64">
            <v>2416.6590833333298</v>
          </cell>
          <cell r="J64">
            <v>24500.958159999995</v>
          </cell>
          <cell r="K64">
            <v>29528.236860000001</v>
          </cell>
        </row>
        <row r="65">
          <cell r="A65" t="str">
            <v>Администрация на объекте</v>
          </cell>
          <cell r="B65">
            <v>0</v>
          </cell>
          <cell r="C65">
            <v>0</v>
          </cell>
          <cell r="D65">
            <v>0</v>
          </cell>
          <cell r="E65">
            <v>19103.053210000002</v>
          </cell>
          <cell r="F65">
            <v>6025.6056316100439</v>
          </cell>
          <cell r="G65">
            <v>6661.2044999999998</v>
          </cell>
          <cell r="H65">
            <v>635.5988683899559</v>
          </cell>
          <cell r="I65">
            <v>2561.5218333333332</v>
          </cell>
          <cell r="J65">
            <v>6661.2044999999998</v>
          </cell>
          <cell r="K65">
            <v>23988.095700000002</v>
          </cell>
        </row>
        <row r="66">
          <cell r="A66" t="str">
            <v>Администрация в Бишкеке</v>
          </cell>
          <cell r="B66">
            <v>0</v>
          </cell>
          <cell r="C66">
            <v>0</v>
          </cell>
          <cell r="D66">
            <v>0</v>
          </cell>
          <cell r="E66">
            <v>4204.3289999999988</v>
          </cell>
          <cell r="F66">
            <v>2628.1759191890342</v>
          </cell>
          <cell r="G66">
            <v>1718.8715499999998</v>
          </cell>
          <cell r="H66">
            <v>-909.30436918903433</v>
          </cell>
          <cell r="I66">
            <v>509.33350000000002</v>
          </cell>
          <cell r="J66">
            <v>1718.8715499999998</v>
          </cell>
          <cell r="K66">
            <v>7742.7088300000005</v>
          </cell>
        </row>
        <row r="67">
          <cell r="A67" t="str">
            <v>Гонорар за менеджмент</v>
          </cell>
          <cell r="B67">
            <v>0</v>
          </cell>
          <cell r="C67">
            <v>0</v>
          </cell>
          <cell r="D67">
            <v>0</v>
          </cell>
          <cell r="E67">
            <v>3348.7069999999999</v>
          </cell>
          <cell r="F67">
            <v>1169.8807899999999</v>
          </cell>
          <cell r="G67">
            <v>0</v>
          </cell>
          <cell r="H67">
            <v>-1169.8807899999999</v>
          </cell>
          <cell r="I67">
            <v>412.63310000000001</v>
          </cell>
          <cell r="J67">
            <v>0</v>
          </cell>
          <cell r="K67">
            <v>5358.1604479631014</v>
          </cell>
        </row>
        <row r="68">
          <cell r="A68" t="str">
            <v>Всего производственных затрат</v>
          </cell>
          <cell r="B68">
            <v>0</v>
          </cell>
          <cell r="C68">
            <v>0</v>
          </cell>
          <cell r="D68">
            <v>0</v>
          </cell>
          <cell r="E68">
            <v>64600.822909999995</v>
          </cell>
          <cell r="F68">
            <v>25447.508057911389</v>
          </cell>
          <cell r="G68">
            <v>44501.154459999991</v>
          </cell>
          <cell r="H68">
            <v>19053.646402088601</v>
          </cell>
          <cell r="I68">
            <v>8221.4710166666628</v>
          </cell>
          <cell r="J68">
            <v>44501.154459999991</v>
          </cell>
          <cell r="K68">
            <v>98192.563077963117</v>
          </cell>
        </row>
        <row r="69">
          <cell r="A69" t="str">
            <v>Чистая прибыль</v>
          </cell>
          <cell r="B69">
            <v>869.47900000000004</v>
          </cell>
          <cell r="C69">
            <v>9616.0474283939548</v>
          </cell>
          <cell r="D69">
            <v>-8746.5684283939554</v>
          </cell>
          <cell r="E69">
            <v>0</v>
          </cell>
          <cell r="F69">
            <v>-17770.074784567147</v>
          </cell>
          <cell r="G69">
            <v>15165.054128665017</v>
          </cell>
          <cell r="H69">
            <v>-32935.128913232162</v>
          </cell>
          <cell r="I69">
            <v>0</v>
          </cell>
          <cell r="J69">
            <v>15165.054128665017</v>
          </cell>
          <cell r="K69">
            <v>-20525.199578759559</v>
          </cell>
        </row>
        <row r="72">
          <cell r="A72" t="str">
            <v>Всего денежных производственных затрат</v>
          </cell>
          <cell r="B72" t="str">
            <v>За месяц</v>
          </cell>
          <cell r="E72" t="str">
            <v>с начала года</v>
          </cell>
          <cell r="F72" t="str">
            <v>с начала года</v>
          </cell>
          <cell r="J72" t="str">
            <v>Бюджет</v>
          </cell>
          <cell r="K72" t="str">
            <v>Прогноз</v>
          </cell>
        </row>
        <row r="73">
          <cell r="B73" t="str">
            <v>факт</v>
          </cell>
          <cell r="C73" t="str">
            <v>бюджет</v>
          </cell>
          <cell r="D73" t="str">
            <v>расхож.</v>
          </cell>
          <cell r="E73" t="str">
            <v>факт</v>
          </cell>
          <cell r="F73" t="str">
            <v>факт</v>
          </cell>
          <cell r="G73" t="str">
            <v>бюджет</v>
          </cell>
          <cell r="H73" t="str">
            <v>расхож.</v>
          </cell>
          <cell r="I73" t="str">
            <v>на 1998 г.</v>
          </cell>
          <cell r="J73" t="str">
            <v>на 2002 г.</v>
          </cell>
          <cell r="K73" t="str">
            <v>на 2002 г.</v>
          </cell>
        </row>
        <row r="74">
          <cell r="A74" t="str">
            <v xml:space="preserve">Всего произв. затр./1 куб. м. </v>
          </cell>
          <cell r="B74">
            <v>0</v>
          </cell>
          <cell r="C74">
            <v>0</v>
          </cell>
          <cell r="D74">
            <v>0</v>
          </cell>
          <cell r="E74">
            <v>6.3195778526856685</v>
          </cell>
          <cell r="F74">
            <v>1.2936956363522176</v>
          </cell>
          <cell r="G74">
            <v>2.3446340600632243</v>
          </cell>
          <cell r="H74">
            <v>1.0509384237110067</v>
          </cell>
          <cell r="I74">
            <v>6.8310188396172764</v>
          </cell>
          <cell r="J74">
            <v>2.3446340600632243</v>
          </cell>
          <cell r="K74">
            <v>5.2205805490235351</v>
          </cell>
        </row>
        <row r="75">
          <cell r="A75" t="str">
            <v xml:space="preserve">Всего произв. затр./перераб. тонна. </v>
          </cell>
          <cell r="B75">
            <v>0</v>
          </cell>
          <cell r="C75">
            <v>0</v>
          </cell>
          <cell r="D75">
            <v>0</v>
          </cell>
          <cell r="E75">
            <v>17.740670108202977</v>
          </cell>
          <cell r="F75">
            <v>4.5351890384014659</v>
          </cell>
          <cell r="G75">
            <v>8.1804194258781298</v>
          </cell>
          <cell r="H75">
            <v>3.6452303874766638</v>
          </cell>
          <cell r="I75">
            <v>18.622156720099362</v>
          </cell>
          <cell r="J75">
            <v>8.1804194258781298</v>
          </cell>
          <cell r="K75">
            <v>17.6847126373079</v>
          </cell>
        </row>
        <row r="76">
          <cell r="A76" t="str">
            <v>Всего произв. затр./отлитые унции</v>
          </cell>
          <cell r="B76">
            <v>0</v>
          </cell>
          <cell r="C76">
            <v>0</v>
          </cell>
          <cell r="D76">
            <v>0</v>
          </cell>
          <cell r="E76">
            <v>157.00182873337457</v>
          </cell>
          <cell r="F76">
            <v>48.145886023860349</v>
          </cell>
          <cell r="G76">
            <v>66.806914201130127</v>
          </cell>
          <cell r="H76">
            <v>18.661028177269777</v>
          </cell>
          <cell r="I76">
            <v>0.16159530795727592</v>
          </cell>
          <cell r="J76">
            <v>66.806914201130127</v>
          </cell>
          <cell r="K76">
            <v>196.6749345389668</v>
          </cell>
        </row>
      </sheetData>
      <sheetData sheetId="14" refreshError="1">
        <row r="1">
          <cell r="A1" t="str">
            <v>Kumtor Operating Company</v>
          </cell>
        </row>
        <row r="2">
          <cell r="A2" t="str">
            <v>Unit Cost Summary</v>
          </cell>
        </row>
        <row r="3">
          <cell r="A3" t="str">
            <v>December 31, 2002</v>
          </cell>
        </row>
        <row r="4">
          <cell r="A4" t="str">
            <v>Table 1.2.2</v>
          </cell>
        </row>
        <row r="7">
          <cell r="A7" t="str">
            <v>Current Month</v>
          </cell>
          <cell r="G7" t="str">
            <v>Year To Date</v>
          </cell>
          <cell r="K7" t="str">
            <v>Annual</v>
          </cell>
          <cell r="L7">
            <v>2002</v>
          </cell>
        </row>
        <row r="8">
          <cell r="A8" t="str">
            <v>Actual</v>
          </cell>
          <cell r="B8" t="str">
            <v>Budget</v>
          </cell>
          <cell r="C8" t="str">
            <v>Variance</v>
          </cell>
          <cell r="G8" t="str">
            <v>Actual</v>
          </cell>
          <cell r="H8" t="str">
            <v>Budget</v>
          </cell>
          <cell r="I8" t="str">
            <v>Variance</v>
          </cell>
          <cell r="K8" t="str">
            <v>Budget</v>
          </cell>
          <cell r="L8" t="str">
            <v>Forecast</v>
          </cell>
        </row>
        <row r="10">
          <cell r="A10">
            <v>70223</v>
          </cell>
          <cell r="B10">
            <v>79142</v>
          </cell>
          <cell r="C10">
            <v>-8919</v>
          </cell>
          <cell r="E10" t="str">
            <v xml:space="preserve">Ounces Poured </v>
          </cell>
          <cell r="G10">
            <v>528550</v>
          </cell>
          <cell r="H10">
            <v>666116</v>
          </cell>
          <cell r="I10">
            <v>-137566</v>
          </cell>
          <cell r="K10">
            <v>666116</v>
          </cell>
          <cell r="L10">
            <v>499263.23</v>
          </cell>
        </row>
        <row r="12">
          <cell r="E12" t="str">
            <v>Operating Costs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Mining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Milling</v>
          </cell>
          <cell r="G14">
            <v>12.52</v>
          </cell>
          <cell r="H14">
            <v>10.970475532790083</v>
          </cell>
          <cell r="I14">
            <v>-1.5495244672099169</v>
          </cell>
          <cell r="K14">
            <v>10.970478535270132</v>
          </cell>
          <cell r="L14">
            <v>59.143624216027277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Site Administration</v>
          </cell>
          <cell r="G15">
            <v>11.4</v>
          </cell>
          <cell r="H15">
            <v>10.000065303941055</v>
          </cell>
          <cell r="I15">
            <v>-1.3999346960589456</v>
          </cell>
          <cell r="K15">
            <v>10.000068306421102</v>
          </cell>
          <cell r="L15">
            <v>48.046990562473411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Maintenance Costs</v>
          </cell>
          <cell r="G16">
            <v>0.8</v>
          </cell>
          <cell r="H16">
            <v>25.811340487242465</v>
          </cell>
          <cell r="I16">
            <v>25.011340487242464</v>
          </cell>
          <cell r="K16">
            <v>25.811340637366467</v>
          </cell>
          <cell r="L16">
            <v>0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Site Costs/Oz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Bishkek Administration</v>
          </cell>
          <cell r="G19">
            <v>3.54</v>
          </cell>
          <cell r="H19">
            <v>2.58</v>
          </cell>
          <cell r="I19">
            <v>-0.96</v>
          </cell>
          <cell r="K19">
            <v>2.5804387674218905</v>
          </cell>
          <cell r="L19">
            <v>15.508269715756958</v>
          </cell>
        </row>
        <row r="20">
          <cell r="A20">
            <v>0</v>
          </cell>
          <cell r="B20">
            <v>0.01</v>
          </cell>
          <cell r="C20">
            <v>0.01</v>
          </cell>
          <cell r="E20" t="str">
            <v>Management Fee</v>
          </cell>
          <cell r="G20">
            <v>2.213377712609971</v>
          </cell>
          <cell r="H20">
            <v>0</v>
          </cell>
          <cell r="I20">
            <v>-2.213377712609971</v>
          </cell>
          <cell r="K20">
            <v>0</v>
          </cell>
          <cell r="L20">
            <v>10.732135126320243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Ttl Operations Cost/Oz  Poured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</row>
        <row r="23">
          <cell r="A23" t="e">
            <v>#N/A</v>
          </cell>
          <cell r="B23">
            <v>0</v>
          </cell>
          <cell r="C23" t="e">
            <v>#N/A</v>
          </cell>
          <cell r="E23" t="str">
            <v>Taxes</v>
          </cell>
          <cell r="G23" t="e">
            <v>#N/A</v>
          </cell>
          <cell r="H23">
            <v>10.106306559217915</v>
          </cell>
          <cell r="I23" t="e">
            <v>#N/A</v>
          </cell>
          <cell r="K23">
            <v>10.106306559217915</v>
          </cell>
          <cell r="L23">
            <v>9.0597448638447133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Exploration</v>
          </cell>
          <cell r="G25">
            <v>1.1488599375650366</v>
          </cell>
          <cell r="H25">
            <v>5.0188480685045844</v>
          </cell>
          <cell r="I25">
            <v>3.8699881309395479</v>
          </cell>
          <cell r="K25">
            <v>5.0188480685045844</v>
          </cell>
          <cell r="L25">
            <v>3.4779992710458569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 xml:space="preserve">Other Income/Expense </v>
          </cell>
          <cell r="G27">
            <v>0.69329258045152486</v>
          </cell>
          <cell r="H27">
            <v>4.3825223684763612</v>
          </cell>
          <cell r="I27">
            <v>3.6892297880248366</v>
          </cell>
          <cell r="K27">
            <v>4.3825223684763612</v>
          </cell>
          <cell r="L27">
            <v>0</v>
          </cell>
        </row>
        <row r="28">
          <cell r="A28" t="e">
            <v>#REF!</v>
          </cell>
          <cell r="B28" t="e">
            <v>#REF!</v>
          </cell>
          <cell r="C28" t="e">
            <v>#REF!</v>
          </cell>
          <cell r="E28" t="str">
            <v>Total Cash Cost/Oz Poured</v>
          </cell>
          <cell r="G28" t="e">
            <v>#REF!</v>
          </cell>
          <cell r="H28" t="e">
            <v>#REF!</v>
          </cell>
          <cell r="I28" t="e">
            <v>#REF!</v>
          </cell>
          <cell r="K28" t="e">
            <v>#REF!</v>
          </cell>
          <cell r="L28" t="e">
            <v>#REF!</v>
          </cell>
        </row>
        <row r="30">
          <cell r="A30">
            <v>8.6777249452529581</v>
          </cell>
          <cell r="B30">
            <v>0</v>
          </cell>
          <cell r="C30">
            <v>-8.6777249452529581</v>
          </cell>
          <cell r="E30" t="str">
            <v xml:space="preserve">Interest and Financing </v>
          </cell>
          <cell r="G30">
            <v>12.141319717856303</v>
          </cell>
          <cell r="H30">
            <v>0.49770010028283362</v>
          </cell>
          <cell r="I30">
            <v>-11.643619617573471</v>
          </cell>
          <cell r="K30">
            <v>0.49770010028283362</v>
          </cell>
          <cell r="L30">
            <v>25.680682223820327</v>
          </cell>
        </row>
        <row r="32">
          <cell r="A32">
            <v>0</v>
          </cell>
          <cell r="B32" t="e">
            <v>#REF!</v>
          </cell>
          <cell r="C32" t="e">
            <v>#REF!</v>
          </cell>
          <cell r="E32" t="str">
            <v>Deprec., Deplet., &amp; Reclamation</v>
          </cell>
          <cell r="G32">
            <v>18.463025655094125</v>
          </cell>
          <cell r="H32" t="e">
            <v>#REF!</v>
          </cell>
          <cell r="I32" t="e">
            <v>#REF!</v>
          </cell>
          <cell r="K32" t="e">
            <v>#REF!</v>
          </cell>
          <cell r="L32">
            <v>70.452573254584451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Total KGC Cost/Ounce Poured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</row>
      </sheetData>
      <sheetData sheetId="15" refreshError="1">
        <row r="1">
          <cell r="G1" t="str">
            <v>Kumtor Operating Company</v>
          </cell>
        </row>
        <row r="2">
          <cell r="G2" t="str">
            <v>Efficiency &amp; Production Statistics</v>
          </cell>
        </row>
        <row r="3">
          <cell r="G3" t="str">
            <v>Comparative Statistics</v>
          </cell>
        </row>
        <row r="4">
          <cell r="G4" t="str">
            <v>December 31, 2002</v>
          </cell>
        </row>
        <row r="6">
          <cell r="B6" t="str">
            <v>Monthly Average Comparative</v>
          </cell>
          <cell r="J6" t="str">
            <v>Yearly Total Comparative</v>
          </cell>
        </row>
        <row r="7">
          <cell r="B7" t="str">
            <v>1997 Actual Average</v>
          </cell>
          <cell r="C7" t="str">
            <v>1998 Actual Average</v>
          </cell>
          <cell r="D7" t="str">
            <v>1999 Actual Average</v>
          </cell>
          <cell r="E7" t="str">
            <v>2000 Actual Average</v>
          </cell>
          <cell r="F7" t="str">
            <v>2001 Actual Average</v>
          </cell>
          <cell r="G7" t="str">
            <v>2002 Actual Average</v>
          </cell>
          <cell r="H7" t="str">
            <v>2002 Budget Average</v>
          </cell>
          <cell r="J7" t="str">
            <v>1997 Total Actual</v>
          </cell>
          <cell r="K7" t="str">
            <v>1998 Total Actual</v>
          </cell>
          <cell r="L7" t="str">
            <v>1999 Total Actual</v>
          </cell>
          <cell r="M7" t="str">
            <v>2000 Total Actual</v>
          </cell>
          <cell r="N7" t="str">
            <v>2001 Total Actual</v>
          </cell>
          <cell r="O7" t="str">
            <v>2002 Total Actual</v>
          </cell>
        </row>
        <row r="9">
          <cell r="A9" t="str">
            <v>MINING</v>
          </cell>
        </row>
        <row r="11">
          <cell r="A11" t="str">
            <v>BCM's:</v>
          </cell>
        </row>
        <row r="12">
          <cell r="A12" t="str">
            <v>Ice</v>
          </cell>
          <cell r="B12">
            <v>49899.5</v>
          </cell>
          <cell r="C12">
            <v>20277.083333333332</v>
          </cell>
          <cell r="D12">
            <v>104.16666666666667</v>
          </cell>
          <cell r="E12">
            <v>32281.25</v>
          </cell>
          <cell r="F12">
            <v>12125</v>
          </cell>
          <cell r="G12">
            <v>73058.333333333328</v>
          </cell>
          <cell r="H12">
            <v>0</v>
          </cell>
          <cell r="J12">
            <v>598794</v>
          </cell>
          <cell r="K12">
            <v>243325</v>
          </cell>
          <cell r="L12">
            <v>1250</v>
          </cell>
          <cell r="M12">
            <v>387375</v>
          </cell>
          <cell r="N12">
            <v>145500</v>
          </cell>
          <cell r="O12">
            <v>876700</v>
          </cell>
        </row>
        <row r="13">
          <cell r="A13" t="str">
            <v>Waste (including low grade ore)</v>
          </cell>
          <cell r="B13">
            <v>522459.16666666669</v>
          </cell>
          <cell r="C13">
            <v>777459.58333333337</v>
          </cell>
          <cell r="D13">
            <v>1008034.4166666666</v>
          </cell>
          <cell r="E13">
            <v>1104947.1666666667</v>
          </cell>
          <cell r="F13">
            <v>1380593.25</v>
          </cell>
          <cell r="G13">
            <v>1430033.25</v>
          </cell>
          <cell r="H13">
            <v>1427651.5</v>
          </cell>
          <cell r="J13">
            <v>6269510</v>
          </cell>
          <cell r="K13">
            <v>9329515</v>
          </cell>
          <cell r="L13">
            <v>12096413</v>
          </cell>
          <cell r="M13">
            <v>13259366</v>
          </cell>
          <cell r="N13">
            <v>16567119</v>
          </cell>
          <cell r="O13">
            <v>17160399</v>
          </cell>
        </row>
        <row r="14">
          <cell r="A14" t="str">
            <v>Ore</v>
          </cell>
          <cell r="B14">
            <v>133762.16666666666</v>
          </cell>
          <cell r="C14">
            <v>145423.75</v>
          </cell>
          <cell r="D14">
            <v>195411.16666666666</v>
          </cell>
          <cell r="E14">
            <v>150718.33333333334</v>
          </cell>
          <cell r="F14">
            <v>149871.83333333334</v>
          </cell>
          <cell r="G14">
            <v>136108.25</v>
          </cell>
          <cell r="H14">
            <v>154015.25</v>
          </cell>
          <cell r="J14">
            <v>1605146</v>
          </cell>
          <cell r="K14">
            <v>1745085</v>
          </cell>
          <cell r="L14">
            <v>2344934</v>
          </cell>
          <cell r="M14">
            <v>1808620</v>
          </cell>
          <cell r="N14">
            <v>1798462</v>
          </cell>
          <cell r="O14">
            <v>1633299</v>
          </cell>
        </row>
        <row r="15">
          <cell r="A15" t="str">
            <v>Total BCM's</v>
          </cell>
          <cell r="B15">
            <v>706120.83333333337</v>
          </cell>
          <cell r="C15">
            <v>943160.41666666674</v>
          </cell>
          <cell r="D15">
            <v>1203549.75</v>
          </cell>
          <cell r="E15">
            <v>1287946.75</v>
          </cell>
          <cell r="F15">
            <v>1542590.0833333333</v>
          </cell>
          <cell r="G15">
            <v>1639199.8333333333</v>
          </cell>
          <cell r="H15">
            <v>1581666.75</v>
          </cell>
          <cell r="J15">
            <v>8473450</v>
          </cell>
          <cell r="K15">
            <v>11317925</v>
          </cell>
          <cell r="L15">
            <v>14442597</v>
          </cell>
          <cell r="M15">
            <v>15455361</v>
          </cell>
          <cell r="N15">
            <v>18511081</v>
          </cell>
          <cell r="O15">
            <v>19670398</v>
          </cell>
        </row>
        <row r="17">
          <cell r="A17" t="str">
            <v>Tonnes:</v>
          </cell>
        </row>
        <row r="18">
          <cell r="A18" t="str">
            <v>Tonnes Mined Waste/Low Grade  &amp; Ice</v>
          </cell>
          <cell r="B18">
            <v>1501831.8333333333</v>
          </cell>
          <cell r="C18">
            <v>2233400.75</v>
          </cell>
          <cell r="D18">
            <v>2872988.75</v>
          </cell>
          <cell r="E18">
            <v>3606731.3708333336</v>
          </cell>
          <cell r="F18">
            <v>4372374.2374999998</v>
          </cell>
          <cell r="G18">
            <v>4527064.0249999994</v>
          </cell>
          <cell r="H18">
            <v>4522136.5958333341</v>
          </cell>
          <cell r="J18">
            <v>18021982</v>
          </cell>
          <cell r="K18">
            <v>26800809</v>
          </cell>
          <cell r="L18">
            <v>34475865</v>
          </cell>
          <cell r="M18">
            <v>38126208.950000003</v>
          </cell>
          <cell r="N18">
            <v>47342873.850000001</v>
          </cell>
          <cell r="O18">
            <v>49669864.299999997</v>
          </cell>
        </row>
        <row r="19">
          <cell r="A19" t="str">
            <v>Tonnes of Ore Mined</v>
          </cell>
          <cell r="B19">
            <v>380784.33333333331</v>
          </cell>
          <cell r="C19">
            <v>414457.66666666669</v>
          </cell>
          <cell r="D19">
            <v>556921.83333333337</v>
          </cell>
          <cell r="E19">
            <v>429547.29166666669</v>
          </cell>
          <cell r="F19">
            <v>427134.75</v>
          </cell>
          <cell r="G19">
            <v>387908.66666666669</v>
          </cell>
          <cell r="H19">
            <v>453330</v>
          </cell>
          <cell r="J19">
            <v>4569412</v>
          </cell>
          <cell r="K19">
            <v>4973492</v>
          </cell>
          <cell r="L19">
            <v>6683062</v>
          </cell>
          <cell r="M19">
            <v>5154567.5</v>
          </cell>
          <cell r="N19">
            <v>5125617</v>
          </cell>
          <cell r="O19">
            <v>4654904</v>
          </cell>
        </row>
        <row r="20">
          <cell r="A20" t="str">
            <v>Grade (g/t)</v>
          </cell>
          <cell r="B20">
            <v>5.5291678161654056</v>
          </cell>
          <cell r="C20">
            <v>4.7832082267670284</v>
          </cell>
          <cell r="D20">
            <v>3.96958262282768</v>
          </cell>
          <cell r="E20">
            <v>4.8385386874534086</v>
          </cell>
          <cell r="F20">
            <v>5.5011640147908052</v>
          </cell>
          <cell r="G20">
            <v>3.6794070896843412</v>
          </cell>
          <cell r="H20">
            <v>4.6681921161699718</v>
          </cell>
          <cell r="J20">
            <v>5.5291678161654065</v>
          </cell>
          <cell r="K20">
            <v>4.7832082267670284</v>
          </cell>
          <cell r="L20">
            <v>3.96958262282768</v>
          </cell>
          <cell r="M20">
            <v>4.8385386874534095</v>
          </cell>
          <cell r="N20">
            <v>5.5021640147908055</v>
          </cell>
          <cell r="O20">
            <v>3.6794070896843416</v>
          </cell>
        </row>
        <row r="21">
          <cell r="A21" t="str">
            <v>Ounces Mined</v>
          </cell>
          <cell r="B21">
            <v>67690.833333333328</v>
          </cell>
          <cell r="C21">
            <v>63736.833333333336</v>
          </cell>
          <cell r="D21">
            <v>71077.166666666672</v>
          </cell>
          <cell r="E21">
            <v>66821.5</v>
          </cell>
          <cell r="F21">
            <v>75545.833333333328</v>
          </cell>
          <cell r="G21">
            <v>45887.916666666664</v>
          </cell>
          <cell r="H21">
            <v>68038.416666666672</v>
          </cell>
          <cell r="J21">
            <v>812290</v>
          </cell>
          <cell r="K21">
            <v>764842</v>
          </cell>
          <cell r="L21">
            <v>852926</v>
          </cell>
          <cell r="M21">
            <v>801858</v>
          </cell>
          <cell r="N21">
            <v>906550</v>
          </cell>
          <cell r="O21">
            <v>550655</v>
          </cell>
        </row>
        <row r="23">
          <cell r="A23" t="str">
            <v>Cost Per BCM</v>
          </cell>
          <cell r="B23">
            <v>2.5906945813098559</v>
          </cell>
          <cell r="C23">
            <v>2.2747599051946357</v>
          </cell>
          <cell r="D23">
            <v>1.9300000000000002</v>
          </cell>
          <cell r="E23">
            <v>1.6807205603285489</v>
          </cell>
          <cell r="F23">
            <v>1.56304585507459</v>
          </cell>
          <cell r="G23">
            <v>0.43638935985225796</v>
          </cell>
          <cell r="H23">
            <v>0.61222969640517932</v>
          </cell>
          <cell r="J23">
            <v>2.5906945813098559</v>
          </cell>
          <cell r="K23">
            <v>2.2747599051946361</v>
          </cell>
          <cell r="L23">
            <v>1.9300000000000002</v>
          </cell>
          <cell r="M23">
            <v>1.6807205603285489</v>
          </cell>
          <cell r="N23">
            <v>1.5630458551826336</v>
          </cell>
          <cell r="O23">
            <v>0.43638935985225796</v>
          </cell>
        </row>
        <row r="25">
          <cell r="A25" t="str">
            <v>MILLING</v>
          </cell>
        </row>
        <row r="27">
          <cell r="A27" t="str">
            <v>Tonnes of Ore Milled</v>
          </cell>
          <cell r="B27">
            <v>335235.66666666669</v>
          </cell>
          <cell r="C27">
            <v>437864.83333333331</v>
          </cell>
          <cell r="D27">
            <v>441488.66666666669</v>
          </cell>
          <cell r="E27">
            <v>458140.08333333331</v>
          </cell>
          <cell r="F27">
            <v>455791.83333333331</v>
          </cell>
          <cell r="G27">
            <v>467593.66666666669</v>
          </cell>
          <cell r="H27">
            <v>453330</v>
          </cell>
          <cell r="J27">
            <v>4022828</v>
          </cell>
          <cell r="K27">
            <v>5254378</v>
          </cell>
          <cell r="L27">
            <v>5297864</v>
          </cell>
          <cell r="M27">
            <v>5497681</v>
          </cell>
          <cell r="N27">
            <v>5469502</v>
          </cell>
          <cell r="O27">
            <v>5611124</v>
          </cell>
        </row>
        <row r="28">
          <cell r="A28" t="str">
            <v>Grade (g/t)</v>
          </cell>
          <cell r="B28">
            <v>5.5510000000000002</v>
          </cell>
          <cell r="C28">
            <v>4.7699999999999996</v>
          </cell>
          <cell r="D28">
            <v>4.54</v>
          </cell>
          <cell r="E28">
            <v>4.6494932736402861</v>
          </cell>
          <cell r="F28">
            <v>5.1366643429328667</v>
          </cell>
          <cell r="G28">
            <v>3.7110215837325997</v>
          </cell>
          <cell r="H28">
            <v>4.6681921161699726</v>
          </cell>
          <cell r="J28">
            <v>5.5510000000000002</v>
          </cell>
          <cell r="K28">
            <v>4.7699999999999996</v>
          </cell>
          <cell r="L28">
            <v>4.54</v>
          </cell>
          <cell r="M28">
            <v>4.6494932736402861</v>
          </cell>
          <cell r="N28">
            <v>5.1366643429328667</v>
          </cell>
          <cell r="O28">
            <v>3.7110215837325997</v>
          </cell>
        </row>
        <row r="29">
          <cell r="A29" t="str">
            <v>Recovery</v>
          </cell>
          <cell r="B29">
            <v>0.73340000000000005</v>
          </cell>
          <cell r="C29">
            <v>0.78500000000000003</v>
          </cell>
          <cell r="D29">
            <v>0.79369999999999996</v>
          </cell>
          <cell r="E29">
            <v>0.81498359127739806</v>
          </cell>
          <cell r="F29">
            <v>0.83070864354709251</v>
          </cell>
          <cell r="G29">
            <v>0.78126741103103181</v>
          </cell>
          <cell r="H29">
            <v>0.81715354438240162</v>
          </cell>
          <cell r="J29">
            <v>0.73340000000000005</v>
          </cell>
          <cell r="K29">
            <v>0.78500000000000003</v>
          </cell>
          <cell r="L29">
            <v>0.79369999999999996</v>
          </cell>
          <cell r="M29">
            <v>0.81498359127739806</v>
          </cell>
          <cell r="N29">
            <v>0.83070864354709251</v>
          </cell>
          <cell r="O29">
            <v>0.78126741103103181</v>
          </cell>
        </row>
        <row r="30">
          <cell r="A30" t="str">
            <v>Ounces Extracted</v>
          </cell>
          <cell r="B30">
            <v>43885.416666666664</v>
          </cell>
          <cell r="C30">
            <v>52704.416666666664</v>
          </cell>
          <cell r="D30">
            <v>51143.416666666664</v>
          </cell>
          <cell r="E30">
            <v>55814.083333333336</v>
          </cell>
          <cell r="F30">
            <v>62529.862499999996</v>
          </cell>
          <cell r="G30">
            <v>43586.583333333336</v>
          </cell>
          <cell r="H30">
            <v>55597.833333333336</v>
          </cell>
          <cell r="J30">
            <v>526625</v>
          </cell>
          <cell r="K30">
            <v>632453</v>
          </cell>
          <cell r="L30">
            <v>613721</v>
          </cell>
          <cell r="M30">
            <v>669769</v>
          </cell>
          <cell r="N30">
            <v>750358.35</v>
          </cell>
          <cell r="O30">
            <v>523039</v>
          </cell>
        </row>
        <row r="32">
          <cell r="A32" t="str">
            <v>Ounces in Circuit Change</v>
          </cell>
          <cell r="B32">
            <v>-2037.4166666666642</v>
          </cell>
          <cell r="C32">
            <v>1059.0166666666628</v>
          </cell>
          <cell r="D32">
            <v>-266.5</v>
          </cell>
          <cell r="E32">
            <v>20.550572961605212</v>
          </cell>
          <cell r="F32">
            <v>196.68189803308633</v>
          </cell>
          <cell r="G32">
            <v>459.25</v>
          </cell>
          <cell r="H32">
            <v>0</v>
          </cell>
          <cell r="J32">
            <v>-24449</v>
          </cell>
          <cell r="K32">
            <v>12708.199999999953</v>
          </cell>
          <cell r="L32">
            <v>-3198</v>
          </cell>
          <cell r="M32">
            <v>246.60687553929165</v>
          </cell>
          <cell r="N32">
            <v>2360.1827763967449</v>
          </cell>
          <cell r="O32">
            <v>5511</v>
          </cell>
        </row>
        <row r="34">
          <cell r="A34" t="str">
            <v>Ounces Poured</v>
          </cell>
          <cell r="B34">
            <v>41848</v>
          </cell>
          <cell r="C34">
            <v>53763.433333333327</v>
          </cell>
          <cell r="D34">
            <v>50876.916666666664</v>
          </cell>
          <cell r="E34">
            <v>55834.633906294941</v>
          </cell>
          <cell r="F34">
            <v>62726.544398033082</v>
          </cell>
          <cell r="G34">
            <v>44045.833333333336</v>
          </cell>
          <cell r="H34">
            <v>55509.666666666664</v>
          </cell>
          <cell r="J34">
            <v>502176</v>
          </cell>
          <cell r="K34">
            <v>645161.19999999995</v>
          </cell>
          <cell r="L34">
            <v>610523</v>
          </cell>
          <cell r="M34">
            <v>670015.60687553929</v>
          </cell>
          <cell r="N34">
            <v>752718.53277639672</v>
          </cell>
          <cell r="O34">
            <v>528550</v>
          </cell>
        </row>
        <row r="35">
          <cell r="A35" t="str">
            <v>Cost Per Tonne</v>
          </cell>
          <cell r="B35">
            <v>6.5480554972770397</v>
          </cell>
          <cell r="C35">
            <v>6.3906201647464274</v>
          </cell>
          <cell r="D35">
            <v>5.4699999999999989</v>
          </cell>
          <cell r="E35">
            <v>5.3071253133821337</v>
          </cell>
          <cell r="F35">
            <v>5.6501037754442729</v>
          </cell>
          <cell r="G35">
            <v>1.1789186096230277</v>
          </cell>
          <cell r="H35">
            <v>4.5038857197479381</v>
          </cell>
          <cell r="J35">
            <v>6.5480554972770397</v>
          </cell>
          <cell r="K35">
            <v>6.3906201647464265</v>
          </cell>
          <cell r="L35">
            <v>5.47</v>
          </cell>
          <cell r="M35">
            <v>5.3071253133821337</v>
          </cell>
          <cell r="N35">
            <v>5.650103775444272</v>
          </cell>
          <cell r="O35">
            <v>1.1789186096230277</v>
          </cell>
        </row>
        <row r="36">
          <cell r="A36" t="str">
            <v xml:space="preserve"> </v>
          </cell>
        </row>
        <row r="37">
          <cell r="A37" t="str">
            <v>Average BCM's Per Day</v>
          </cell>
          <cell r="B37">
            <v>23214.931506849316</v>
          </cell>
          <cell r="C37">
            <v>31008.013698630137</v>
          </cell>
          <cell r="D37">
            <v>39568.758904109593</v>
          </cell>
          <cell r="E37">
            <v>42343.454794520549</v>
          </cell>
          <cell r="F37">
            <v>50715.290410958907</v>
          </cell>
          <cell r="G37">
            <v>53891.501369863014</v>
          </cell>
          <cell r="H37">
            <v>52000</v>
          </cell>
          <cell r="J37">
            <v>23214.931506849316</v>
          </cell>
          <cell r="K37">
            <v>31008.013698630137</v>
          </cell>
          <cell r="L37">
            <v>39568.758904109593</v>
          </cell>
          <cell r="M37">
            <v>42343.454794520549</v>
          </cell>
          <cell r="N37">
            <v>50715.290410958907</v>
          </cell>
          <cell r="O37">
            <v>53891.501369863014</v>
          </cell>
        </row>
        <row r="38">
          <cell r="A38" t="str">
            <v>Average Tonnes Per Day</v>
          </cell>
          <cell r="B38">
            <v>11021.446575342467</v>
          </cell>
          <cell r="C38">
            <v>14395.556164383561</v>
          </cell>
          <cell r="D38">
            <v>14514.69589041096</v>
          </cell>
          <cell r="E38">
            <v>15062.139726027397</v>
          </cell>
          <cell r="F38">
            <v>14984.936986301369</v>
          </cell>
          <cell r="G38">
            <v>15372.942465753425</v>
          </cell>
          <cell r="H38">
            <v>14904</v>
          </cell>
          <cell r="J38">
            <v>11021.446575342467</v>
          </cell>
          <cell r="K38">
            <v>14395.556164383561</v>
          </cell>
          <cell r="L38">
            <v>14514.69589041096</v>
          </cell>
          <cell r="M38">
            <v>15062.139726027397</v>
          </cell>
          <cell r="N38">
            <v>14984.936986301369</v>
          </cell>
          <cell r="O38">
            <v>15372.942465753425</v>
          </cell>
        </row>
        <row r="40">
          <cell r="A40" t="str">
            <v>INVENTORY</v>
          </cell>
        </row>
        <row r="41">
          <cell r="A41" t="str">
            <v xml:space="preserve"> </v>
          </cell>
        </row>
        <row r="42">
          <cell r="A42" t="str">
            <v>BROKEN ORE</v>
          </cell>
        </row>
        <row r="43">
          <cell r="A43" t="str">
            <v>Tonnes</v>
          </cell>
          <cell r="B43">
            <v>85708.333333333328</v>
          </cell>
          <cell r="C43">
            <v>62301.166666666664</v>
          </cell>
          <cell r="D43">
            <v>176143</v>
          </cell>
          <cell r="E43">
            <v>147550.25</v>
          </cell>
          <cell r="F43">
            <v>151265.13166666668</v>
          </cell>
          <cell r="G43">
            <v>415461.14999999997</v>
          </cell>
          <cell r="J43">
            <v>1028500</v>
          </cell>
          <cell r="K43">
            <v>747614</v>
          </cell>
          <cell r="L43">
            <v>2113716</v>
          </cell>
          <cell r="M43">
            <v>1770603</v>
          </cell>
          <cell r="N43">
            <v>1815181.58</v>
          </cell>
          <cell r="O43">
            <v>4985533.8</v>
          </cell>
        </row>
        <row r="44">
          <cell r="A44" t="str">
            <v>Grade</v>
          </cell>
          <cell r="B44">
            <v>4.7469626141370931</v>
          </cell>
          <cell r="C44">
            <v>4.8323485233823877</v>
          </cell>
          <cell r="D44">
            <v>2.8615220435290265</v>
          </cell>
          <cell r="E44">
            <v>3.0653897929010627</v>
          </cell>
          <cell r="F44">
            <v>3.3568863963901614</v>
          </cell>
          <cell r="G44">
            <v>0.3348383742407684</v>
          </cell>
          <cell r="J44">
            <v>4.7469626141370931</v>
          </cell>
          <cell r="K44">
            <v>4.8323485233823877</v>
          </cell>
          <cell r="L44">
            <v>2.8615220435290269</v>
          </cell>
          <cell r="M44">
            <v>3.0653897929010623</v>
          </cell>
          <cell r="N44">
            <v>3.3568863963901618</v>
          </cell>
          <cell r="O44">
            <v>2.141</v>
          </cell>
        </row>
        <row r="45">
          <cell r="A45" t="str">
            <v>Ounces</v>
          </cell>
          <cell r="B45">
            <v>13080.666666666666</v>
          </cell>
          <cell r="C45">
            <v>9679.3333333333339</v>
          </cell>
          <cell r="D45">
            <v>16205.166666666666</v>
          </cell>
          <cell r="E45">
            <v>14541.75</v>
          </cell>
          <cell r="F45">
            <v>16325.5</v>
          </cell>
          <cell r="G45">
            <v>4472.5649999999996</v>
          </cell>
          <cell r="J45">
            <v>156968</v>
          </cell>
          <cell r="K45">
            <v>116152</v>
          </cell>
          <cell r="L45">
            <v>194462</v>
          </cell>
          <cell r="M45">
            <v>174501</v>
          </cell>
          <cell r="N45">
            <v>195906</v>
          </cell>
          <cell r="O45">
            <v>53670.78</v>
          </cell>
        </row>
        <row r="46">
          <cell r="A46" t="str">
            <v>Value</v>
          </cell>
          <cell r="B46">
            <v>706896.75</v>
          </cell>
          <cell r="C46">
            <v>595241.58333333337</v>
          </cell>
          <cell r="D46">
            <v>1000440.1666666666</v>
          </cell>
          <cell r="E46">
            <v>914697.09890695463</v>
          </cell>
          <cell r="F46">
            <v>1099305.3211470046</v>
          </cell>
          <cell r="G46">
            <v>756737.89916666655</v>
          </cell>
          <cell r="J46">
            <v>8482761</v>
          </cell>
          <cell r="K46">
            <v>7142899</v>
          </cell>
          <cell r="L46">
            <v>12005282</v>
          </cell>
          <cell r="M46">
            <v>10976365.186883455</v>
          </cell>
          <cell r="N46">
            <v>13191663.853764055</v>
          </cell>
          <cell r="O46">
            <v>9080854.7899999991</v>
          </cell>
        </row>
        <row r="47">
          <cell r="A47" t="str">
            <v>Cost per ounce</v>
          </cell>
          <cell r="B47">
            <v>54.041339636104176</v>
          </cell>
          <cell r="C47">
            <v>61.496134375645703</v>
          </cell>
          <cell r="D47">
            <v>61.735876418014833</v>
          </cell>
          <cell r="E47">
            <v>62.901445761820597</v>
          </cell>
          <cell r="F47">
            <v>67.336701549539342</v>
          </cell>
          <cell r="G47">
            <v>169.19550619536366</v>
          </cell>
          <cell r="J47">
            <v>54.041339636104176</v>
          </cell>
          <cell r="K47">
            <v>61.496134375645703</v>
          </cell>
          <cell r="L47">
            <v>61.735876418014833</v>
          </cell>
          <cell r="M47">
            <v>62.90144576182059</v>
          </cell>
          <cell r="N47">
            <v>67.336701549539342</v>
          </cell>
          <cell r="O47">
            <v>169.19550619536363</v>
          </cell>
        </row>
        <row r="49">
          <cell r="A49" t="str">
            <v>IN-CURCUIT</v>
          </cell>
        </row>
        <row r="50">
          <cell r="A50" t="str">
            <v>Ounces</v>
          </cell>
          <cell r="B50">
            <v>2530</v>
          </cell>
          <cell r="C50">
            <v>2004.1666666666667</v>
          </cell>
          <cell r="D50">
            <v>1738.5</v>
          </cell>
          <cell r="E50">
            <v>1717.8891666666666</v>
          </cell>
          <cell r="F50">
            <v>1521.0191666666667</v>
          </cell>
          <cell r="G50">
            <v>790.58333333333337</v>
          </cell>
          <cell r="J50">
            <v>30360</v>
          </cell>
          <cell r="K50">
            <v>24050</v>
          </cell>
          <cell r="L50">
            <v>20862</v>
          </cell>
          <cell r="M50">
            <v>20614.669999999998</v>
          </cell>
          <cell r="N50">
            <v>18252.23</v>
          </cell>
          <cell r="O50">
            <v>9487</v>
          </cell>
        </row>
        <row r="51">
          <cell r="A51" t="str">
            <v>Value</v>
          </cell>
          <cell r="B51">
            <v>223930.08333333334</v>
          </cell>
          <cell r="C51">
            <v>145222.66666666666</v>
          </cell>
          <cell r="D51">
            <v>161149.66666666666</v>
          </cell>
          <cell r="E51">
            <v>158591.89333065221</v>
          </cell>
          <cell r="F51">
            <v>255107.24107652917</v>
          </cell>
          <cell r="G51">
            <v>230139.52833333332</v>
          </cell>
          <cell r="J51">
            <v>2687161</v>
          </cell>
          <cell r="K51">
            <v>1742672</v>
          </cell>
          <cell r="L51">
            <v>1933796</v>
          </cell>
          <cell r="M51">
            <v>1903102.7199678265</v>
          </cell>
          <cell r="N51">
            <v>3061286.8929183502</v>
          </cell>
          <cell r="O51">
            <v>2761674.34</v>
          </cell>
        </row>
        <row r="52">
          <cell r="A52" t="str">
            <v>Cost per ounce</v>
          </cell>
          <cell r="B52">
            <v>88.509914361001321</v>
          </cell>
          <cell r="C52">
            <v>72.460374220374206</v>
          </cell>
          <cell r="D52">
            <v>92.694660147636853</v>
          </cell>
          <cell r="E52">
            <v>92.317884301219792</v>
          </cell>
          <cell r="F52">
            <v>167.72125339853542</v>
          </cell>
          <cell r="G52">
            <v>291.10091071993253</v>
          </cell>
          <cell r="J52">
            <v>88.509914361001321</v>
          </cell>
          <cell r="K52">
            <v>72.46037422037422</v>
          </cell>
          <cell r="L52">
            <v>92.694660147636853</v>
          </cell>
          <cell r="M52">
            <v>92.317884301219792</v>
          </cell>
          <cell r="N52">
            <v>167.72125339853542</v>
          </cell>
          <cell r="O52">
            <v>291.10091071993253</v>
          </cell>
        </row>
        <row r="54">
          <cell r="A54" t="str">
            <v>FINISHED GOLD</v>
          </cell>
        </row>
        <row r="55">
          <cell r="A55" t="str">
            <v>Ounces</v>
          </cell>
          <cell r="B55">
            <v>1446.5</v>
          </cell>
          <cell r="C55">
            <v>666.91666666666663</v>
          </cell>
          <cell r="D55">
            <v>511.5</v>
          </cell>
          <cell r="E55">
            <v>202.33002120505748</v>
          </cell>
          <cell r="F55">
            <v>2166.324053130365</v>
          </cell>
          <cell r="G55">
            <v>1370.855779165975</v>
          </cell>
          <cell r="J55">
            <v>17358</v>
          </cell>
          <cell r="K55">
            <v>8003</v>
          </cell>
          <cell r="L55">
            <v>6138</v>
          </cell>
          <cell r="M55">
            <v>2427.9602544606896</v>
          </cell>
          <cell r="N55">
            <v>25995.888637564378</v>
          </cell>
          <cell r="O55">
            <v>16450.2693499917</v>
          </cell>
        </row>
        <row r="56">
          <cell r="A56" t="str">
            <v>Value</v>
          </cell>
          <cell r="B56">
            <v>346552.08333333331</v>
          </cell>
          <cell r="C56">
            <v>165228.25</v>
          </cell>
          <cell r="D56">
            <v>118534.75</v>
          </cell>
          <cell r="E56">
            <v>47973.407825431474</v>
          </cell>
          <cell r="F56">
            <v>542836.49816601223</v>
          </cell>
          <cell r="G56">
            <v>484041.43416666664</v>
          </cell>
          <cell r="J56">
            <v>4158625</v>
          </cell>
          <cell r="K56">
            <v>1982739</v>
          </cell>
          <cell r="L56">
            <v>1422417</v>
          </cell>
          <cell r="M56">
            <v>575680.89390517771</v>
          </cell>
          <cell r="N56">
            <v>6514037.9779921463</v>
          </cell>
          <cell r="O56">
            <v>5808497.21</v>
          </cell>
        </row>
        <row r="57">
          <cell r="A57" t="str">
            <v>Cost per ounce</v>
          </cell>
          <cell r="B57">
            <v>239.57973268809769</v>
          </cell>
          <cell r="C57">
            <v>247.74946894914407</v>
          </cell>
          <cell r="D57">
            <v>231.7394916911046</v>
          </cell>
          <cell r="E57">
            <v>237.10474372367793</v>
          </cell>
          <cell r="F57">
            <v>250.57954620482877</v>
          </cell>
          <cell r="G57">
            <v>353.09435282911829</v>
          </cell>
          <cell r="J57">
            <v>239.57973268809772</v>
          </cell>
          <cell r="K57">
            <v>247.74946894914407</v>
          </cell>
          <cell r="L57">
            <v>231.7394916911046</v>
          </cell>
          <cell r="M57">
            <v>237.10474372367796</v>
          </cell>
          <cell r="N57">
            <v>250.57954620482877</v>
          </cell>
          <cell r="O57">
            <v>353.09435282911829</v>
          </cell>
        </row>
        <row r="65">
          <cell r="A65" t="str">
            <v>Кумтор Оперейтинг Компани</v>
          </cell>
        </row>
        <row r="66">
          <cell r="A66" t="str">
            <v>Статистические данные по эффективности и производству</v>
          </cell>
        </row>
        <row r="67">
          <cell r="A67" t="str">
            <v xml:space="preserve">Сравнительные статданные </v>
          </cell>
        </row>
        <row r="68">
          <cell r="A68" t="str">
            <v>31 августа 2002 года</v>
          </cell>
        </row>
        <row r="70">
          <cell r="B70" t="str">
            <v>Месячные итоговые сравнительные данные</v>
          </cell>
          <cell r="J70" t="str">
            <v>Годовые итоговые сравнительные данные</v>
          </cell>
        </row>
        <row r="71">
          <cell r="B71" t="str">
            <v>В среднем за 1997</v>
          </cell>
          <cell r="C71" t="str">
            <v>В среднем за 1998</v>
          </cell>
          <cell r="D71" t="str">
            <v>В среднем за 1999</v>
          </cell>
          <cell r="E71" t="str">
            <v>В среднем за 2000</v>
          </cell>
          <cell r="F71" t="str">
            <v>В среднем за 2001</v>
          </cell>
          <cell r="G71" t="str">
            <v>В среднем за 2002</v>
          </cell>
          <cell r="H71" t="str">
            <v>В среднем по бюджету за 2002</v>
          </cell>
          <cell r="J71" t="str">
            <v>Итого за 1997</v>
          </cell>
          <cell r="K71" t="str">
            <v>Итого за 1998</v>
          </cell>
          <cell r="L71" t="str">
            <v>Итого за 1999</v>
          </cell>
          <cell r="M71" t="str">
            <v>Итого за 2000</v>
          </cell>
          <cell r="N71" t="str">
            <v>Итого за 2001</v>
          </cell>
          <cell r="O71" t="str">
            <v>Итого за 2002</v>
          </cell>
        </row>
        <row r="73">
          <cell r="A73" t="str">
            <v>ДОБЫЧА</v>
          </cell>
          <cell r="K73" t="str">
            <v>`</v>
          </cell>
        </row>
        <row r="75">
          <cell r="A75" t="str">
            <v>Куб.м.</v>
          </cell>
        </row>
        <row r="76">
          <cell r="A76" t="str">
            <v>Лед</v>
          </cell>
          <cell r="B76">
            <v>49899.5</v>
          </cell>
          <cell r="C76">
            <v>20277.083333333332</v>
          </cell>
          <cell r="D76">
            <v>104.16666666666667</v>
          </cell>
          <cell r="E76">
            <v>32281.25</v>
          </cell>
          <cell r="F76">
            <v>12125</v>
          </cell>
          <cell r="G76">
            <v>73058.333333333328</v>
          </cell>
          <cell r="H76">
            <v>0</v>
          </cell>
          <cell r="J76">
            <v>598794</v>
          </cell>
          <cell r="K76">
            <v>243325</v>
          </cell>
          <cell r="L76">
            <v>1250</v>
          </cell>
          <cell r="M76">
            <v>387375</v>
          </cell>
          <cell r="N76">
            <v>145500</v>
          </cell>
          <cell r="O76">
            <v>876700</v>
          </cell>
        </row>
        <row r="77">
          <cell r="A77" t="str">
            <v>Пуст. пор. (Вкл. низкосорт. руду)</v>
          </cell>
          <cell r="B77">
            <v>522459.16666666669</v>
          </cell>
          <cell r="C77">
            <v>777459.58333333337</v>
          </cell>
          <cell r="D77">
            <v>1008034.4166666666</v>
          </cell>
          <cell r="E77">
            <v>1104947.1666666667</v>
          </cell>
          <cell r="F77">
            <v>1380593.25</v>
          </cell>
          <cell r="G77">
            <v>1430033.25</v>
          </cell>
          <cell r="H77">
            <v>1427651.5</v>
          </cell>
          <cell r="J77">
            <v>6269510</v>
          </cell>
          <cell r="K77">
            <v>9329515</v>
          </cell>
          <cell r="L77">
            <v>12096413</v>
          </cell>
          <cell r="M77">
            <v>13259366</v>
          </cell>
          <cell r="N77">
            <v>16567119</v>
          </cell>
          <cell r="O77">
            <v>17160399</v>
          </cell>
        </row>
        <row r="78">
          <cell r="A78" t="str">
            <v>Руда</v>
          </cell>
          <cell r="B78">
            <v>133762.16666666666</v>
          </cell>
          <cell r="C78">
            <v>145423.75</v>
          </cell>
          <cell r="D78">
            <v>195411.16666666666</v>
          </cell>
          <cell r="E78">
            <v>150718.33333333334</v>
          </cell>
          <cell r="F78">
            <v>149871.83333333334</v>
          </cell>
          <cell r="G78">
            <v>136108.25</v>
          </cell>
          <cell r="H78">
            <v>154015.25</v>
          </cell>
          <cell r="J78">
            <v>1605146</v>
          </cell>
          <cell r="K78">
            <v>1745085</v>
          </cell>
          <cell r="L78">
            <v>2344934</v>
          </cell>
          <cell r="M78">
            <v>1808620</v>
          </cell>
          <cell r="N78">
            <v>1798462</v>
          </cell>
          <cell r="O78">
            <v>1633299</v>
          </cell>
        </row>
        <row r="79">
          <cell r="A79" t="str">
            <v>Итого куб. м.</v>
          </cell>
          <cell r="B79">
            <v>706120.83333333337</v>
          </cell>
          <cell r="C79">
            <v>943160.41666666674</v>
          </cell>
          <cell r="D79">
            <v>1203549.75</v>
          </cell>
          <cell r="E79">
            <v>1287946.75</v>
          </cell>
          <cell r="F79">
            <v>1542590.0833333333</v>
          </cell>
          <cell r="G79">
            <v>1639199.8333333333</v>
          </cell>
          <cell r="H79">
            <v>1581666.75</v>
          </cell>
          <cell r="J79">
            <v>8473450</v>
          </cell>
          <cell r="K79">
            <v>11317925</v>
          </cell>
          <cell r="L79">
            <v>14442597</v>
          </cell>
          <cell r="M79">
            <v>15455361</v>
          </cell>
          <cell r="N79">
            <v>18511081</v>
          </cell>
          <cell r="O79">
            <v>19670398</v>
          </cell>
        </row>
        <row r="81">
          <cell r="A81" t="str">
            <v>Тонны:</v>
          </cell>
        </row>
        <row r="82">
          <cell r="A82" t="str">
            <v>Тонны доб. пуст. породы/НС.руды и льда</v>
          </cell>
          <cell r="B82">
            <v>1501831.8333333333</v>
          </cell>
          <cell r="C82">
            <v>2233400.75</v>
          </cell>
          <cell r="D82">
            <v>2872988.75</v>
          </cell>
          <cell r="E82">
            <v>3606731.3708333336</v>
          </cell>
          <cell r="F82">
            <v>4372374.2374999998</v>
          </cell>
          <cell r="G82">
            <v>4527064.0249999994</v>
          </cell>
          <cell r="H82">
            <v>4522136.5958333341</v>
          </cell>
          <cell r="J82">
            <v>18021982</v>
          </cell>
          <cell r="K82">
            <v>26800809</v>
          </cell>
          <cell r="L82">
            <v>34475865</v>
          </cell>
          <cell r="M82">
            <v>38126208.950000003</v>
          </cell>
          <cell r="N82">
            <v>47342873.850000001</v>
          </cell>
          <cell r="O82">
            <v>49669864.299999997</v>
          </cell>
        </row>
        <row r="83">
          <cell r="A83" t="str">
            <v>Тонны добытой руды</v>
          </cell>
          <cell r="B83">
            <v>380784.33333333331</v>
          </cell>
          <cell r="C83">
            <v>414457.66666666669</v>
          </cell>
          <cell r="D83">
            <v>556921.83333333337</v>
          </cell>
          <cell r="E83">
            <v>429547.29166666669</v>
          </cell>
          <cell r="F83">
            <v>427134.75</v>
          </cell>
          <cell r="G83">
            <v>387908.66666666669</v>
          </cell>
          <cell r="H83">
            <v>453330</v>
          </cell>
          <cell r="J83">
            <v>4569412</v>
          </cell>
          <cell r="K83">
            <v>4973492</v>
          </cell>
          <cell r="L83">
            <v>6683062</v>
          </cell>
          <cell r="M83">
            <v>5154567.5</v>
          </cell>
          <cell r="N83">
            <v>5125617</v>
          </cell>
          <cell r="O83">
            <v>4654904</v>
          </cell>
        </row>
        <row r="84">
          <cell r="A84" t="str">
            <v>Содержание (г/т)</v>
          </cell>
          <cell r="B84">
            <v>5.5291678161654056</v>
          </cell>
          <cell r="C84">
            <v>4.7832082267670284</v>
          </cell>
          <cell r="D84">
            <v>3.96958262282768</v>
          </cell>
          <cell r="E84">
            <v>4.8385386874534086</v>
          </cell>
          <cell r="F84">
            <v>5.5011640147908052</v>
          </cell>
          <cell r="G84">
            <v>3.6794070896843412</v>
          </cell>
          <cell r="H84">
            <v>4.6681921161699718</v>
          </cell>
          <cell r="J84">
            <v>5.5291678161654065</v>
          </cell>
          <cell r="K84">
            <v>4.7832082267670284</v>
          </cell>
          <cell r="L84">
            <v>3.96958262282768</v>
          </cell>
          <cell r="M84">
            <v>4.8385386874534095</v>
          </cell>
          <cell r="N84">
            <v>5.5021640147908055</v>
          </cell>
          <cell r="O84">
            <v>3.6794070896843416</v>
          </cell>
        </row>
        <row r="85">
          <cell r="A85" t="str">
            <v>Добытые унции</v>
          </cell>
          <cell r="B85">
            <v>67690.833333333328</v>
          </cell>
          <cell r="C85">
            <v>63736.833333333336</v>
          </cell>
          <cell r="D85">
            <v>71077.166666666672</v>
          </cell>
          <cell r="E85">
            <v>66821.5</v>
          </cell>
          <cell r="F85">
            <v>75545.833333333328</v>
          </cell>
          <cell r="G85">
            <v>45887.916666666664</v>
          </cell>
          <cell r="H85">
            <v>68038.416666666672</v>
          </cell>
          <cell r="J85">
            <v>812290</v>
          </cell>
          <cell r="K85">
            <v>764842</v>
          </cell>
          <cell r="L85">
            <v>852926</v>
          </cell>
          <cell r="M85">
            <v>801858</v>
          </cell>
          <cell r="N85">
            <v>906550</v>
          </cell>
          <cell r="O85">
            <v>550655</v>
          </cell>
        </row>
        <row r="87">
          <cell r="A87" t="str">
            <v>Себестоимость куб.м.</v>
          </cell>
          <cell r="B87">
            <v>2.5906945813098559</v>
          </cell>
          <cell r="C87">
            <v>2.2747599051946357</v>
          </cell>
          <cell r="D87">
            <v>1.9300000000000002</v>
          </cell>
          <cell r="E87">
            <v>1.6807205603285489</v>
          </cell>
          <cell r="F87">
            <v>1.56304585507459</v>
          </cell>
          <cell r="G87">
            <v>0.43638935985225796</v>
          </cell>
          <cell r="H87">
            <v>0.61222969640517932</v>
          </cell>
          <cell r="J87">
            <v>2.5906945813098559</v>
          </cell>
          <cell r="K87">
            <v>2.2747599051946361</v>
          </cell>
          <cell r="L87">
            <v>1.9300000000000002</v>
          </cell>
          <cell r="M87">
            <v>1.6807205603285489</v>
          </cell>
          <cell r="N87">
            <v>1.5630458551826336</v>
          </cell>
          <cell r="O87">
            <v>0.43638935985225796</v>
          </cell>
        </row>
        <row r="89">
          <cell r="A89" t="str">
            <v>ПЕРЕРАБОТКА</v>
          </cell>
        </row>
        <row r="91">
          <cell r="A91" t="str">
            <v>Тонны добытой руды</v>
          </cell>
          <cell r="B91">
            <v>335235.66666666669</v>
          </cell>
          <cell r="C91">
            <v>437864.83333333331</v>
          </cell>
          <cell r="D91">
            <v>441488.66666666669</v>
          </cell>
          <cell r="E91">
            <v>458140.08333333331</v>
          </cell>
          <cell r="F91">
            <v>455791.83333333331</v>
          </cell>
          <cell r="G91">
            <v>467593.66666666669</v>
          </cell>
          <cell r="H91">
            <v>453330</v>
          </cell>
          <cell r="J91">
            <v>4022828</v>
          </cell>
          <cell r="K91">
            <v>5254378</v>
          </cell>
          <cell r="L91">
            <v>5297864</v>
          </cell>
          <cell r="M91">
            <v>5497681</v>
          </cell>
          <cell r="N91">
            <v>5469502</v>
          </cell>
          <cell r="O91">
            <v>5611124</v>
          </cell>
        </row>
        <row r="92">
          <cell r="A92" t="str">
            <v>Содержание (г/т)</v>
          </cell>
          <cell r="B92">
            <v>5.5510000000000002</v>
          </cell>
          <cell r="C92">
            <v>4.7699999999999996</v>
          </cell>
          <cell r="D92">
            <v>4.54</v>
          </cell>
          <cell r="E92">
            <v>4.6494932736402861</v>
          </cell>
          <cell r="F92">
            <v>5.1366643429328667</v>
          </cell>
          <cell r="G92">
            <v>3.7110215837325997</v>
          </cell>
          <cell r="H92">
            <v>4.6681921161699726</v>
          </cell>
          <cell r="J92">
            <v>5.5510000000000002</v>
          </cell>
          <cell r="K92">
            <v>4.7699999999999996</v>
          </cell>
          <cell r="L92">
            <v>4.54</v>
          </cell>
          <cell r="M92">
            <v>4.6494932736402861</v>
          </cell>
          <cell r="N92">
            <v>5.1366643429328667</v>
          </cell>
          <cell r="O92">
            <v>3.7110215837325997</v>
          </cell>
        </row>
        <row r="93">
          <cell r="A93" t="str">
            <v>Извлечение</v>
          </cell>
          <cell r="B93">
            <v>0.73340000000000005</v>
          </cell>
          <cell r="C93">
            <v>0.78500000000000003</v>
          </cell>
          <cell r="D93">
            <v>0.79369999999999996</v>
          </cell>
          <cell r="E93">
            <v>0.81498359127739806</v>
          </cell>
          <cell r="F93">
            <v>0.83070864354709251</v>
          </cell>
          <cell r="G93">
            <v>0.78126741103103181</v>
          </cell>
          <cell r="H93">
            <v>0.81715354438240162</v>
          </cell>
          <cell r="J93">
            <v>0.73340000000000005</v>
          </cell>
          <cell r="K93">
            <v>0.78500000000000003</v>
          </cell>
          <cell r="L93">
            <v>0.79369999999999996</v>
          </cell>
          <cell r="M93">
            <v>0.81498359127739806</v>
          </cell>
          <cell r="N93">
            <v>0.83070864354709251</v>
          </cell>
          <cell r="O93">
            <v>0.78126741103103181</v>
          </cell>
        </row>
        <row r="94">
          <cell r="A94" t="str">
            <v>Извлеченные унции</v>
          </cell>
          <cell r="B94">
            <v>43885.416666666664</v>
          </cell>
          <cell r="C94">
            <v>52704.416666666664</v>
          </cell>
          <cell r="D94">
            <v>51143.416666666664</v>
          </cell>
          <cell r="E94">
            <v>55814.083333333336</v>
          </cell>
          <cell r="F94">
            <v>62529.862499999996</v>
          </cell>
          <cell r="G94">
            <v>43586.583333333336</v>
          </cell>
          <cell r="H94">
            <v>55597.833333333336</v>
          </cell>
          <cell r="J94">
            <v>526625</v>
          </cell>
          <cell r="K94">
            <v>632453</v>
          </cell>
          <cell r="L94">
            <v>613721</v>
          </cell>
          <cell r="M94">
            <v>669769</v>
          </cell>
          <cell r="N94">
            <v>750358.35</v>
          </cell>
          <cell r="O94">
            <v>523039</v>
          </cell>
        </row>
        <row r="96">
          <cell r="A96" t="str">
            <v>Изм. кол-ва унций в незавер. пр-ве</v>
          </cell>
          <cell r="B96">
            <v>-2037.4166666666642</v>
          </cell>
          <cell r="C96">
            <v>1059.0166666666628</v>
          </cell>
          <cell r="D96">
            <v>-266.5</v>
          </cell>
          <cell r="E96">
            <v>20.550572961605212</v>
          </cell>
          <cell r="F96">
            <v>196.68189803308633</v>
          </cell>
          <cell r="G96">
            <v>459.25</v>
          </cell>
          <cell r="H96">
            <v>0</v>
          </cell>
          <cell r="J96">
            <v>-24449</v>
          </cell>
          <cell r="K96">
            <v>12708.199999999953</v>
          </cell>
          <cell r="L96">
            <v>-3198</v>
          </cell>
          <cell r="M96">
            <v>246.60687553929165</v>
          </cell>
          <cell r="N96">
            <v>2360.1827763967449</v>
          </cell>
          <cell r="O96">
            <v>5511</v>
          </cell>
        </row>
        <row r="98">
          <cell r="A98" t="str">
            <v>Отлито унций</v>
          </cell>
          <cell r="B98">
            <v>41848</v>
          </cell>
          <cell r="C98">
            <v>53763.433333333327</v>
          </cell>
          <cell r="D98">
            <v>50876.916666666664</v>
          </cell>
          <cell r="E98">
            <v>55834.633906294941</v>
          </cell>
          <cell r="F98">
            <v>62726.544398033082</v>
          </cell>
          <cell r="G98">
            <v>44045.833333333336</v>
          </cell>
          <cell r="H98">
            <v>55509.666666666664</v>
          </cell>
          <cell r="J98">
            <v>502176</v>
          </cell>
          <cell r="K98">
            <v>645161.19999999995</v>
          </cell>
          <cell r="L98">
            <v>610523</v>
          </cell>
          <cell r="M98">
            <v>670015.60687553929</v>
          </cell>
          <cell r="N98">
            <v>752718.53277639672</v>
          </cell>
          <cell r="O98">
            <v>528550</v>
          </cell>
        </row>
        <row r="99">
          <cell r="A99" t="str">
            <v>Себестоимость 1 тонны</v>
          </cell>
          <cell r="B99">
            <v>6.5480554972770397</v>
          </cell>
          <cell r="C99">
            <v>6.3906201647464274</v>
          </cell>
          <cell r="D99">
            <v>5.4699999999999989</v>
          </cell>
          <cell r="E99">
            <v>5.3071253133821337</v>
          </cell>
          <cell r="F99">
            <v>5.6501037754442729</v>
          </cell>
          <cell r="G99">
            <v>1.1789186096230277</v>
          </cell>
          <cell r="H99">
            <v>4.5038857197479381</v>
          </cell>
          <cell r="J99">
            <v>6.5480554972770397</v>
          </cell>
          <cell r="K99">
            <v>6.3906201647464265</v>
          </cell>
          <cell r="L99">
            <v>5.47</v>
          </cell>
          <cell r="M99">
            <v>5.3071253133821337</v>
          </cell>
          <cell r="N99">
            <v>5.650103775444272</v>
          </cell>
          <cell r="O99">
            <v>1.1789186096230277</v>
          </cell>
        </row>
        <row r="101">
          <cell r="A101" t="str">
            <v>Средние куб. метры в день</v>
          </cell>
          <cell r="B101">
            <v>23214.931506849316</v>
          </cell>
          <cell r="C101">
            <v>31008.013698630137</v>
          </cell>
          <cell r="D101">
            <v>39568.758904109593</v>
          </cell>
          <cell r="E101">
            <v>42343.454794520549</v>
          </cell>
          <cell r="F101">
            <v>50715.290410958907</v>
          </cell>
          <cell r="G101">
            <v>53891.501369863014</v>
          </cell>
          <cell r="H101">
            <v>52000</v>
          </cell>
          <cell r="J101">
            <v>23214.931506849316</v>
          </cell>
          <cell r="K101">
            <v>31008.013698630137</v>
          </cell>
          <cell r="L101">
            <v>39568.758904109593</v>
          </cell>
          <cell r="M101">
            <v>42343.454794520549</v>
          </cell>
          <cell r="N101">
            <v>50715.290410958907</v>
          </cell>
          <cell r="O101">
            <v>53891.501369863014</v>
          </cell>
        </row>
        <row r="102">
          <cell r="A102" t="str">
            <v>Среднее кол-во тонн в день</v>
          </cell>
          <cell r="B102">
            <v>11021.446575342467</v>
          </cell>
          <cell r="C102">
            <v>14395.556164383561</v>
          </cell>
          <cell r="D102">
            <v>14514.69589041096</v>
          </cell>
          <cell r="E102">
            <v>15062.139726027397</v>
          </cell>
          <cell r="F102">
            <v>14984.936986301369</v>
          </cell>
          <cell r="G102">
            <v>15372.942465753425</v>
          </cell>
          <cell r="H102">
            <v>14904</v>
          </cell>
          <cell r="J102">
            <v>11021.446575342467</v>
          </cell>
          <cell r="K102">
            <v>14395.556164383561</v>
          </cell>
          <cell r="L102">
            <v>14514.69589041096</v>
          </cell>
          <cell r="M102">
            <v>15062.139726027397</v>
          </cell>
          <cell r="N102">
            <v>14984.936986301369</v>
          </cell>
          <cell r="O102">
            <v>15372.942465753425</v>
          </cell>
        </row>
      </sheetData>
      <sheetData sheetId="16" refreshError="1">
        <row r="1">
          <cell r="B1" t="str">
            <v>Kumtor Operating Company</v>
          </cell>
        </row>
        <row r="2">
          <cell r="B2" t="str">
            <v>Efficiency &amp; Production Statistics</v>
          </cell>
        </row>
        <row r="3">
          <cell r="B3" t="str">
            <v>December 31, 2002</v>
          </cell>
        </row>
        <row r="5">
          <cell r="C5" t="str">
            <v>Jan</v>
          </cell>
          <cell r="D5" t="str">
            <v>Feb</v>
          </cell>
          <cell r="E5" t="str">
            <v>Mar</v>
          </cell>
          <cell r="F5" t="str">
            <v>Apr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Aug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Dec</v>
          </cell>
          <cell r="O5" t="str">
            <v>YTD 2002 Total</v>
          </cell>
        </row>
        <row r="6">
          <cell r="B6" t="str">
            <v>MINING</v>
          </cell>
        </row>
        <row r="7">
          <cell r="B7" t="str">
            <v>BCM's:</v>
          </cell>
        </row>
        <row r="8">
          <cell r="B8" t="str">
            <v>Ice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195175</v>
          </cell>
          <cell r="K8">
            <v>412325</v>
          </cell>
          <cell r="L8">
            <v>146700</v>
          </cell>
          <cell r="M8">
            <v>59050</v>
          </cell>
          <cell r="N8">
            <v>63450</v>
          </cell>
          <cell r="O8">
            <v>876700</v>
          </cell>
        </row>
        <row r="9">
          <cell r="B9" t="str">
            <v>Waste (including low grade ore)</v>
          </cell>
          <cell r="C9">
            <v>1499723</v>
          </cell>
          <cell r="D9">
            <v>1433688</v>
          </cell>
          <cell r="E9">
            <v>1553722</v>
          </cell>
          <cell r="F9">
            <v>1442519</v>
          </cell>
          <cell r="G9">
            <v>1507844</v>
          </cell>
          <cell r="H9">
            <v>1543820</v>
          </cell>
          <cell r="I9">
            <v>920826</v>
          </cell>
          <cell r="J9">
            <v>979346</v>
          </cell>
          <cell r="K9">
            <v>1186770</v>
          </cell>
          <cell r="L9">
            <v>1597728</v>
          </cell>
          <cell r="M9">
            <v>1631808</v>
          </cell>
          <cell r="N9">
            <v>1862605</v>
          </cell>
          <cell r="O9">
            <v>17160399</v>
          </cell>
        </row>
        <row r="10">
          <cell r="B10" t="str">
            <v>Ore</v>
          </cell>
          <cell r="C10">
            <v>170570</v>
          </cell>
          <cell r="D10">
            <v>150820</v>
          </cell>
          <cell r="E10">
            <v>168233</v>
          </cell>
          <cell r="F10">
            <v>154572</v>
          </cell>
          <cell r="G10">
            <v>138938</v>
          </cell>
          <cell r="H10">
            <v>112721</v>
          </cell>
          <cell r="I10">
            <v>91668</v>
          </cell>
          <cell r="J10">
            <v>96444</v>
          </cell>
          <cell r="K10">
            <v>71450</v>
          </cell>
          <cell r="L10">
            <v>106800</v>
          </cell>
          <cell r="M10">
            <v>197333</v>
          </cell>
          <cell r="N10">
            <v>173750</v>
          </cell>
          <cell r="O10">
            <v>1633299</v>
          </cell>
        </row>
        <row r="11">
          <cell r="B11" t="str">
            <v>Total BCM's</v>
          </cell>
          <cell r="C11">
            <v>1670293</v>
          </cell>
          <cell r="D11">
            <v>1584508</v>
          </cell>
          <cell r="E11">
            <v>1721955</v>
          </cell>
          <cell r="F11">
            <v>1597091</v>
          </cell>
          <cell r="G11">
            <v>1646782</v>
          </cell>
          <cell r="H11">
            <v>1656541</v>
          </cell>
          <cell r="I11">
            <v>1012494</v>
          </cell>
          <cell r="J11">
            <v>1270965</v>
          </cell>
          <cell r="K11">
            <v>1670545</v>
          </cell>
          <cell r="L11">
            <v>1851228</v>
          </cell>
          <cell r="M11">
            <v>1888191</v>
          </cell>
          <cell r="N11">
            <v>2099805</v>
          </cell>
          <cell r="O11">
            <v>19670398</v>
          </cell>
        </row>
        <row r="13">
          <cell r="B13" t="str">
            <v>Tonnes:</v>
          </cell>
        </row>
        <row r="14">
          <cell r="B14" t="str">
            <v>Total Tonnes Mined</v>
          </cell>
          <cell r="C14">
            <v>4760335.05</v>
          </cell>
          <cell r="D14">
            <v>4515847.8</v>
          </cell>
          <cell r="E14">
            <v>4907571.75</v>
          </cell>
          <cell r="F14">
            <v>4551709.3500000006</v>
          </cell>
          <cell r="G14">
            <v>4693328.7</v>
          </cell>
          <cell r="H14">
            <v>4721141.8500000006</v>
          </cell>
          <cell r="I14">
            <v>2885607.9</v>
          </cell>
          <cell r="J14">
            <v>3235803.75</v>
          </cell>
          <cell r="K14">
            <v>3944649.75</v>
          </cell>
          <cell r="L14">
            <v>4985533.8</v>
          </cell>
          <cell r="M14">
            <v>5264425.3500000006</v>
          </cell>
          <cell r="N14">
            <v>5858813.25</v>
          </cell>
          <cell r="O14">
            <v>54324768.299999997</v>
          </cell>
        </row>
        <row r="15">
          <cell r="B15" t="str">
            <v>Tonnes of Ore Mined</v>
          </cell>
          <cell r="C15">
            <v>486125</v>
          </cell>
          <cell r="D15">
            <v>429837</v>
          </cell>
          <cell r="E15">
            <v>479465</v>
          </cell>
          <cell r="F15">
            <v>440530</v>
          </cell>
          <cell r="G15">
            <v>395973</v>
          </cell>
          <cell r="H15">
            <v>321254</v>
          </cell>
          <cell r="I15">
            <v>261254</v>
          </cell>
          <cell r="J15">
            <v>274865</v>
          </cell>
          <cell r="K15">
            <v>203633</v>
          </cell>
          <cell r="L15">
            <v>304380</v>
          </cell>
          <cell r="M15">
            <v>562399</v>
          </cell>
          <cell r="N15">
            <v>495189</v>
          </cell>
          <cell r="O15">
            <v>4654904</v>
          </cell>
        </row>
        <row r="16">
          <cell r="B16" t="str">
            <v>Grade (g/t)</v>
          </cell>
          <cell r="C16">
            <v>4.6520000000000001</v>
          </cell>
          <cell r="D16">
            <v>4.0339999999999998</v>
          </cell>
          <cell r="E16">
            <v>3.1749999999999998</v>
          </cell>
          <cell r="F16">
            <v>3.952</v>
          </cell>
          <cell r="G16">
            <v>3.5819999999999999</v>
          </cell>
          <cell r="H16">
            <v>2.7530000000000001</v>
          </cell>
          <cell r="I16">
            <v>2.1030000000000002</v>
          </cell>
          <cell r="J16">
            <v>2.7389999999999999</v>
          </cell>
          <cell r="K16">
            <v>2.4529999999999998</v>
          </cell>
          <cell r="L16">
            <v>2.141</v>
          </cell>
          <cell r="M16">
            <v>3.9209999999999998</v>
          </cell>
          <cell r="N16">
            <v>5.8710000000000004</v>
          </cell>
          <cell r="O16">
            <v>3.6794070896843416</v>
          </cell>
        </row>
        <row r="17">
          <cell r="B17" t="str">
            <v>Ounces Mined</v>
          </cell>
          <cell r="C17">
            <v>72701</v>
          </cell>
          <cell r="D17">
            <v>55751</v>
          </cell>
          <cell r="E17">
            <v>48939</v>
          </cell>
          <cell r="F17">
            <v>55971</v>
          </cell>
          <cell r="G17">
            <v>45607</v>
          </cell>
          <cell r="H17">
            <v>28432</v>
          </cell>
          <cell r="I17">
            <v>17664</v>
          </cell>
          <cell r="J17">
            <v>24206</v>
          </cell>
          <cell r="K17">
            <v>16060</v>
          </cell>
          <cell r="L17">
            <v>20951</v>
          </cell>
          <cell r="M17">
            <v>70899</v>
          </cell>
          <cell r="N17">
            <v>93474</v>
          </cell>
          <cell r="O17">
            <v>550655</v>
          </cell>
        </row>
        <row r="19">
          <cell r="B19" t="str">
            <v>Cost per BCM - Actual</v>
          </cell>
          <cell r="C19">
            <v>1.6879280070204343</v>
          </cell>
          <cell r="D19">
            <v>1.7779286257910571</v>
          </cell>
          <cell r="E19">
            <v>1.7117032243200416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0.43638935985225796</v>
          </cell>
        </row>
        <row r="20">
          <cell r="B20" t="str">
            <v>Cost per BCM - Budget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>
            <v>0</v>
          </cell>
          <cell r="H20">
            <v>0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</row>
        <row r="22">
          <cell r="B22" t="str">
            <v>MILLING</v>
          </cell>
        </row>
        <row r="23">
          <cell r="B23" t="str">
            <v>Tonnes of Ore Milled</v>
          </cell>
          <cell r="C23">
            <v>505023</v>
          </cell>
          <cell r="D23">
            <v>402802</v>
          </cell>
          <cell r="E23">
            <v>478702</v>
          </cell>
          <cell r="F23">
            <v>438964</v>
          </cell>
          <cell r="G23">
            <v>474012</v>
          </cell>
          <cell r="H23">
            <v>478812</v>
          </cell>
          <cell r="I23">
            <v>478416</v>
          </cell>
          <cell r="J23">
            <v>466167</v>
          </cell>
          <cell r="K23">
            <v>496701</v>
          </cell>
          <cell r="L23">
            <v>470820</v>
          </cell>
          <cell r="M23">
            <v>441313</v>
          </cell>
          <cell r="N23">
            <v>479392</v>
          </cell>
          <cell r="O23">
            <v>5611124</v>
          </cell>
        </row>
        <row r="24">
          <cell r="B24" t="str">
            <v>Grade (g/t)</v>
          </cell>
          <cell r="C24">
            <v>4.43</v>
          </cell>
          <cell r="D24">
            <v>4.0810000000000004</v>
          </cell>
          <cell r="E24">
            <v>4.024</v>
          </cell>
          <cell r="F24">
            <v>4.0010000000000003</v>
          </cell>
          <cell r="G24">
            <v>3.8839999999999999</v>
          </cell>
          <cell r="H24">
            <v>3.351</v>
          </cell>
          <cell r="I24">
            <v>2.7250000000000001</v>
          </cell>
          <cell r="J24">
            <v>3.0790000000000002</v>
          </cell>
          <cell r="K24">
            <v>3.1850000000000001</v>
          </cell>
          <cell r="L24">
            <v>2.6659999999999999</v>
          </cell>
          <cell r="M24">
            <v>3.952</v>
          </cell>
          <cell r="N24">
            <v>5.1970000000000001</v>
          </cell>
          <cell r="O24">
            <v>3.7110215837325997</v>
          </cell>
        </row>
        <row r="25">
          <cell r="B25" t="str">
            <v>Recovery</v>
          </cell>
          <cell r="C25">
            <v>0.82340000000000002</v>
          </cell>
          <cell r="D25">
            <v>0.81200000000000006</v>
          </cell>
          <cell r="E25">
            <v>0.80730000000000002</v>
          </cell>
          <cell r="F25">
            <v>0.79359999999999997</v>
          </cell>
          <cell r="G25">
            <v>0.78459999999999996</v>
          </cell>
          <cell r="H25">
            <v>0.75960000000000005</v>
          </cell>
          <cell r="I25">
            <v>0.62039999999999995</v>
          </cell>
          <cell r="J25">
            <v>0.74</v>
          </cell>
          <cell r="K25">
            <v>0.75939999999999996</v>
          </cell>
          <cell r="L25">
            <v>0.76500000000000001</v>
          </cell>
          <cell r="M25">
            <v>0.79159999999999997</v>
          </cell>
          <cell r="N25">
            <v>0.8286</v>
          </cell>
          <cell r="O25">
            <v>0.78126741103103181</v>
          </cell>
        </row>
        <row r="26">
          <cell r="B26" t="str">
            <v>Ounces Extracted</v>
          </cell>
          <cell r="C26">
            <v>59274</v>
          </cell>
          <cell r="D26">
            <v>42915</v>
          </cell>
          <cell r="E26">
            <v>49991</v>
          </cell>
          <cell r="F26">
            <v>44810</v>
          </cell>
          <cell r="G26">
            <v>46444</v>
          </cell>
          <cell r="H26">
            <v>39188</v>
          </cell>
          <cell r="I26">
            <v>26006</v>
          </cell>
          <cell r="J26">
            <v>34150</v>
          </cell>
          <cell r="K26">
            <v>38623</v>
          </cell>
          <cell r="L26">
            <v>30876</v>
          </cell>
          <cell r="M26">
            <v>44392</v>
          </cell>
          <cell r="N26">
            <v>66370</v>
          </cell>
          <cell r="O26">
            <v>523039</v>
          </cell>
        </row>
        <row r="28">
          <cell r="B28" t="str">
            <v>Ounces in Circuit Change</v>
          </cell>
          <cell r="C28">
            <v>1561</v>
          </cell>
          <cell r="D28">
            <v>1565</v>
          </cell>
          <cell r="E28">
            <v>-610</v>
          </cell>
          <cell r="F28">
            <v>4186</v>
          </cell>
          <cell r="G28">
            <v>2479</v>
          </cell>
          <cell r="H28">
            <v>-376</v>
          </cell>
          <cell r="I28">
            <v>-5207</v>
          </cell>
          <cell r="J28">
            <v>1446</v>
          </cell>
          <cell r="K28">
            <v>-95</v>
          </cell>
          <cell r="L28">
            <v>10</v>
          </cell>
          <cell r="M28">
            <v>-3301</v>
          </cell>
          <cell r="N28">
            <v>3853</v>
          </cell>
          <cell r="O28">
            <v>5511</v>
          </cell>
        </row>
        <row r="30">
          <cell r="B30" t="str">
            <v>Ounces Poured</v>
          </cell>
          <cell r="C30">
            <v>60835</v>
          </cell>
          <cell r="D30">
            <v>44480</v>
          </cell>
          <cell r="E30">
            <v>49381</v>
          </cell>
          <cell r="F30">
            <v>48996</v>
          </cell>
          <cell r="G30">
            <v>48923</v>
          </cell>
          <cell r="H30">
            <v>38812</v>
          </cell>
          <cell r="I30">
            <v>20799</v>
          </cell>
          <cell r="J30">
            <v>35596</v>
          </cell>
          <cell r="K30">
            <v>38528</v>
          </cell>
          <cell r="L30">
            <v>30886</v>
          </cell>
          <cell r="M30">
            <v>41091</v>
          </cell>
          <cell r="N30">
            <v>70223</v>
          </cell>
          <cell r="O30">
            <v>528550</v>
          </cell>
        </row>
        <row r="32">
          <cell r="B32" t="str">
            <v>Cost per Tonne - Actual</v>
          </cell>
          <cell r="C32">
            <v>4.0822461032245565</v>
          </cell>
          <cell r="D32">
            <v>5.0266297184664053</v>
          </cell>
          <cell r="E32">
            <v>5.2823966201434782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1.1789186096230277</v>
          </cell>
        </row>
        <row r="33">
          <cell r="B33" t="str">
            <v>Cost per Tonne - Budget</v>
          </cell>
          <cell r="C33">
            <v>4.9470037647058831</v>
          </cell>
          <cell r="D33">
            <v>6.4397289519541951</v>
          </cell>
          <cell r="E33">
            <v>5.2761785714285701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-4.498020870816841E-6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1.34</v>
          </cell>
        </row>
        <row r="35">
          <cell r="B35" t="str">
            <v>Average BCM's Per Day Mined</v>
          </cell>
          <cell r="C35">
            <v>53880.419354838712</v>
          </cell>
          <cell r="D35">
            <v>56589.571428571428</v>
          </cell>
          <cell r="E35">
            <v>55546.93548387097</v>
          </cell>
          <cell r="F35">
            <v>53236.366666666669</v>
          </cell>
          <cell r="G35">
            <v>53122</v>
          </cell>
          <cell r="H35">
            <v>55218.033333333333</v>
          </cell>
          <cell r="I35">
            <v>32661.096774193549</v>
          </cell>
          <cell r="J35">
            <v>40998.870967741932</v>
          </cell>
          <cell r="K35">
            <v>55684.833333333336</v>
          </cell>
          <cell r="L35">
            <v>59717.032258064515</v>
          </cell>
          <cell r="M35">
            <v>62939.7</v>
          </cell>
          <cell r="N35">
            <v>67735.645161290318</v>
          </cell>
          <cell r="O35">
            <v>53891.501369863014</v>
          </cell>
        </row>
        <row r="36">
          <cell r="B36" t="str">
            <v xml:space="preserve"> </v>
          </cell>
        </row>
        <row r="37">
          <cell r="B37" t="str">
            <v>Average Tonnes Per Day Milled</v>
          </cell>
          <cell r="C37">
            <v>16291.064516129032</v>
          </cell>
          <cell r="D37">
            <v>14385.785714285714</v>
          </cell>
          <cell r="E37">
            <v>15442</v>
          </cell>
          <cell r="F37">
            <v>14632.133333333333</v>
          </cell>
          <cell r="G37">
            <v>15290.709677419354</v>
          </cell>
          <cell r="H37">
            <v>15960.4</v>
          </cell>
          <cell r="I37">
            <v>15432.774193548386</v>
          </cell>
          <cell r="J37">
            <v>15037.645161290322</v>
          </cell>
          <cell r="K37">
            <v>16556.7</v>
          </cell>
          <cell r="L37">
            <v>15187.741935483871</v>
          </cell>
          <cell r="M37">
            <v>14710.433333333332</v>
          </cell>
          <cell r="N37">
            <v>15464.258064516129</v>
          </cell>
          <cell r="O37">
            <v>15372.942465753425</v>
          </cell>
        </row>
        <row r="39">
          <cell r="B39" t="str">
            <v>Days in Month</v>
          </cell>
          <cell r="C39">
            <v>31</v>
          </cell>
          <cell r="D39">
            <v>28</v>
          </cell>
          <cell r="E39">
            <v>31</v>
          </cell>
          <cell r="F39">
            <v>30</v>
          </cell>
          <cell r="G39">
            <v>31</v>
          </cell>
          <cell r="H39">
            <v>30</v>
          </cell>
          <cell r="I39">
            <v>31</v>
          </cell>
          <cell r="J39">
            <v>31</v>
          </cell>
          <cell r="K39">
            <v>30</v>
          </cell>
          <cell r="L39">
            <v>31</v>
          </cell>
          <cell r="M39">
            <v>30</v>
          </cell>
          <cell r="N39">
            <v>31</v>
          </cell>
          <cell r="O39">
            <v>365</v>
          </cell>
        </row>
        <row r="48">
          <cell r="B48" t="str">
            <v>Кумтор Оперейтинг Компани</v>
          </cell>
        </row>
        <row r="49">
          <cell r="B49" t="str">
            <v>Статистические данные по эффективности и производству</v>
          </cell>
        </row>
        <row r="50">
          <cell r="B50" t="str">
            <v>31 августа 2002 года</v>
          </cell>
        </row>
        <row r="54">
          <cell r="C54" t="str">
            <v>Январь</v>
          </cell>
          <cell r="D54" t="str">
            <v>Февраль</v>
          </cell>
          <cell r="E54" t="str">
            <v>Март</v>
          </cell>
          <cell r="F54" t="str">
            <v>Апрель</v>
          </cell>
          <cell r="G54" t="str">
            <v>Май</v>
          </cell>
          <cell r="H54" t="str">
            <v>Июнь</v>
          </cell>
          <cell r="I54" t="str">
            <v>Июль</v>
          </cell>
          <cell r="J54" t="str">
            <v>Август</v>
          </cell>
          <cell r="K54" t="str">
            <v>Сентябрь</v>
          </cell>
          <cell r="L54" t="str">
            <v>Октябрь</v>
          </cell>
          <cell r="M54" t="str">
            <v>Ноябрь</v>
          </cell>
          <cell r="N54" t="str">
            <v>Декабрь</v>
          </cell>
          <cell r="O54" t="str">
            <v>Итого за 2002 г.</v>
          </cell>
        </row>
        <row r="55">
          <cell r="B55" t="str">
            <v>ГОРНЫЙ ОТДЕЛ</v>
          </cell>
        </row>
        <row r="56">
          <cell r="B56" t="str">
            <v>Куб.м.ж</v>
          </cell>
        </row>
        <row r="57">
          <cell r="B57" t="str">
            <v>Лед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195175</v>
          </cell>
          <cell r="K57">
            <v>412325</v>
          </cell>
          <cell r="L57">
            <v>146700</v>
          </cell>
          <cell r="M57">
            <v>59050</v>
          </cell>
          <cell r="N57">
            <v>63450</v>
          </cell>
          <cell r="O57">
            <v>876700</v>
          </cell>
        </row>
        <row r="58">
          <cell r="B58" t="str">
            <v>Пуст. пор. (Вкл. низкосорт. руду)</v>
          </cell>
          <cell r="C58">
            <v>1499723</v>
          </cell>
          <cell r="D58">
            <v>1433688</v>
          </cell>
          <cell r="E58">
            <v>1553722</v>
          </cell>
          <cell r="F58">
            <v>1442519</v>
          </cell>
          <cell r="G58">
            <v>1507844</v>
          </cell>
          <cell r="H58">
            <v>1543820</v>
          </cell>
          <cell r="I58">
            <v>920826</v>
          </cell>
          <cell r="J58">
            <v>979346</v>
          </cell>
          <cell r="K58">
            <v>1186770</v>
          </cell>
          <cell r="L58">
            <v>1597728</v>
          </cell>
          <cell r="M58">
            <v>1631808</v>
          </cell>
          <cell r="N58">
            <v>1862605</v>
          </cell>
          <cell r="O58">
            <v>17160399</v>
          </cell>
        </row>
        <row r="59">
          <cell r="B59" t="str">
            <v>Руда</v>
          </cell>
          <cell r="C59">
            <v>170570</v>
          </cell>
          <cell r="D59">
            <v>150820</v>
          </cell>
          <cell r="E59">
            <v>168233</v>
          </cell>
          <cell r="F59">
            <v>154572</v>
          </cell>
          <cell r="G59">
            <v>138938</v>
          </cell>
          <cell r="H59">
            <v>112721</v>
          </cell>
          <cell r="I59">
            <v>91668</v>
          </cell>
          <cell r="J59">
            <v>96444</v>
          </cell>
          <cell r="K59">
            <v>71450</v>
          </cell>
          <cell r="L59">
            <v>106800</v>
          </cell>
          <cell r="M59">
            <v>197333</v>
          </cell>
          <cell r="N59">
            <v>173750</v>
          </cell>
          <cell r="O59">
            <v>1633299</v>
          </cell>
        </row>
        <row r="60">
          <cell r="B60" t="str">
            <v>Итого куб. м.</v>
          </cell>
          <cell r="C60">
            <v>1670293</v>
          </cell>
          <cell r="D60">
            <v>1584508</v>
          </cell>
          <cell r="E60">
            <v>1721955</v>
          </cell>
          <cell r="F60">
            <v>1597091</v>
          </cell>
          <cell r="G60">
            <v>1646782</v>
          </cell>
          <cell r="H60">
            <v>1656541</v>
          </cell>
          <cell r="I60">
            <v>1012494</v>
          </cell>
          <cell r="J60">
            <v>1270965</v>
          </cell>
          <cell r="K60">
            <v>1670545</v>
          </cell>
          <cell r="L60">
            <v>1851228</v>
          </cell>
          <cell r="M60">
            <v>1888191</v>
          </cell>
          <cell r="N60">
            <v>2099805</v>
          </cell>
          <cell r="O60">
            <v>19670398</v>
          </cell>
        </row>
        <row r="62">
          <cell r="B62" t="str">
            <v>Тонны:</v>
          </cell>
        </row>
        <row r="63">
          <cell r="B63" t="str">
            <v>Всего добыто тонн</v>
          </cell>
          <cell r="C63">
            <v>4760335.05</v>
          </cell>
          <cell r="D63">
            <v>4515847.8</v>
          </cell>
          <cell r="E63">
            <v>4907571.75</v>
          </cell>
          <cell r="F63">
            <v>4551709.3500000006</v>
          </cell>
          <cell r="G63">
            <v>4693328.7</v>
          </cell>
          <cell r="H63">
            <v>4721141.8500000006</v>
          </cell>
          <cell r="I63">
            <v>2885607.9</v>
          </cell>
          <cell r="J63">
            <v>3235803.75</v>
          </cell>
          <cell r="K63">
            <v>3944649.75</v>
          </cell>
          <cell r="L63">
            <v>4985533.8</v>
          </cell>
          <cell r="M63">
            <v>5264425.3500000006</v>
          </cell>
          <cell r="N63">
            <v>5858813.25</v>
          </cell>
          <cell r="O63">
            <v>54324768.299999997</v>
          </cell>
        </row>
        <row r="64">
          <cell r="B64" t="str">
            <v>Тонны добытой руды</v>
          </cell>
          <cell r="C64">
            <v>486125</v>
          </cell>
          <cell r="D64">
            <v>429837</v>
          </cell>
          <cell r="E64">
            <v>479465</v>
          </cell>
          <cell r="F64">
            <v>440530</v>
          </cell>
          <cell r="G64">
            <v>395973</v>
          </cell>
          <cell r="H64">
            <v>321254</v>
          </cell>
          <cell r="I64">
            <v>261254</v>
          </cell>
          <cell r="J64">
            <v>274865</v>
          </cell>
          <cell r="K64">
            <v>203633</v>
          </cell>
          <cell r="L64">
            <v>304380</v>
          </cell>
          <cell r="M64">
            <v>562399</v>
          </cell>
          <cell r="N64">
            <v>495189</v>
          </cell>
          <cell r="O64">
            <v>4654904</v>
          </cell>
        </row>
        <row r="65">
          <cell r="B65" t="str">
            <v>Содержание (г/т)</v>
          </cell>
          <cell r="C65">
            <v>4.6520000000000001</v>
          </cell>
          <cell r="D65">
            <v>4.0339999999999998</v>
          </cell>
          <cell r="E65">
            <v>3.1749999999999998</v>
          </cell>
          <cell r="F65">
            <v>3.952</v>
          </cell>
          <cell r="G65">
            <v>3.5819999999999999</v>
          </cell>
          <cell r="H65">
            <v>2.7530000000000001</v>
          </cell>
          <cell r="I65">
            <v>2.1030000000000002</v>
          </cell>
          <cell r="J65">
            <v>2.7389999999999999</v>
          </cell>
          <cell r="K65">
            <v>2.4529999999999998</v>
          </cell>
          <cell r="L65">
            <v>2.141</v>
          </cell>
          <cell r="M65">
            <v>3.9209999999999998</v>
          </cell>
          <cell r="N65">
            <v>5.8710000000000004</v>
          </cell>
          <cell r="O65">
            <v>3.6794070896843416</v>
          </cell>
        </row>
        <row r="66">
          <cell r="B66" t="str">
            <v>Добытые унции</v>
          </cell>
          <cell r="C66">
            <v>72701</v>
          </cell>
          <cell r="D66">
            <v>55751</v>
          </cell>
          <cell r="E66">
            <v>48939</v>
          </cell>
          <cell r="F66">
            <v>55971</v>
          </cell>
          <cell r="G66">
            <v>45607</v>
          </cell>
          <cell r="H66">
            <v>28432</v>
          </cell>
          <cell r="I66">
            <v>17664</v>
          </cell>
          <cell r="J66">
            <v>24206</v>
          </cell>
          <cell r="K66">
            <v>16060</v>
          </cell>
          <cell r="L66">
            <v>20951</v>
          </cell>
          <cell r="M66">
            <v>70899</v>
          </cell>
          <cell r="N66">
            <v>93474</v>
          </cell>
          <cell r="O66">
            <v>550655</v>
          </cell>
        </row>
        <row r="68">
          <cell r="B68" t="str">
            <v>Себестоимость куб.м. - факт</v>
          </cell>
          <cell r="C68">
            <v>1.6879280070204343</v>
          </cell>
          <cell r="D68">
            <v>1.7779286257910571</v>
          </cell>
          <cell r="E68">
            <v>1.7117032243200416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0.43638935985225796</v>
          </cell>
        </row>
        <row r="69">
          <cell r="B69" t="str">
            <v>Себестоимость куб.м. - план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>
            <v>0</v>
          </cell>
          <cell r="H69">
            <v>0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</row>
        <row r="71">
          <cell r="B71" t="str">
            <v>ПЕРЕРАБОТКА</v>
          </cell>
        </row>
        <row r="72">
          <cell r="B72" t="str">
            <v>Тонны добытой руды</v>
          </cell>
          <cell r="C72">
            <v>505023</v>
          </cell>
          <cell r="D72">
            <v>402802</v>
          </cell>
          <cell r="E72">
            <v>478702</v>
          </cell>
          <cell r="F72">
            <v>438964</v>
          </cell>
          <cell r="G72">
            <v>474012</v>
          </cell>
          <cell r="H72">
            <v>478812</v>
          </cell>
          <cell r="I72">
            <v>478416</v>
          </cell>
          <cell r="J72">
            <v>466167</v>
          </cell>
          <cell r="K72">
            <v>496701</v>
          </cell>
          <cell r="L72">
            <v>470820</v>
          </cell>
          <cell r="M72">
            <v>441313</v>
          </cell>
          <cell r="N72">
            <v>479392</v>
          </cell>
          <cell r="O72">
            <v>5611124</v>
          </cell>
        </row>
        <row r="73">
          <cell r="B73" t="str">
            <v>Содержание (г/т)</v>
          </cell>
          <cell r="C73">
            <v>4.43</v>
          </cell>
          <cell r="D73">
            <v>4.0810000000000004</v>
          </cell>
          <cell r="E73">
            <v>4.024</v>
          </cell>
          <cell r="F73">
            <v>4.0010000000000003</v>
          </cell>
          <cell r="G73">
            <v>3.8839999999999999</v>
          </cell>
          <cell r="H73">
            <v>3.351</v>
          </cell>
          <cell r="I73">
            <v>2.7250000000000001</v>
          </cell>
          <cell r="J73">
            <v>3.0790000000000002</v>
          </cell>
          <cell r="K73">
            <v>3.1850000000000001</v>
          </cell>
          <cell r="L73">
            <v>2.6659999999999999</v>
          </cell>
          <cell r="M73">
            <v>3.952</v>
          </cell>
          <cell r="N73">
            <v>5.1970000000000001</v>
          </cell>
          <cell r="O73">
            <v>3.7110215837325997</v>
          </cell>
        </row>
        <row r="74">
          <cell r="B74" t="str">
            <v>Извлечение</v>
          </cell>
          <cell r="C74">
            <v>0.82340000000000002</v>
          </cell>
          <cell r="D74">
            <v>0.81200000000000006</v>
          </cell>
          <cell r="E74">
            <v>0.80730000000000002</v>
          </cell>
          <cell r="F74">
            <v>0.79359999999999997</v>
          </cell>
          <cell r="G74">
            <v>0.78459999999999996</v>
          </cell>
          <cell r="H74">
            <v>0.75960000000000005</v>
          </cell>
          <cell r="I74">
            <v>0.62039999999999995</v>
          </cell>
          <cell r="J74">
            <v>0.74</v>
          </cell>
          <cell r="K74">
            <v>0.75939999999999996</v>
          </cell>
          <cell r="L74">
            <v>0.76500000000000001</v>
          </cell>
          <cell r="M74">
            <v>0.79159999999999997</v>
          </cell>
          <cell r="N74">
            <v>0.8286</v>
          </cell>
          <cell r="O74">
            <v>0.78126741103103181</v>
          </cell>
        </row>
        <row r="75">
          <cell r="B75" t="str">
            <v>Извлеченные унции</v>
          </cell>
          <cell r="C75">
            <v>59274</v>
          </cell>
          <cell r="D75">
            <v>42915</v>
          </cell>
          <cell r="E75">
            <v>49991</v>
          </cell>
          <cell r="F75">
            <v>44810</v>
          </cell>
          <cell r="G75">
            <v>46444</v>
          </cell>
          <cell r="H75">
            <v>39188</v>
          </cell>
          <cell r="I75">
            <v>26006</v>
          </cell>
          <cell r="J75">
            <v>34150</v>
          </cell>
          <cell r="K75">
            <v>38623</v>
          </cell>
          <cell r="L75">
            <v>30876</v>
          </cell>
          <cell r="M75">
            <v>44392</v>
          </cell>
          <cell r="N75">
            <v>66370</v>
          </cell>
          <cell r="O75">
            <v>523039</v>
          </cell>
        </row>
        <row r="77">
          <cell r="B77" t="str">
            <v xml:space="preserve">Изменение в количестве унций в </v>
          </cell>
          <cell r="C77">
            <v>1561</v>
          </cell>
          <cell r="D77">
            <v>1565</v>
          </cell>
          <cell r="E77">
            <v>-610</v>
          </cell>
          <cell r="F77">
            <v>4186</v>
          </cell>
          <cell r="G77">
            <v>2479</v>
          </cell>
          <cell r="H77">
            <v>-376</v>
          </cell>
          <cell r="I77">
            <v>-5207</v>
          </cell>
          <cell r="J77">
            <v>1446</v>
          </cell>
          <cell r="K77">
            <v>-95</v>
          </cell>
          <cell r="L77">
            <v>10</v>
          </cell>
          <cell r="M77">
            <v>-3301</v>
          </cell>
          <cell r="N77">
            <v>3853</v>
          </cell>
          <cell r="O77">
            <v>5511</v>
          </cell>
        </row>
        <row r="78">
          <cell r="B78" t="str">
            <v>незаверш. пр-ве</v>
          </cell>
        </row>
        <row r="79">
          <cell r="B79" t="str">
            <v>Отлито унций</v>
          </cell>
          <cell r="C79">
            <v>60835</v>
          </cell>
          <cell r="D79">
            <v>44480</v>
          </cell>
          <cell r="E79">
            <v>49381</v>
          </cell>
          <cell r="F79">
            <v>48996</v>
          </cell>
          <cell r="G79">
            <v>48923</v>
          </cell>
          <cell r="H79">
            <v>38812</v>
          </cell>
          <cell r="I79">
            <v>20799</v>
          </cell>
          <cell r="J79">
            <v>35596</v>
          </cell>
          <cell r="K79">
            <v>38528</v>
          </cell>
          <cell r="L79">
            <v>30886</v>
          </cell>
          <cell r="M79">
            <v>41091</v>
          </cell>
          <cell r="N79">
            <v>70223</v>
          </cell>
          <cell r="O79">
            <v>528550</v>
          </cell>
        </row>
        <row r="81">
          <cell r="B81" t="str">
            <v>Себестоимость 1 тонны - факт</v>
          </cell>
          <cell r="C81">
            <v>4.0822461032245565</v>
          </cell>
          <cell r="D81">
            <v>5.0266297184664053</v>
          </cell>
          <cell r="E81">
            <v>5.2823966201434782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1.1789186096230277</v>
          </cell>
        </row>
        <row r="82">
          <cell r="B82" t="str">
            <v>Себестоимость 1 тонны - план</v>
          </cell>
          <cell r="C82">
            <v>4.9470037647058831</v>
          </cell>
          <cell r="D82">
            <v>6.4397289519541951</v>
          </cell>
          <cell r="E82">
            <v>5.2761785714285701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-4.498020870816841E-6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1.34</v>
          </cell>
        </row>
        <row r="84">
          <cell r="B84" t="str">
            <v>Средние куб. метры в день</v>
          </cell>
          <cell r="C84">
            <v>53880.419354838712</v>
          </cell>
          <cell r="D84">
            <v>56589.571428571428</v>
          </cell>
          <cell r="E84">
            <v>55546.93548387097</v>
          </cell>
          <cell r="F84">
            <v>53236.366666666669</v>
          </cell>
          <cell r="G84">
            <v>53122</v>
          </cell>
          <cell r="H84">
            <v>55218.033333333333</v>
          </cell>
          <cell r="I84">
            <v>32661.096774193549</v>
          </cell>
          <cell r="J84">
            <v>40998.870967741932</v>
          </cell>
          <cell r="K84">
            <v>55684.833333333336</v>
          </cell>
          <cell r="L84">
            <v>59717.032258064515</v>
          </cell>
          <cell r="M84">
            <v>62939.7</v>
          </cell>
          <cell r="N84">
            <v>67735.645161290318</v>
          </cell>
          <cell r="O84">
            <v>53891.501369863014</v>
          </cell>
        </row>
        <row r="85">
          <cell r="B85" t="str">
            <v>Среднее кол-во тонн в день</v>
          </cell>
          <cell r="C85">
            <v>16291.064516129032</v>
          </cell>
          <cell r="D85">
            <v>14385.785714285714</v>
          </cell>
          <cell r="E85">
            <v>15442</v>
          </cell>
          <cell r="F85">
            <v>14632.133333333333</v>
          </cell>
          <cell r="G85">
            <v>15290.709677419354</v>
          </cell>
          <cell r="H85">
            <v>15960.4</v>
          </cell>
          <cell r="I85">
            <v>15432.774193548386</v>
          </cell>
          <cell r="J85">
            <v>15037.645161290322</v>
          </cell>
          <cell r="K85">
            <v>16556.7</v>
          </cell>
          <cell r="L85">
            <v>15187.741935483871</v>
          </cell>
          <cell r="M85">
            <v>14710.433333333332</v>
          </cell>
          <cell r="N85">
            <v>15464.258064516129</v>
          </cell>
          <cell r="O85">
            <v>15372.942465753425</v>
          </cell>
        </row>
        <row r="86">
          <cell r="B86" t="str">
            <v>Дней в месяце</v>
          </cell>
          <cell r="C86">
            <v>31</v>
          </cell>
          <cell r="D86">
            <v>28</v>
          </cell>
          <cell r="E86">
            <v>31</v>
          </cell>
          <cell r="F86">
            <v>30</v>
          </cell>
          <cell r="G86">
            <v>31</v>
          </cell>
          <cell r="H86">
            <v>30</v>
          </cell>
          <cell r="I86">
            <v>31</v>
          </cell>
          <cell r="J86">
            <v>31</v>
          </cell>
          <cell r="K86">
            <v>30</v>
          </cell>
          <cell r="L86">
            <v>31</v>
          </cell>
          <cell r="M86">
            <v>30</v>
          </cell>
          <cell r="N86">
            <v>31</v>
          </cell>
          <cell r="O86">
            <v>365</v>
          </cell>
        </row>
      </sheetData>
      <sheetData sheetId="17" refreshError="1">
        <row r="1">
          <cell r="A1" t="str">
            <v>KUMTOR OPERATING COMPANY</v>
          </cell>
        </row>
        <row r="2">
          <cell r="A2" t="str">
            <v>2002 TOTAL COSTS, PRODUCTION &amp; PRICE STATISTICS (000s)</v>
          </cell>
        </row>
        <row r="3">
          <cell r="A3" t="str">
            <v>December 31, 2002</v>
          </cell>
        </row>
        <row r="5">
          <cell r="B5" t="str">
            <v>Jan</v>
          </cell>
          <cell r="C5" t="str">
            <v>Feb</v>
          </cell>
          <cell r="D5" t="str">
            <v>Mar</v>
          </cell>
          <cell r="E5" t="str">
            <v>Apr</v>
          </cell>
          <cell r="F5" t="str">
            <v>May</v>
          </cell>
          <cell r="G5" t="str">
            <v>Jun</v>
          </cell>
          <cell r="H5" t="str">
            <v>Jul</v>
          </cell>
          <cell r="I5" t="str">
            <v>Aug</v>
          </cell>
          <cell r="J5" t="str">
            <v>Sep</v>
          </cell>
          <cell r="K5" t="str">
            <v>Oct</v>
          </cell>
          <cell r="L5" t="str">
            <v>Nov</v>
          </cell>
          <cell r="M5" t="str">
            <v>Dec</v>
          </cell>
          <cell r="N5" t="str">
            <v>2002 Total</v>
          </cell>
          <cell r="O5" t="str">
            <v>2002 Avg.</v>
          </cell>
        </row>
        <row r="7">
          <cell r="A7" t="str">
            <v>Mining</v>
          </cell>
          <cell r="B7">
            <v>2819.3343346301826</v>
          </cell>
          <cell r="C7">
            <v>2817.1421309949365</v>
          </cell>
          <cell r="D7">
            <v>2947.4759256340171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8583.9523912591358</v>
          </cell>
          <cell r="O7">
            <v>715.32936593826128</v>
          </cell>
        </row>
        <row r="8">
          <cell r="A8" t="str">
            <v>Milling</v>
          </cell>
          <cell r="B8">
            <v>2061.6281737887748</v>
          </cell>
          <cell r="C8">
            <v>2024.7365038577045</v>
          </cell>
          <cell r="D8">
            <v>2528.6938268559225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6615.0585045024018</v>
          </cell>
          <cell r="O8">
            <v>551.25487537520019</v>
          </cell>
        </row>
        <row r="9">
          <cell r="A9" t="str">
            <v>Site Services</v>
          </cell>
          <cell r="B9">
            <v>1815.1941157070169</v>
          </cell>
          <cell r="C9">
            <v>2190.0038033736632</v>
          </cell>
          <cell r="D9">
            <v>2020.4077125293636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6025.6056316100439</v>
          </cell>
          <cell r="O9">
            <v>502.13380263417031</v>
          </cell>
        </row>
        <row r="10">
          <cell r="A10" t="str">
            <v>Site Indirects</v>
          </cell>
          <cell r="B10">
            <v>25.251942009312664</v>
          </cell>
          <cell r="C10">
            <v>321.74455778346692</v>
          </cell>
          <cell r="D10">
            <v>77.838321557993865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424.83482135077344</v>
          </cell>
          <cell r="O10">
            <v>35.402901779231122</v>
          </cell>
        </row>
        <row r="11">
          <cell r="A11" t="str">
            <v>Sub-total</v>
          </cell>
          <cell r="B11">
            <v>6721.4085661352874</v>
          </cell>
          <cell r="C11">
            <v>7353.6269960097716</v>
          </cell>
          <cell r="D11">
            <v>7574.4157865772968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21649.451348722356</v>
          </cell>
          <cell r="O11">
            <v>1804.1209457268631</v>
          </cell>
        </row>
        <row r="13">
          <cell r="A13" t="str">
            <v>Bishkek Administration</v>
          </cell>
          <cell r="B13">
            <v>431.6376285382413</v>
          </cell>
          <cell r="C13">
            <v>836.00473737346488</v>
          </cell>
          <cell r="D13">
            <v>601.39120327732792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1869.0335691890341</v>
          </cell>
          <cell r="O13">
            <v>155.7527974324195</v>
          </cell>
        </row>
        <row r="14">
          <cell r="A14" t="str">
            <v>Management Fee</v>
          </cell>
          <cell r="B14">
            <v>356.04831999999999</v>
          </cell>
          <cell r="C14">
            <v>395.26711999999998</v>
          </cell>
          <cell r="D14">
            <v>418.56534999999997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1169.8807899999999</v>
          </cell>
          <cell r="O14">
            <v>97.490065833333333</v>
          </cell>
        </row>
        <row r="15">
          <cell r="A15" t="str">
            <v>Sub-total</v>
          </cell>
          <cell r="B15">
            <v>787.68594853824129</v>
          </cell>
          <cell r="C15">
            <v>1231.2718573734649</v>
          </cell>
          <cell r="D15">
            <v>1019.9565532773279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3038.9143591890343</v>
          </cell>
          <cell r="O15">
            <v>253.24286326575285</v>
          </cell>
        </row>
        <row r="16">
          <cell r="A16" t="str">
            <v>Total Cash Operating Costs</v>
          </cell>
          <cell r="B16">
            <v>7509.0945146735285</v>
          </cell>
          <cell r="C16">
            <v>8584.8988533832362</v>
          </cell>
          <cell r="D16">
            <v>8594.3723398546244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24688.365707911391</v>
          </cell>
          <cell r="O16">
            <v>2057.3638089926158</v>
          </cell>
        </row>
        <row r="18">
          <cell r="A18" t="str">
            <v>Concession Tax</v>
          </cell>
          <cell r="B18">
            <v>294.00728999999995</v>
          </cell>
          <cell r="C18">
            <v>165.43754000000001</v>
          </cell>
          <cell r="D18">
            <v>190.07041000000001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649.51523999999995</v>
          </cell>
          <cell r="O18">
            <v>54.126269999999998</v>
          </cell>
        </row>
        <row r="19">
          <cell r="A19" t="str">
            <v>Royalty Tax</v>
          </cell>
          <cell r="B19">
            <v>110.25273177254643</v>
          </cell>
          <cell r="C19">
            <v>62.039075624539997</v>
          </cell>
          <cell r="D19">
            <v>71.276404528930001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243.5682119260164</v>
          </cell>
          <cell r="O19">
            <v>20.297350993834701</v>
          </cell>
        </row>
        <row r="20">
          <cell r="A20" t="str">
            <v>Social Fund Tax</v>
          </cell>
          <cell r="B20">
            <v>89.793000000000006</v>
          </cell>
          <cell r="C20">
            <v>100.57299999999999</v>
          </cell>
          <cell r="D20">
            <v>-84.549000000000007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105.81699999999999</v>
          </cell>
          <cell r="O20">
            <v>8.8180833333333322</v>
          </cell>
        </row>
        <row r="21">
          <cell r="A21" t="str">
            <v>Road Tax</v>
          </cell>
          <cell r="B21">
            <v>206.2001123166884</v>
          </cell>
          <cell r="C21">
            <v>119.57973146995002</v>
          </cell>
          <cell r="D21">
            <v>130.10226189117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455.8821056778084</v>
          </cell>
          <cell r="O21">
            <v>37.9901754731507</v>
          </cell>
        </row>
        <row r="22">
          <cell r="A22" t="str">
            <v>Land Tax</v>
          </cell>
          <cell r="B22" t="e">
            <v>#N/A</v>
          </cell>
          <cell r="C22" t="e">
            <v>#N/A</v>
          </cell>
          <cell r="D22" t="e">
            <v>#N/A</v>
          </cell>
          <cell r="E22" t="e">
            <v>#N/A</v>
          </cell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</row>
        <row r="23">
          <cell r="A23" t="str">
            <v>VAT on Imports of Consumables</v>
          </cell>
          <cell r="B23">
            <v>11.127844993522716</v>
          </cell>
          <cell r="C23">
            <v>8.0729162092999989</v>
          </cell>
          <cell r="D23">
            <v>11.736874204520001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30.937635407342718</v>
          </cell>
          <cell r="O23">
            <v>2.5781362839452266</v>
          </cell>
        </row>
        <row r="24">
          <cell r="A24" t="str">
            <v>Exploration Program</v>
          </cell>
          <cell r="B24">
            <v>60.664760000000001</v>
          </cell>
          <cell r="C24">
            <v>215.49751999999998</v>
          </cell>
          <cell r="D24">
            <v>331.04164000000003</v>
          </cell>
          <cell r="E24">
            <v>0</v>
          </cell>
          <cell r="F24">
            <v>0</v>
          </cell>
          <cell r="G24">
            <v>0</v>
          </cell>
          <cell r="H24">
            <v>2.5999999999999999E-2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607.20391999999993</v>
          </cell>
          <cell r="O24">
            <v>50.60032666666666</v>
          </cell>
        </row>
        <row r="25">
          <cell r="A25" t="str">
            <v>Other Income / Expense</v>
          </cell>
          <cell r="B25">
            <v>166.91404386931777</v>
          </cell>
          <cell r="C25">
            <v>61.12624718420475</v>
          </cell>
          <cell r="D25">
            <v>138.39950234413092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366.43979339765343</v>
          </cell>
          <cell r="O25">
            <v>30.536649449804454</v>
          </cell>
        </row>
        <row r="26">
          <cell r="A26" t="str">
            <v>Sub-total</v>
          </cell>
          <cell r="B26" t="e">
            <v>#N/A</v>
          </cell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</row>
        <row r="27">
          <cell r="A27" t="str">
            <v>TOTAL CASH COSTS</v>
          </cell>
          <cell r="B27" t="e">
            <v>#N/A</v>
          </cell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</row>
        <row r="29">
          <cell r="A29" t="str">
            <v>Financing Charges</v>
          </cell>
          <cell r="B29">
            <v>882.09042883049847</v>
          </cell>
          <cell r="C29">
            <v>981.70751676566101</v>
          </cell>
          <cell r="D29">
            <v>897.24131829379871</v>
          </cell>
          <cell r="E29">
            <v>0</v>
          </cell>
          <cell r="F29">
            <v>0</v>
          </cell>
          <cell r="G29">
            <v>0</v>
          </cell>
          <cell r="H29">
            <v>609.37587883049844</v>
          </cell>
          <cell r="I29">
            <v>609.37587883049844</v>
          </cell>
          <cell r="J29">
            <v>609.37587883049844</v>
          </cell>
          <cell r="K29">
            <v>609.37587883049844</v>
          </cell>
          <cell r="L29">
            <v>609.37587883049844</v>
          </cell>
          <cell r="M29">
            <v>609.37587883049844</v>
          </cell>
          <cell r="N29">
            <v>6417.2945368729497</v>
          </cell>
          <cell r="O29">
            <v>534.77454473941248</v>
          </cell>
        </row>
        <row r="30">
          <cell r="A30" t="str">
            <v>Depr., Depl., Reclamation</v>
          </cell>
          <cell r="B30">
            <v>3626.1304599999999</v>
          </cell>
          <cell r="C30">
            <v>3086.60583</v>
          </cell>
          <cell r="D30">
            <v>3045.8959199999999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9758.6322099999998</v>
          </cell>
          <cell r="O30">
            <v>813.21935083333335</v>
          </cell>
        </row>
        <row r="31">
          <cell r="A31" t="str">
            <v>TOTAL COSTS</v>
          </cell>
          <cell r="B31" t="e">
            <v>#N/A</v>
          </cell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</row>
        <row r="32">
          <cell r="A32" t="str">
            <v>TOTAL CAPITAL COSTS</v>
          </cell>
          <cell r="B32">
            <v>142.00219000000001</v>
          </cell>
          <cell r="C32">
            <v>287.53434582521163</v>
          </cell>
          <cell r="D32">
            <v>290.06200000000001</v>
          </cell>
          <cell r="E32">
            <v>341.83499999999998</v>
          </cell>
          <cell r="F32">
            <v>553.6241</v>
          </cell>
          <cell r="G32">
            <v>238.91800000000001</v>
          </cell>
          <cell r="H32">
            <v>256.69400000000002</v>
          </cell>
          <cell r="I32">
            <v>1669.096</v>
          </cell>
          <cell r="J32">
            <v>451.952</v>
          </cell>
          <cell r="K32">
            <v>1700.4561041981506</v>
          </cell>
          <cell r="L32">
            <v>107.855</v>
          </cell>
          <cell r="M32">
            <v>2803.444</v>
          </cell>
          <cell r="N32">
            <v>8610.1819090254594</v>
          </cell>
          <cell r="O32">
            <v>717.51515908545491</v>
          </cell>
        </row>
        <row r="35">
          <cell r="A35" t="str">
            <v>Gold Poured (oz.)</v>
          </cell>
          <cell r="B35">
            <v>60835</v>
          </cell>
          <cell r="C35">
            <v>44480</v>
          </cell>
          <cell r="D35">
            <v>49381</v>
          </cell>
          <cell r="E35">
            <v>48996</v>
          </cell>
          <cell r="F35">
            <v>48923</v>
          </cell>
          <cell r="G35">
            <v>38812</v>
          </cell>
          <cell r="H35">
            <v>20799</v>
          </cell>
          <cell r="I35">
            <v>35596</v>
          </cell>
          <cell r="J35">
            <v>38528</v>
          </cell>
          <cell r="K35">
            <v>30886</v>
          </cell>
          <cell r="L35">
            <v>41091</v>
          </cell>
          <cell r="M35">
            <v>70223</v>
          </cell>
          <cell r="N35">
            <v>528550</v>
          </cell>
          <cell r="O35">
            <v>44045.833333333336</v>
          </cell>
        </row>
        <row r="37">
          <cell r="A37" t="str">
            <v>Gold Price/Ounce (London Fix)</v>
          </cell>
          <cell r="B37">
            <v>281.56136363636364</v>
          </cell>
          <cell r="C37">
            <v>295.495</v>
          </cell>
          <cell r="D37">
            <v>294.05500000000001</v>
          </cell>
          <cell r="E37">
            <v>308.2</v>
          </cell>
          <cell r="F37">
            <v>307.97500000000002</v>
          </cell>
          <cell r="G37">
            <v>321.17779999999999</v>
          </cell>
          <cell r="H37">
            <v>313.29130434782599</v>
          </cell>
          <cell r="I37">
            <v>310.25479999999999</v>
          </cell>
          <cell r="J37">
            <v>319.13569999999999</v>
          </cell>
          <cell r="K37">
            <v>316.58</v>
          </cell>
          <cell r="L37">
            <v>319.06666666666672</v>
          </cell>
          <cell r="M37">
            <v>333.11500000000001</v>
          </cell>
          <cell r="N37">
            <v>333.11500000000001</v>
          </cell>
          <cell r="O37">
            <v>309.99230288757138</v>
          </cell>
        </row>
        <row r="39">
          <cell r="A39" t="str">
            <v>Cash Operating Cost/Ounce Poured</v>
          </cell>
          <cell r="B39">
            <v>123.43378835659617</v>
          </cell>
          <cell r="C39">
            <v>193.00581954548642</v>
          </cell>
          <cell r="D39">
            <v>174.04208784460874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46.70961253980019</v>
          </cell>
          <cell r="O39">
            <v>46.70961253980019</v>
          </cell>
        </row>
        <row r="40">
          <cell r="A40" t="str">
            <v>Total Cash Costs/Ounce Poured</v>
          </cell>
          <cell r="B40" t="e">
            <v>#N/A</v>
          </cell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</row>
        <row r="41">
          <cell r="A41" t="str">
            <v>Total Costs/Ounce Poured</v>
          </cell>
          <cell r="B41" t="e">
            <v>#N/A</v>
          </cell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</row>
        <row r="43">
          <cell r="A43" t="str">
            <v>Total Cash Costs/Ounce Poured (incl. Indemnifiable taxes)</v>
          </cell>
          <cell r="B43" t="e">
            <v>#N/A</v>
          </cell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</row>
        <row r="45">
          <cell r="A45" t="str">
            <v>Capital Costs/Total Costs</v>
          </cell>
          <cell r="B45">
            <v>1.9851988388630996E-2</v>
          </cell>
          <cell r="C45">
            <v>3.5109557448491972E-2</v>
          </cell>
          <cell r="D45">
            <v>3.5478088017481153E-2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0.36610274594976361</v>
          </cell>
          <cell r="O45">
            <v>0.3661027459497635</v>
          </cell>
        </row>
        <row r="47">
          <cell r="A47" t="str">
            <v>US $ / Som</v>
          </cell>
          <cell r="B47">
            <v>48.191899999999997</v>
          </cell>
          <cell r="C47">
            <v>47.867400000000004</v>
          </cell>
          <cell r="D47">
            <v>48.143999999999998</v>
          </cell>
          <cell r="E47">
            <v>48.064399999999999</v>
          </cell>
          <cell r="F47">
            <v>47.879199999999997</v>
          </cell>
          <cell r="G47">
            <v>46.149900000000002</v>
          </cell>
          <cell r="H47">
            <v>46.283200000000001</v>
          </cell>
          <cell r="I47">
            <v>46.194899999999997</v>
          </cell>
          <cell r="J47">
            <v>46.000399999999999</v>
          </cell>
          <cell r="K47">
            <v>46.061199999999999</v>
          </cell>
          <cell r="L47">
            <v>46.012700000000002</v>
          </cell>
          <cell r="M47">
            <v>46.094900000000003</v>
          </cell>
          <cell r="N47">
            <v>46.094900000000003</v>
          </cell>
          <cell r="O47">
            <v>46.912008333333347</v>
          </cell>
        </row>
        <row r="48">
          <cell r="A48" t="str">
            <v>US $ / Cnd $</v>
          </cell>
          <cell r="B48">
            <v>1.5874999999999999</v>
          </cell>
          <cell r="C48">
            <v>1.6084000000000001</v>
          </cell>
          <cell r="D48">
            <v>1.5926</v>
          </cell>
          <cell r="E48">
            <v>1.5616000000000001</v>
          </cell>
          <cell r="F48">
            <v>1.534</v>
          </cell>
          <cell r="G48">
            <v>1.5163</v>
          </cell>
          <cell r="H48">
            <v>1.5712999999999999</v>
          </cell>
          <cell r="I48">
            <v>1.5569999999999999</v>
          </cell>
          <cell r="J48">
            <v>1.5778000000000001</v>
          </cell>
          <cell r="K48">
            <v>1.5658000000000001</v>
          </cell>
          <cell r="L48">
            <v>1.5643199999999999</v>
          </cell>
          <cell r="M48">
            <v>1.5768</v>
          </cell>
          <cell r="N48">
            <v>1.5768</v>
          </cell>
          <cell r="O48">
            <v>1.5677849999999998</v>
          </cell>
        </row>
        <row r="53">
          <cell r="A53" t="str">
            <v>КУМТОР ОПЕРЕЙТИНГ КОМПАНИ</v>
          </cell>
        </row>
        <row r="54">
          <cell r="A54" t="str">
            <v>СТАТИСТИКА ПО ЗАТРАТАМ , ПРОИЗВОДСТВУ И ЦЕНАМ ЗА 2002 Г. (доллары США в тыс.)</v>
          </cell>
        </row>
        <row r="55">
          <cell r="A55" t="str">
            <v>31 августа 2002 года</v>
          </cell>
        </row>
        <row r="57">
          <cell r="B57" t="str">
            <v>Январь</v>
          </cell>
          <cell r="C57" t="str">
            <v>Февраль</v>
          </cell>
          <cell r="D57" t="str">
            <v>Март</v>
          </cell>
          <cell r="E57" t="str">
            <v>Апрель</v>
          </cell>
          <cell r="F57" t="str">
            <v>Май</v>
          </cell>
          <cell r="G57" t="str">
            <v>Июнь</v>
          </cell>
          <cell r="H57" t="str">
            <v>Июль</v>
          </cell>
          <cell r="I57" t="str">
            <v>Август</v>
          </cell>
          <cell r="J57" t="str">
            <v>Сентябрь</v>
          </cell>
          <cell r="K57" t="str">
            <v>Октябрь</v>
          </cell>
          <cell r="L57" t="str">
            <v>Ноябрь</v>
          </cell>
          <cell r="M57" t="str">
            <v>Декабрь</v>
          </cell>
          <cell r="N57" t="str">
            <v>Итого за 2002</v>
          </cell>
          <cell r="O57" t="str">
            <v>В сред. за 2002.</v>
          </cell>
        </row>
        <row r="59">
          <cell r="A59" t="str">
            <v>Добыча</v>
          </cell>
          <cell r="B59">
            <v>2819.3343346301826</v>
          </cell>
          <cell r="C59">
            <v>2817.1421309949365</v>
          </cell>
          <cell r="D59">
            <v>2947.4759256340171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8583.9523912591358</v>
          </cell>
          <cell r="O59">
            <v>715.32936593826128</v>
          </cell>
        </row>
        <row r="60">
          <cell r="A60" t="str">
            <v>Переработка</v>
          </cell>
          <cell r="B60">
            <v>2061.6281737887748</v>
          </cell>
          <cell r="C60">
            <v>2024.7365038577045</v>
          </cell>
          <cell r="D60">
            <v>2528.6938268559225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6615.0585045024018</v>
          </cell>
          <cell r="O60">
            <v>551.25487537520019</v>
          </cell>
        </row>
        <row r="61">
          <cell r="A61" t="str">
            <v>Услуги на объекте</v>
          </cell>
          <cell r="B61">
            <v>1815.1941157070169</v>
          </cell>
          <cell r="C61">
            <v>2190.0038033736632</v>
          </cell>
          <cell r="D61">
            <v>2020.4077125293636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6025.6056316100439</v>
          </cell>
          <cell r="O61">
            <v>502.13380263417031</v>
          </cell>
        </row>
        <row r="62">
          <cell r="A62" t="str">
            <v>Косвенные на объекте</v>
          </cell>
          <cell r="B62">
            <v>25.251942009312664</v>
          </cell>
          <cell r="C62">
            <v>321.74455778346692</v>
          </cell>
          <cell r="D62">
            <v>77.838321557993865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424.83482135077344</v>
          </cell>
          <cell r="O62">
            <v>35.402901779231122</v>
          </cell>
        </row>
        <row r="63">
          <cell r="A63" t="str">
            <v>Предварит. итог</v>
          </cell>
          <cell r="B63">
            <v>6721.4085661352874</v>
          </cell>
          <cell r="C63">
            <v>7353.6269960097716</v>
          </cell>
          <cell r="D63">
            <v>7574.4157865772968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21649.451348722356</v>
          </cell>
          <cell r="O63">
            <v>1804.1209457268631</v>
          </cell>
        </row>
        <row r="65">
          <cell r="A65" t="str">
            <v>Администрация в Бишкеке</v>
          </cell>
          <cell r="B65">
            <v>431.6376285382413</v>
          </cell>
          <cell r="C65">
            <v>836.00473737346488</v>
          </cell>
          <cell r="D65">
            <v>601.39120327732792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1869.0335691890341</v>
          </cell>
          <cell r="O65">
            <v>155.7527974324195</v>
          </cell>
        </row>
        <row r="66">
          <cell r="A66" t="str">
            <v>Гонорар за менеджмент</v>
          </cell>
          <cell r="B66">
            <v>356.04831999999999</v>
          </cell>
          <cell r="C66">
            <v>395.26711999999998</v>
          </cell>
          <cell r="D66">
            <v>418.56534999999997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1169.8807899999999</v>
          </cell>
          <cell r="O66">
            <v>97.490065833333333</v>
          </cell>
        </row>
        <row r="67">
          <cell r="A67" t="str">
            <v>Предварит. итог</v>
          </cell>
          <cell r="B67">
            <v>787.68594853824129</v>
          </cell>
          <cell r="C67">
            <v>1231.2718573734649</v>
          </cell>
          <cell r="D67">
            <v>1019.9565532773279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3038.9143591890343</v>
          </cell>
          <cell r="O67">
            <v>253.24286326575285</v>
          </cell>
        </row>
        <row r="69">
          <cell r="A69" t="str">
            <v>Всего ден. производствен. затрат</v>
          </cell>
          <cell r="B69">
            <v>7509.0945146735285</v>
          </cell>
          <cell r="C69">
            <v>8584.8988533832362</v>
          </cell>
          <cell r="D69">
            <v>8594.3723398546244</v>
          </cell>
          <cell r="E69">
            <v>0</v>
          </cell>
          <cell r="F69">
            <v>0</v>
          </cell>
          <cell r="G69">
            <v>0</v>
          </cell>
          <cell r="H69">
            <v>8608</v>
          </cell>
          <cell r="I69">
            <v>8577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24688.365707911391</v>
          </cell>
          <cell r="O69">
            <v>2057.3638089926158</v>
          </cell>
        </row>
        <row r="71">
          <cell r="A71" t="str">
            <v>Концессия</v>
          </cell>
          <cell r="B71">
            <v>294.00728999999995</v>
          </cell>
          <cell r="C71">
            <v>165.43754000000001</v>
          </cell>
          <cell r="D71">
            <v>190.07041000000001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649.51523999999995</v>
          </cell>
          <cell r="O71">
            <v>54.126269999999998</v>
          </cell>
        </row>
        <row r="72">
          <cell r="A72" t="str">
            <v>Роялти</v>
          </cell>
          <cell r="B72">
            <v>110.25273177254643</v>
          </cell>
          <cell r="C72">
            <v>62.039075624539997</v>
          </cell>
          <cell r="D72">
            <v>71.276404528930001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243.5682119260164</v>
          </cell>
          <cell r="O72">
            <v>20.297350993834701</v>
          </cell>
        </row>
        <row r="73">
          <cell r="A73" t="str">
            <v>Налог в соцфонд</v>
          </cell>
          <cell r="B73">
            <v>89.793000000000006</v>
          </cell>
          <cell r="C73">
            <v>100.57299999999999</v>
          </cell>
          <cell r="D73">
            <v>-84.549000000000007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105.81699999999999</v>
          </cell>
          <cell r="O73">
            <v>8.8180833333333322</v>
          </cell>
        </row>
        <row r="74">
          <cell r="A74" t="str">
            <v>Дорожный налог</v>
          </cell>
          <cell r="B74">
            <v>206.2001123166884</v>
          </cell>
          <cell r="C74">
            <v>119.57973146995002</v>
          </cell>
          <cell r="D74">
            <v>130.10226189117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455.8821056778084</v>
          </cell>
          <cell r="O74">
            <v>37.9901754731507</v>
          </cell>
        </row>
        <row r="75">
          <cell r="A75" t="str">
            <v>Земельный налог</v>
          </cell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</row>
        <row r="76">
          <cell r="A76" t="str">
            <v>Гелого-развед. программа</v>
          </cell>
          <cell r="B76">
            <v>60.664760000000001</v>
          </cell>
          <cell r="C76">
            <v>215.49751999999998</v>
          </cell>
          <cell r="D76">
            <v>331.04164000000003</v>
          </cell>
          <cell r="E76">
            <v>0</v>
          </cell>
          <cell r="F76">
            <v>0</v>
          </cell>
          <cell r="G76">
            <v>0</v>
          </cell>
          <cell r="H76">
            <v>2.5999999999999999E-2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607.20391999999993</v>
          </cell>
          <cell r="O76">
            <v>50.60032666666666</v>
          </cell>
        </row>
        <row r="77">
          <cell r="A77" t="str">
            <v>Прочие прибыль/расходы</v>
          </cell>
          <cell r="B77">
            <v>166.91404386931777</v>
          </cell>
          <cell r="C77">
            <v>61.12624718420475</v>
          </cell>
          <cell r="D77">
            <v>138.39950234413092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366.43979339765343</v>
          </cell>
          <cell r="O77">
            <v>30.536649449804454</v>
          </cell>
        </row>
        <row r="78">
          <cell r="A78" t="str">
            <v>Предварит. итог</v>
          </cell>
          <cell r="B78" t="e">
            <v>#N/A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H78" t="e">
            <v>#N/A</v>
          </cell>
          <cell r="I78" t="e">
            <v>#N/A</v>
          </cell>
          <cell r="J78" t="e">
            <v>#N/A</v>
          </cell>
          <cell r="K78" t="e">
            <v>#N/A</v>
          </cell>
          <cell r="L78" t="e">
            <v>#N/A</v>
          </cell>
          <cell r="M78" t="e">
            <v>#N/A</v>
          </cell>
          <cell r="N78" t="e">
            <v>#N/A</v>
          </cell>
          <cell r="O78" t="e">
            <v>#N/A</v>
          </cell>
        </row>
        <row r="80">
          <cell r="A80" t="str">
            <v>ИТОГО ДЕНЕЖНЫХ ЗАТРАТ</v>
          </cell>
          <cell r="B80" t="e">
            <v>#N/A</v>
          </cell>
          <cell r="C80" t="e">
            <v>#N/A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H80" t="e">
            <v>#N/A</v>
          </cell>
          <cell r="I80" t="e">
            <v>#N/A</v>
          </cell>
          <cell r="J80" t="e">
            <v>#N/A</v>
          </cell>
          <cell r="K80" t="e">
            <v>#N/A</v>
          </cell>
          <cell r="L80" t="e">
            <v>#N/A</v>
          </cell>
          <cell r="M80" t="e">
            <v>#N/A</v>
          </cell>
          <cell r="N80" t="e">
            <v>#N/A</v>
          </cell>
          <cell r="O80" t="e">
            <v>#N/A</v>
          </cell>
        </row>
        <row r="83">
          <cell r="A83" t="str">
            <v>Финансовые начисления</v>
          </cell>
          <cell r="B83">
            <v>882.09042883049847</v>
          </cell>
          <cell r="C83">
            <v>981.70751676566101</v>
          </cell>
          <cell r="D83">
            <v>897.24131829379871</v>
          </cell>
          <cell r="E83">
            <v>0</v>
          </cell>
          <cell r="F83">
            <v>0</v>
          </cell>
          <cell r="G83">
            <v>0</v>
          </cell>
          <cell r="H83">
            <v>609.37587883049844</v>
          </cell>
          <cell r="I83">
            <v>609.37587883049844</v>
          </cell>
          <cell r="J83">
            <v>609.37587883049844</v>
          </cell>
          <cell r="K83">
            <v>609.37587883049844</v>
          </cell>
          <cell r="L83">
            <v>609.37587883049844</v>
          </cell>
          <cell r="M83">
            <v>609.37587883049844</v>
          </cell>
          <cell r="N83">
            <v>6417.2945368729497</v>
          </cell>
          <cell r="O83">
            <v>534.77454473941248</v>
          </cell>
        </row>
        <row r="84">
          <cell r="A84" t="str">
            <v>Амортиз., износ, рекультивация</v>
          </cell>
          <cell r="B84">
            <v>3626.1304599999999</v>
          </cell>
          <cell r="C84">
            <v>3086.60583</v>
          </cell>
          <cell r="D84">
            <v>3045.8959199999999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9758.6322099999998</v>
          </cell>
          <cell r="O84">
            <v>813.21935083333335</v>
          </cell>
        </row>
        <row r="85">
          <cell r="A85" t="str">
            <v>ИТОГО ЗАТРАТ</v>
          </cell>
          <cell r="B85" t="e">
            <v>#N/A</v>
          </cell>
          <cell r="C85" t="e">
            <v>#N/A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</row>
        <row r="86">
          <cell r="A86" t="str">
            <v>ИТОГО КАПИТАЛЬНЫХ ЗАТРАТ</v>
          </cell>
          <cell r="B86">
            <v>142.00219000000001</v>
          </cell>
          <cell r="C86">
            <v>287.53434582521163</v>
          </cell>
          <cell r="D86">
            <v>290.06200000000001</v>
          </cell>
          <cell r="E86">
            <v>341.83499999999998</v>
          </cell>
          <cell r="F86">
            <v>553.6241</v>
          </cell>
          <cell r="G86">
            <v>238.91800000000001</v>
          </cell>
          <cell r="H86">
            <v>256.69400000000002</v>
          </cell>
          <cell r="I86">
            <v>1669.096</v>
          </cell>
          <cell r="J86">
            <v>451.952</v>
          </cell>
          <cell r="K86">
            <v>1700.4561041981506</v>
          </cell>
          <cell r="L86">
            <v>107.855</v>
          </cell>
          <cell r="M86">
            <v>2803.444</v>
          </cell>
          <cell r="N86">
            <v>8610.1819090254594</v>
          </cell>
          <cell r="O86">
            <v>717.51515908545491</v>
          </cell>
        </row>
        <row r="89">
          <cell r="A89" t="str">
            <v>Унции отлитого золота</v>
          </cell>
          <cell r="B89">
            <v>60835</v>
          </cell>
          <cell r="C89">
            <v>44480</v>
          </cell>
          <cell r="D89">
            <v>49381</v>
          </cell>
          <cell r="E89">
            <v>48996</v>
          </cell>
          <cell r="F89">
            <v>48923</v>
          </cell>
          <cell r="G89">
            <v>38812</v>
          </cell>
          <cell r="H89">
            <v>20799</v>
          </cell>
          <cell r="I89">
            <v>35596</v>
          </cell>
          <cell r="J89">
            <v>38528</v>
          </cell>
          <cell r="K89">
            <v>30886</v>
          </cell>
          <cell r="L89">
            <v>41091</v>
          </cell>
          <cell r="M89">
            <v>70223</v>
          </cell>
          <cell r="N89">
            <v>528550</v>
          </cell>
          <cell r="O89">
            <v>44045.833333333336</v>
          </cell>
        </row>
        <row r="91">
          <cell r="A91" t="str">
            <v>Цена за унцию золота (Лондон фикс)</v>
          </cell>
          <cell r="B91">
            <v>281.56136363636364</v>
          </cell>
          <cell r="C91">
            <v>295.495</v>
          </cell>
          <cell r="D91">
            <v>294.05500000000001</v>
          </cell>
          <cell r="E91">
            <v>308.2</v>
          </cell>
          <cell r="F91">
            <v>307.97500000000002</v>
          </cell>
          <cell r="G91">
            <v>321.17779999999999</v>
          </cell>
          <cell r="H91">
            <v>313.29130434782599</v>
          </cell>
          <cell r="I91">
            <v>310.25479999999999</v>
          </cell>
          <cell r="J91">
            <v>319.13569999999999</v>
          </cell>
          <cell r="K91">
            <v>316.58</v>
          </cell>
          <cell r="L91">
            <v>319.06666666666672</v>
          </cell>
          <cell r="M91">
            <v>333.11500000000001</v>
          </cell>
          <cell r="N91">
            <v>333.11500000000001</v>
          </cell>
          <cell r="O91">
            <v>309.99230288757138</v>
          </cell>
        </row>
        <row r="93">
          <cell r="A93" t="str">
            <v>Наличн. производств. затраты/отл. унция</v>
          </cell>
          <cell r="B93">
            <v>123.43378835659617</v>
          </cell>
          <cell r="C93">
            <v>193.00581954548642</v>
          </cell>
          <cell r="D93">
            <v>174.04208784460874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46.70961253980019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 t="e">
            <v>#N/A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</row>
        <row r="95">
          <cell r="A95" t="str">
            <v>Всего затрат/отлитая унция</v>
          </cell>
          <cell r="B95" t="e">
            <v>#N/A</v>
          </cell>
          <cell r="C95" t="e">
            <v>#N/A</v>
          </cell>
          <cell r="D95" t="e">
            <v>#N/A</v>
          </cell>
          <cell r="E95" t="e">
            <v>#N/A</v>
          </cell>
          <cell r="F95" t="e">
            <v>#N/A</v>
          </cell>
          <cell r="G95" t="e">
            <v>#N/A</v>
          </cell>
          <cell r="H95" t="e">
            <v>#N/A</v>
          </cell>
          <cell r="I95" t="e">
            <v>#N/A</v>
          </cell>
          <cell r="J95" t="e">
            <v>#N/A</v>
          </cell>
          <cell r="K95" t="e">
            <v>#N/A</v>
          </cell>
          <cell r="L95" t="e">
            <v>#N/A</v>
          </cell>
          <cell r="M95" t="e">
            <v>#N/A</v>
          </cell>
          <cell r="N95" t="e">
            <v>#N/A</v>
          </cell>
          <cell r="O95" t="e">
            <v>#N/A</v>
          </cell>
        </row>
        <row r="97">
          <cell r="A97" t="str">
            <v>Всего ден. затрат/отлитая унция (в т.ч. возмещаемые налоги)</v>
          </cell>
          <cell r="B97" t="e">
            <v>#N/A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e">
            <v>#N/A</v>
          </cell>
          <cell r="I97" t="e">
            <v>#N/A</v>
          </cell>
          <cell r="J97" t="e">
            <v>#N/A</v>
          </cell>
          <cell r="K97" t="e">
            <v>#N/A</v>
          </cell>
          <cell r="L97" t="e">
            <v>#N/A</v>
          </cell>
          <cell r="M97" t="e">
            <v>#N/A</v>
          </cell>
          <cell r="N97" t="e">
            <v>#N/A</v>
          </cell>
          <cell r="O97" t="e">
            <v>#N/A</v>
          </cell>
        </row>
        <row r="99">
          <cell r="A99" t="str">
            <v>Капитальные затр./всего затрат</v>
          </cell>
          <cell r="B99">
            <v>1.9851988388630996E-2</v>
          </cell>
          <cell r="C99">
            <v>3.5109557448491972E-2</v>
          </cell>
          <cell r="D99">
            <v>3.5478088017481153E-2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>
            <v>0.36610274594976361</v>
          </cell>
          <cell r="O99">
            <v>0.3661027459497635</v>
          </cell>
        </row>
        <row r="101">
          <cell r="A101" t="str">
            <v>US $/сом</v>
          </cell>
          <cell r="B101">
            <v>48.191899999999997</v>
          </cell>
          <cell r="C101">
            <v>49.0899</v>
          </cell>
          <cell r="D101">
            <v>48.143999999999998</v>
          </cell>
          <cell r="E101">
            <v>48.064399999999999</v>
          </cell>
          <cell r="F101">
            <v>47.879199999999997</v>
          </cell>
          <cell r="G101">
            <v>46.149900000000002</v>
          </cell>
          <cell r="H101">
            <v>46.283200000000001</v>
          </cell>
          <cell r="I101">
            <v>46.194899999999997</v>
          </cell>
          <cell r="J101">
            <v>46.000399999999999</v>
          </cell>
          <cell r="K101">
            <v>46.061199999999999</v>
          </cell>
          <cell r="L101">
            <v>46.012700000000002</v>
          </cell>
          <cell r="M101">
            <v>46.094900000000003</v>
          </cell>
          <cell r="N101">
            <v>46.094900000000003</v>
          </cell>
          <cell r="O101">
            <v>46.912008333333347</v>
          </cell>
        </row>
        <row r="102">
          <cell r="A102" t="str">
            <v>US $/канадский доллар</v>
          </cell>
          <cell r="B102">
            <v>1.5874999999999999</v>
          </cell>
          <cell r="C102">
            <v>1.6084000000000001</v>
          </cell>
          <cell r="D102">
            <v>1.5926</v>
          </cell>
          <cell r="E102">
            <v>1.5616000000000001</v>
          </cell>
          <cell r="F102">
            <v>1.534</v>
          </cell>
          <cell r="G102">
            <v>1.5163</v>
          </cell>
          <cell r="H102">
            <v>1.5712999999999999</v>
          </cell>
          <cell r="I102">
            <v>1.5569999999999999</v>
          </cell>
          <cell r="J102">
            <v>1.5778000000000001</v>
          </cell>
          <cell r="K102">
            <v>1.5658000000000001</v>
          </cell>
          <cell r="L102">
            <v>1.5643199999999999</v>
          </cell>
          <cell r="M102">
            <v>1.5768</v>
          </cell>
          <cell r="N102">
            <v>1.5768</v>
          </cell>
          <cell r="O102">
            <v>1.5677849999999998</v>
          </cell>
        </row>
      </sheetData>
      <sheetData sheetId="18" refreshError="1">
        <row r="1">
          <cell r="A1" t="str">
            <v>KUMTOR OPERATING COMPANY</v>
          </cell>
        </row>
        <row r="2">
          <cell r="A2" t="str">
            <v>MONTHLY AVERAGE COSTS, PRODUCTION &amp; PRICE STATISTICS</v>
          </cell>
        </row>
        <row r="3">
          <cell r="A3" t="str">
            <v>December 31, 2002</v>
          </cell>
        </row>
        <row r="5">
          <cell r="B5" t="str">
            <v>Monthly Average</v>
          </cell>
          <cell r="J5" t="str">
            <v>Yearly Total Actual</v>
          </cell>
        </row>
        <row r="6">
          <cell r="B6" t="str">
            <v>1997</v>
          </cell>
          <cell r="C6" t="str">
            <v xml:space="preserve">1998 </v>
          </cell>
          <cell r="D6" t="str">
            <v xml:space="preserve">1999 </v>
          </cell>
          <cell r="E6" t="str">
            <v>2000</v>
          </cell>
          <cell r="F6" t="str">
            <v>2001</v>
          </cell>
          <cell r="G6" t="str">
            <v>2002 YTD</v>
          </cell>
          <cell r="H6" t="str">
            <v>2002       Budget</v>
          </cell>
          <cell r="J6" t="str">
            <v>1997</v>
          </cell>
          <cell r="K6" t="str">
            <v xml:space="preserve">1998 </v>
          </cell>
          <cell r="L6" t="str">
            <v xml:space="preserve">1999 </v>
          </cell>
          <cell r="M6" t="str">
            <v>2000</v>
          </cell>
          <cell r="N6" t="str">
            <v>2001</v>
          </cell>
          <cell r="O6" t="str">
            <v>2002 YTD</v>
          </cell>
        </row>
        <row r="8">
          <cell r="A8" t="str">
            <v>Mining</v>
          </cell>
          <cell r="B8">
            <v>1829.3333333333333</v>
          </cell>
          <cell r="C8">
            <v>2145.4635000000003</v>
          </cell>
          <cell r="D8">
            <v>2321.3235</v>
          </cell>
          <cell r="E8">
            <v>2164.6787399999998</v>
          </cell>
          <cell r="F8">
            <v>2411.139036</v>
          </cell>
          <cell r="G8">
            <v>715.32936593826128</v>
          </cell>
          <cell r="H8" t="e">
            <v>#REF!</v>
          </cell>
          <cell r="J8">
            <v>21952</v>
          </cell>
          <cell r="K8">
            <v>25745.562000000002</v>
          </cell>
          <cell r="L8">
            <v>27855.882000000001</v>
          </cell>
          <cell r="M8">
            <v>25976.14488</v>
          </cell>
          <cell r="N8">
            <v>28933.668432000002</v>
          </cell>
          <cell r="O8">
            <v>8583.9523912591358</v>
          </cell>
        </row>
        <row r="9">
          <cell r="A9" t="str">
            <v>Milling</v>
          </cell>
          <cell r="B9">
            <v>2195.1417500000002</v>
          </cell>
          <cell r="C9">
            <v>2798.2278333333329</v>
          </cell>
          <cell r="D9">
            <v>2416.6590833333335</v>
          </cell>
          <cell r="E9">
            <v>2431.4068333333335</v>
          </cell>
          <cell r="F9">
            <v>2575.2711583333335</v>
          </cell>
          <cell r="G9">
            <v>551.25487537520019</v>
          </cell>
          <cell r="H9">
            <v>608.96760666666671</v>
          </cell>
          <cell r="J9">
            <v>26341.701000000001</v>
          </cell>
          <cell r="K9">
            <v>33578.733999999997</v>
          </cell>
          <cell r="L9">
            <v>28999.909</v>
          </cell>
          <cell r="M9">
            <v>29176.882000000001</v>
          </cell>
          <cell r="N9">
            <v>30903.253899999996</v>
          </cell>
          <cell r="O9">
            <v>6615.0585045024018</v>
          </cell>
        </row>
        <row r="10">
          <cell r="A10" t="str">
            <v>Site Services</v>
          </cell>
          <cell r="B10">
            <v>3130.7883333333334</v>
          </cell>
          <cell r="C10">
            <v>3089.4574166666666</v>
          </cell>
          <cell r="D10">
            <v>2561.5218333333332</v>
          </cell>
          <cell r="E10">
            <v>2393.1046666666666</v>
          </cell>
          <cell r="F10">
            <v>2238.2563450000002</v>
          </cell>
          <cell r="G10">
            <v>502.13380263417031</v>
          </cell>
          <cell r="H10">
            <v>555.10045833333322</v>
          </cell>
          <cell r="J10">
            <v>37569.46</v>
          </cell>
          <cell r="K10">
            <v>37073.489000000001</v>
          </cell>
          <cell r="L10">
            <v>30738.476999999999</v>
          </cell>
          <cell r="M10">
            <v>28717.256000000001</v>
          </cell>
          <cell r="N10">
            <v>26859.076140000001</v>
          </cell>
          <cell r="O10">
            <v>6025.6056316100439</v>
          </cell>
        </row>
        <row r="11">
          <cell r="A11" t="str">
            <v>Site Indirects</v>
          </cell>
          <cell r="B11">
            <v>0</v>
          </cell>
          <cell r="C11">
            <v>0</v>
          </cell>
          <cell r="D11">
            <v>1.3416666666666667E-2</v>
          </cell>
          <cell r="E11">
            <v>12.511166666666659</v>
          </cell>
          <cell r="F11">
            <v>2.0495833333331583E-2</v>
          </cell>
          <cell r="G11">
            <v>35.402901779231122</v>
          </cell>
          <cell r="H11">
            <v>0</v>
          </cell>
          <cell r="J11">
            <v>0</v>
          </cell>
          <cell r="K11">
            <v>0</v>
          </cell>
          <cell r="L11">
            <v>0.161</v>
          </cell>
          <cell r="M11">
            <v>150.1339999999999</v>
          </cell>
          <cell r="N11">
            <v>0.24594999999997924</v>
          </cell>
          <cell r="O11">
            <v>424.83482135077344</v>
          </cell>
        </row>
        <row r="12">
          <cell r="A12" t="str">
            <v>Sub-total</v>
          </cell>
          <cell r="B12">
            <v>7155.2634166666667</v>
          </cell>
          <cell r="C12">
            <v>8033.1487500000003</v>
          </cell>
          <cell r="D12">
            <v>7299.5178333333333</v>
          </cell>
          <cell r="E12">
            <v>7001.7014066666661</v>
          </cell>
          <cell r="F12">
            <v>7224.6870351666666</v>
          </cell>
          <cell r="G12">
            <v>1804.1209457268631</v>
          </cell>
          <cell r="H12" t="e">
            <v>#REF!</v>
          </cell>
          <cell r="J12">
            <v>85863.160999999993</v>
          </cell>
          <cell r="K12">
            <v>96397.785000000003</v>
          </cell>
          <cell r="L12">
            <v>87594.428999999989</v>
          </cell>
          <cell r="M12">
            <v>84020.416880000019</v>
          </cell>
          <cell r="N12">
            <v>86696.244422000003</v>
          </cell>
          <cell r="O12">
            <v>21649.451348722356</v>
          </cell>
        </row>
        <row r="14">
          <cell r="A14" t="str">
            <v>Bishkek Administration</v>
          </cell>
          <cell r="B14">
            <v>332.3723333333333</v>
          </cell>
          <cell r="C14">
            <v>613.18925000000002</v>
          </cell>
          <cell r="D14">
            <v>509.33350000000002</v>
          </cell>
          <cell r="E14">
            <v>577.66258333333326</v>
          </cell>
          <cell r="F14">
            <v>531.86078166666664</v>
          </cell>
          <cell r="G14">
            <v>155.7527974324195</v>
          </cell>
          <cell r="H14">
            <v>143.23929583333333</v>
          </cell>
          <cell r="J14">
            <v>3988.4679999999998</v>
          </cell>
          <cell r="K14">
            <v>7358.2709999999997</v>
          </cell>
          <cell r="L14">
            <v>6112.1450000000004</v>
          </cell>
          <cell r="M14">
            <v>6931.9509999999991</v>
          </cell>
          <cell r="N14">
            <v>6382.3293800000001</v>
          </cell>
          <cell r="O14">
            <v>1869.0335691890341</v>
          </cell>
        </row>
        <row r="15">
          <cell r="A15" t="str">
            <v>Management Fee</v>
          </cell>
          <cell r="B15">
            <v>460.25</v>
          </cell>
          <cell r="C15">
            <v>464.5124166666667</v>
          </cell>
          <cell r="D15">
            <v>412.63291666666669</v>
          </cell>
          <cell r="E15">
            <v>458.96291666666662</v>
          </cell>
          <cell r="F15">
            <v>444.4324933333333</v>
          </cell>
          <cell r="G15">
            <v>97.490065833333333</v>
          </cell>
          <cell r="H15">
            <v>0</v>
          </cell>
          <cell r="J15">
            <v>5523</v>
          </cell>
          <cell r="K15">
            <v>5574.1490000000003</v>
          </cell>
          <cell r="L15">
            <v>4951.7430000000004</v>
          </cell>
          <cell r="M15">
            <v>5507.5549999999994</v>
          </cell>
          <cell r="N15">
            <v>5333.1899199999998</v>
          </cell>
          <cell r="O15">
            <v>1169.8807899999999</v>
          </cell>
        </row>
        <row r="16">
          <cell r="A16" t="str">
            <v>Delineation Drilling and Audit Adjustment</v>
          </cell>
          <cell r="D16">
            <v>153</v>
          </cell>
          <cell r="L16">
            <v>1840</v>
          </cell>
        </row>
        <row r="17">
          <cell r="A17" t="str">
            <v>Sub-total</v>
          </cell>
          <cell r="B17">
            <v>792.62233333333324</v>
          </cell>
          <cell r="C17">
            <v>1077.7016666666668</v>
          </cell>
          <cell r="D17">
            <v>1074.9664166666666</v>
          </cell>
          <cell r="E17">
            <v>1036.6254999999999</v>
          </cell>
          <cell r="F17">
            <v>976.29327499999999</v>
          </cell>
          <cell r="G17">
            <v>253.24286326575285</v>
          </cell>
          <cell r="H17">
            <v>143.23929583333333</v>
          </cell>
          <cell r="J17">
            <v>9511.4680000000008</v>
          </cell>
          <cell r="K17">
            <v>12932.42</v>
          </cell>
          <cell r="L17">
            <v>12903.888000000001</v>
          </cell>
          <cell r="M17">
            <v>12439.505999999998</v>
          </cell>
          <cell r="N17">
            <v>11715.5193</v>
          </cell>
          <cell r="O17">
            <v>3038.9143591890343</v>
          </cell>
        </row>
        <row r="19">
          <cell r="A19" t="str">
            <v>Total Cash Operating Costs</v>
          </cell>
          <cell r="B19">
            <v>7947.8857499999995</v>
          </cell>
          <cell r="C19">
            <v>9110.850416666668</v>
          </cell>
          <cell r="D19">
            <v>8374.4842499999995</v>
          </cell>
          <cell r="E19">
            <v>8038.3269066666662</v>
          </cell>
          <cell r="F19">
            <v>8200.9803101666657</v>
          </cell>
          <cell r="G19">
            <v>2057.3638089926158</v>
          </cell>
          <cell r="H19" t="e">
            <v>#REF!</v>
          </cell>
          <cell r="J19">
            <v>95374.628999999986</v>
          </cell>
          <cell r="K19">
            <v>109330.205</v>
          </cell>
          <cell r="L19">
            <v>100498.317</v>
          </cell>
          <cell r="M19">
            <v>96459.922880000013</v>
          </cell>
          <cell r="N19">
            <v>98411.763722000003</v>
          </cell>
          <cell r="O19">
            <v>24688.365707911391</v>
          </cell>
        </row>
        <row r="21">
          <cell r="A21" t="str">
            <v>Concession Tax</v>
          </cell>
          <cell r="B21">
            <v>161.33333333333334</v>
          </cell>
          <cell r="C21">
            <v>218.02866666666668</v>
          </cell>
          <cell r="D21">
            <v>429.01549999999997</v>
          </cell>
          <cell r="E21">
            <v>224.56269166666667</v>
          </cell>
          <cell r="F21">
            <v>243.27998500000001</v>
          </cell>
          <cell r="G21">
            <v>54.126269999999998</v>
          </cell>
          <cell r="H21">
            <v>220.73027916666669</v>
          </cell>
          <cell r="J21">
            <v>1936</v>
          </cell>
          <cell r="K21">
            <v>2616.3440000000001</v>
          </cell>
          <cell r="L21">
            <v>5148.3860000000004</v>
          </cell>
          <cell r="M21">
            <v>2694.7523000000001</v>
          </cell>
          <cell r="N21">
            <v>2919.3598200000001</v>
          </cell>
          <cell r="O21">
            <v>649.51523999999995</v>
          </cell>
        </row>
        <row r="22">
          <cell r="A22" t="str">
            <v>Royalty Tax</v>
          </cell>
          <cell r="B22">
            <v>57.5</v>
          </cell>
          <cell r="C22">
            <v>81.760750000000002</v>
          </cell>
          <cell r="D22">
            <v>76.591916666666663</v>
          </cell>
          <cell r="E22">
            <v>84.210936283333339</v>
          </cell>
          <cell r="F22">
            <v>91.229984166666668</v>
          </cell>
          <cell r="G22">
            <v>20.297350993834701</v>
          </cell>
          <cell r="H22">
            <v>82.773854999999998</v>
          </cell>
          <cell r="J22">
            <v>690</v>
          </cell>
          <cell r="K22">
            <v>981.12900000000002</v>
          </cell>
          <cell r="L22">
            <v>918.17100000000005</v>
          </cell>
          <cell r="M22">
            <v>1010.5312354</v>
          </cell>
          <cell r="N22">
            <v>1094.75981</v>
          </cell>
          <cell r="O22">
            <v>243.5682119260164</v>
          </cell>
        </row>
        <row r="23">
          <cell r="A23" t="str">
            <v>Social Fund Tax</v>
          </cell>
          <cell r="B23">
            <v>33.034583333333337</v>
          </cell>
          <cell r="C23">
            <v>0.85333333333333339</v>
          </cell>
          <cell r="D23">
            <v>8.3333333333333331E-5</v>
          </cell>
          <cell r="E23">
            <v>6.25</v>
          </cell>
          <cell r="F23">
            <v>45.583926666666663</v>
          </cell>
          <cell r="G23">
            <v>8.8180833333333322</v>
          </cell>
          <cell r="H23">
            <v>25.275090000000002</v>
          </cell>
          <cell r="J23">
            <v>396.1</v>
          </cell>
          <cell r="K23">
            <v>10.24</v>
          </cell>
          <cell r="L23">
            <v>1E-3</v>
          </cell>
          <cell r="M23">
            <v>75</v>
          </cell>
          <cell r="N23">
            <v>547.00711999999987</v>
          </cell>
          <cell r="O23">
            <v>105.81699999999999</v>
          </cell>
        </row>
        <row r="24">
          <cell r="A24" t="str">
            <v>Road Tax</v>
          </cell>
          <cell r="B24">
            <v>104.66666666666667</v>
          </cell>
          <cell r="C24">
            <v>127.57675</v>
          </cell>
          <cell r="D24">
            <v>113.01941666666666</v>
          </cell>
          <cell r="E24">
            <v>124.12507833333332</v>
          </cell>
          <cell r="F24">
            <v>130.52211750000001</v>
          </cell>
          <cell r="G24">
            <v>37.9901754731507</v>
          </cell>
          <cell r="H24">
            <v>123.60895666666666</v>
          </cell>
          <cell r="J24">
            <v>1256</v>
          </cell>
          <cell r="K24">
            <v>1530.921</v>
          </cell>
          <cell r="L24">
            <v>1356.85</v>
          </cell>
          <cell r="M24">
            <v>1489.5009399999999</v>
          </cell>
          <cell r="N24">
            <v>1566.2654100000002</v>
          </cell>
          <cell r="O24">
            <v>455.8821056778084</v>
          </cell>
        </row>
        <row r="25">
          <cell r="A25" t="str">
            <v>Land Tax</v>
          </cell>
          <cell r="B25">
            <v>5.7500000000000008E-3</v>
          </cell>
          <cell r="C25">
            <v>0.22175</v>
          </cell>
          <cell r="D25">
            <v>0.13241666666666665</v>
          </cell>
          <cell r="E25">
            <v>1.6999999999999998E-2</v>
          </cell>
          <cell r="F25">
            <v>0</v>
          </cell>
          <cell r="G25" t="e">
            <v>#N/A</v>
          </cell>
          <cell r="H25">
            <v>0</v>
          </cell>
          <cell r="J25">
            <v>6.9000000000000006E-2</v>
          </cell>
          <cell r="K25">
            <v>2.661</v>
          </cell>
          <cell r="L25">
            <v>1.589</v>
          </cell>
          <cell r="M25">
            <v>0.20399999999999999</v>
          </cell>
          <cell r="N25">
            <v>1.39456</v>
          </cell>
          <cell r="O25" t="e">
            <v>#N/A</v>
          </cell>
        </row>
        <row r="26">
          <cell r="A26" t="str">
            <v>VAT on Imports of Consumables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2.5781362839452266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30.937635407342718</v>
          </cell>
        </row>
        <row r="27">
          <cell r="A27" t="str">
            <v>Exploration Program</v>
          </cell>
          <cell r="B27">
            <v>0</v>
          </cell>
          <cell r="C27">
            <v>14.710500000000001</v>
          </cell>
          <cell r="D27">
            <v>60.882916666666667</v>
          </cell>
          <cell r="E27">
            <v>37.183785833333332</v>
          </cell>
          <cell r="F27">
            <v>168.15787083333333</v>
          </cell>
          <cell r="G27">
            <v>50.60032666666666</v>
          </cell>
          <cell r="H27">
            <v>144.70308333333332</v>
          </cell>
          <cell r="J27">
            <v>0.4</v>
          </cell>
          <cell r="K27">
            <v>176.52600000000001</v>
          </cell>
          <cell r="L27">
            <v>729.66300000000001</v>
          </cell>
          <cell r="M27">
            <v>446.20542999999998</v>
          </cell>
          <cell r="N27">
            <v>2017.8944500000002</v>
          </cell>
          <cell r="O27">
            <v>607.20391999999993</v>
          </cell>
        </row>
        <row r="28">
          <cell r="A28" t="str">
            <v>Other Income / Expense</v>
          </cell>
          <cell r="B28">
            <v>-68.337166666666675</v>
          </cell>
          <cell r="C28">
            <v>166.03908333333334</v>
          </cell>
          <cell r="D28">
            <v>63.820833333333333</v>
          </cell>
          <cell r="E28">
            <v>25.741330833333336</v>
          </cell>
          <cell r="F28">
            <v>40.593654999999998</v>
          </cell>
          <cell r="G28">
            <v>30.536649449804454</v>
          </cell>
          <cell r="H28">
            <v>0</v>
          </cell>
          <cell r="J28">
            <v>-820.04600000000005</v>
          </cell>
          <cell r="K28">
            <v>1092.5</v>
          </cell>
          <cell r="L28">
            <v>765.70600000000002</v>
          </cell>
          <cell r="M28">
            <v>308.89597000000003</v>
          </cell>
          <cell r="N28">
            <v>487.12386000000004</v>
          </cell>
          <cell r="O28">
            <v>366.43979339765343</v>
          </cell>
        </row>
        <row r="29">
          <cell r="A29" t="str">
            <v>Sub-total</v>
          </cell>
          <cell r="B29">
            <v>288.20316666666662</v>
          </cell>
          <cell r="C29">
            <v>609.19083333333333</v>
          </cell>
          <cell r="D29">
            <v>743.46308333333332</v>
          </cell>
          <cell r="E29">
            <v>502.09082294999996</v>
          </cell>
          <cell r="F29">
            <v>719.36753916666669</v>
          </cell>
          <cell r="G29" t="e">
            <v>#N/A</v>
          </cell>
          <cell r="H29">
            <v>597.09126416666675</v>
          </cell>
          <cell r="J29">
            <v>3458.5230000000001</v>
          </cell>
          <cell r="K29">
            <v>6410.3209999999999</v>
          </cell>
          <cell r="L29">
            <v>8920.3660000000018</v>
          </cell>
          <cell r="M29">
            <v>6025.0898753999991</v>
          </cell>
          <cell r="N29">
            <v>8633.8050299999995</v>
          </cell>
          <cell r="O29" t="e">
            <v>#N/A</v>
          </cell>
        </row>
        <row r="31">
          <cell r="A31" t="str">
            <v>TOTAL CASH COSTS</v>
          </cell>
          <cell r="B31">
            <v>8236.0889166666657</v>
          </cell>
          <cell r="C31">
            <v>9720.041250000002</v>
          </cell>
          <cell r="D31">
            <v>9117.9473333333335</v>
          </cell>
          <cell r="E31">
            <v>8540.4177296166654</v>
          </cell>
          <cell r="F31">
            <v>8920.3478493333332</v>
          </cell>
          <cell r="G31" t="e">
            <v>#N/A</v>
          </cell>
          <cell r="H31" t="e">
            <v>#REF!</v>
          </cell>
          <cell r="J31">
            <v>98833.151999999987</v>
          </cell>
          <cell r="K31">
            <v>115740.526</v>
          </cell>
          <cell r="L31">
            <v>109418.68299999999</v>
          </cell>
          <cell r="M31">
            <v>102485.01275540001</v>
          </cell>
          <cell r="N31">
            <v>107045.56875200001</v>
          </cell>
          <cell r="O31" t="e">
            <v>#N/A</v>
          </cell>
        </row>
        <row r="33">
          <cell r="A33" t="str">
            <v>Financing Charges</v>
          </cell>
          <cell r="B33">
            <v>3548.7273333333337</v>
          </cell>
          <cell r="C33">
            <v>3769.9070833333335</v>
          </cell>
          <cell r="D33">
            <v>2907.5333333333333</v>
          </cell>
          <cell r="E33">
            <v>3010.2176650000001</v>
          </cell>
          <cell r="F33">
            <v>1848.8887341666666</v>
          </cell>
          <cell r="G33">
            <v>534.77454473941248</v>
          </cell>
          <cell r="H33">
            <v>1701.8496783333333</v>
          </cell>
          <cell r="J33">
            <v>42584.728000000003</v>
          </cell>
          <cell r="K33">
            <v>46139.4</v>
          </cell>
          <cell r="L33">
            <v>34889.953000000001</v>
          </cell>
          <cell r="M33">
            <v>36122.611980000001</v>
          </cell>
          <cell r="N33">
            <v>22186.664810000002</v>
          </cell>
          <cell r="O33">
            <v>6417.2945368729497</v>
          </cell>
        </row>
        <row r="34">
          <cell r="A34" t="str">
            <v>Depr., Depl., Reclamation</v>
          </cell>
          <cell r="B34">
            <v>3573.4715833333335</v>
          </cell>
          <cell r="C34">
            <v>4486.0575833333332</v>
          </cell>
          <cell r="D34">
            <v>5338.9441666666671</v>
          </cell>
          <cell r="E34">
            <v>5564.083370477405</v>
          </cell>
          <cell r="F34">
            <v>5508.397551666666</v>
          </cell>
          <cell r="G34">
            <v>813.21935083333335</v>
          </cell>
          <cell r="H34">
            <v>4159.9559166666668</v>
          </cell>
          <cell r="J34">
            <v>42881.659</v>
          </cell>
          <cell r="K34">
            <v>53832.690999999999</v>
          </cell>
          <cell r="L34">
            <v>64068.904999999999</v>
          </cell>
          <cell r="M34">
            <v>66769.00044572886</v>
          </cell>
          <cell r="N34">
            <v>66100.770619999996</v>
          </cell>
          <cell r="O34">
            <v>9758.6322099999998</v>
          </cell>
        </row>
        <row r="35">
          <cell r="A35" t="str">
            <v>TOTAL COSTS</v>
          </cell>
          <cell r="B35">
            <v>15358.287833333334</v>
          </cell>
          <cell r="C35">
            <v>17976.005916666669</v>
          </cell>
          <cell r="D35">
            <v>17364.424833333334</v>
          </cell>
          <cell r="E35">
            <v>17114.718765094069</v>
          </cell>
          <cell r="F35">
            <v>16277.634135166667</v>
          </cell>
          <cell r="G35" t="e">
            <v>#N/A</v>
          </cell>
          <cell r="H35" t="e">
            <v>#REF!</v>
          </cell>
          <cell r="J35">
            <v>184299.53899999999</v>
          </cell>
          <cell r="K35">
            <v>215712.617</v>
          </cell>
          <cell r="L35">
            <v>208377.541</v>
          </cell>
          <cell r="M35">
            <v>205376.62518112888</v>
          </cell>
          <cell r="N35">
            <v>195333.004182</v>
          </cell>
          <cell r="O35" t="e">
            <v>#N/A</v>
          </cell>
        </row>
        <row r="37">
          <cell r="A37" t="str">
            <v>TOTAL CAPITAL COSTS</v>
          </cell>
          <cell r="B37">
            <v>1642.7304999999999</v>
          </cell>
          <cell r="C37">
            <v>682.65033333333338</v>
          </cell>
          <cell r="D37">
            <v>553.77525000000003</v>
          </cell>
          <cell r="E37">
            <v>887.10858333333329</v>
          </cell>
          <cell r="F37">
            <v>385.51493583333331</v>
          </cell>
          <cell r="G37">
            <v>717.51515908545491</v>
          </cell>
          <cell r="H37">
            <v>413.375</v>
          </cell>
          <cell r="J37">
            <v>19712.766</v>
          </cell>
          <cell r="K37">
            <v>8191.8040000000001</v>
          </cell>
          <cell r="L37">
            <v>6645.3029999999999</v>
          </cell>
          <cell r="M37">
            <v>10645.303000000002</v>
          </cell>
          <cell r="N37">
            <v>4626.1792300000006</v>
          </cell>
          <cell r="O37">
            <v>8610.1819090254594</v>
          </cell>
        </row>
        <row r="39">
          <cell r="A39" t="str">
            <v>Gold Poured (oz.)</v>
          </cell>
          <cell r="B39">
            <v>41848</v>
          </cell>
          <cell r="C39">
            <v>53763.416666666664</v>
          </cell>
          <cell r="D39">
            <v>50876.916666666664</v>
          </cell>
          <cell r="E39">
            <v>55834.633906294941</v>
          </cell>
          <cell r="F39">
            <v>62726.544398033082</v>
          </cell>
          <cell r="G39">
            <v>44045.833333333336</v>
          </cell>
          <cell r="H39">
            <v>55509.666666666664</v>
          </cell>
          <cell r="J39">
            <v>502176</v>
          </cell>
          <cell r="K39">
            <v>645161</v>
          </cell>
          <cell r="L39">
            <v>610523</v>
          </cell>
          <cell r="M39">
            <v>670015.60687553929</v>
          </cell>
          <cell r="N39">
            <v>752718.53277639672</v>
          </cell>
          <cell r="O39">
            <v>528550</v>
          </cell>
        </row>
        <row r="40">
          <cell r="A40" t="str">
            <v>Gold Price/Ounce (London AM Fix)</v>
          </cell>
          <cell r="B40">
            <v>331.3</v>
          </cell>
          <cell r="C40">
            <v>294.18</v>
          </cell>
          <cell r="D40">
            <v>278.98750000000001</v>
          </cell>
          <cell r="E40">
            <v>257.17171666666667</v>
          </cell>
          <cell r="F40">
            <v>275.97890000000001</v>
          </cell>
          <cell r="G40">
            <v>309.99230288757138</v>
          </cell>
          <cell r="H40">
            <v>290</v>
          </cell>
          <cell r="J40">
            <v>331.3</v>
          </cell>
          <cell r="K40">
            <v>294.18</v>
          </cell>
          <cell r="L40">
            <v>278.98750000000001</v>
          </cell>
          <cell r="M40">
            <v>271.77</v>
          </cell>
          <cell r="N40">
            <v>275.97890000000001</v>
          </cell>
          <cell r="O40">
            <v>333.11500000000001</v>
          </cell>
        </row>
        <row r="41">
          <cell r="A41" t="str">
            <v>Cash Operating Cost/Ounce Poured</v>
          </cell>
          <cell r="B41">
            <v>189.92271434716116</v>
          </cell>
          <cell r="C41">
            <v>169.46189400785232</v>
          </cell>
          <cell r="D41">
            <v>164.60282577396757</v>
          </cell>
          <cell r="E41">
            <v>143.96668061184161</v>
          </cell>
          <cell r="F41">
            <v>130.74178386309808</v>
          </cell>
          <cell r="G41">
            <v>46.70961253980019</v>
          </cell>
          <cell r="H41" t="e">
            <v>#REF!</v>
          </cell>
          <cell r="J41">
            <v>189.92271434716113</v>
          </cell>
          <cell r="K41">
            <v>169.46189400785229</v>
          </cell>
          <cell r="L41">
            <v>164.610206331293</v>
          </cell>
          <cell r="M41">
            <v>143.96668061184164</v>
          </cell>
          <cell r="N41">
            <v>130.74178386309814</v>
          </cell>
          <cell r="O41">
            <v>46.70961253980019</v>
          </cell>
        </row>
        <row r="42">
          <cell r="A42" t="str">
            <v>Total Cash Costs/Ounce Poured</v>
          </cell>
          <cell r="B42">
            <v>196.80961854011338</v>
          </cell>
          <cell r="C42">
            <v>180.79284860678192</v>
          </cell>
          <cell r="D42">
            <v>179.2158002237426</v>
          </cell>
          <cell r="E42">
            <v>152.95914259865501</v>
          </cell>
          <cell r="F42">
            <v>142.21009518281463</v>
          </cell>
          <cell r="G42" t="e">
            <v>#N/A</v>
          </cell>
          <cell r="H42" t="e">
            <v>#REF!</v>
          </cell>
          <cell r="J42">
            <v>196.80978780347925</v>
          </cell>
          <cell r="K42">
            <v>179.39789602905321</v>
          </cell>
          <cell r="L42">
            <v>179.22122999461115</v>
          </cell>
          <cell r="M42">
            <v>152.95914259865503</v>
          </cell>
          <cell r="N42">
            <v>142.21194788065498</v>
          </cell>
          <cell r="O42" t="e">
            <v>#N/A</v>
          </cell>
        </row>
        <row r="43">
          <cell r="A43" t="str">
            <v>Total Costs/Ounce Poured</v>
          </cell>
          <cell r="B43">
            <v>367.00171652966293</v>
          </cell>
          <cell r="C43">
            <v>334.35386050923728</v>
          </cell>
          <cell r="D43">
            <v>341.30261759180246</v>
          </cell>
          <cell r="E43">
            <v>306.52513624101169</v>
          </cell>
          <cell r="F43">
            <v>259.50152828245206</v>
          </cell>
          <cell r="G43" t="e">
            <v>#N/A</v>
          </cell>
          <cell r="H43" t="e">
            <v>#REF!</v>
          </cell>
          <cell r="J43">
            <v>367.00188579302875</v>
          </cell>
          <cell r="K43">
            <v>334.35470680961805</v>
          </cell>
          <cell r="L43">
            <v>341.30989495891231</v>
          </cell>
          <cell r="M43">
            <v>306.52513624101181</v>
          </cell>
          <cell r="N43">
            <v>259.50338098029243</v>
          </cell>
          <cell r="O43" t="e">
            <v>#N/A</v>
          </cell>
        </row>
        <row r="45">
          <cell r="A45" t="str">
            <v>Total Cash Costs/Ounce Poured (incl. Indemnifiable taxes)</v>
          </cell>
          <cell r="B45">
            <v>196.80961854011338</v>
          </cell>
          <cell r="C45">
            <v>180.79284860678192</v>
          </cell>
          <cell r="D45">
            <v>179.2158002237426</v>
          </cell>
          <cell r="E45">
            <v>152.95914259865501</v>
          </cell>
          <cell r="F45">
            <v>142.21009518281463</v>
          </cell>
          <cell r="G45" t="e">
            <v>#N/A</v>
          </cell>
          <cell r="H45">
            <v>0</v>
          </cell>
          <cell r="J45">
            <v>196.80978780347925</v>
          </cell>
          <cell r="K45">
            <v>179.39789602905321</v>
          </cell>
          <cell r="L45">
            <v>179.22122999461115</v>
          </cell>
          <cell r="M45">
            <v>152.95914259865503</v>
          </cell>
          <cell r="N45">
            <v>142.21194788065498</v>
          </cell>
          <cell r="O45" t="e">
            <v>#N/A</v>
          </cell>
        </row>
        <row r="47">
          <cell r="A47" t="str">
            <v>Capital Costs/Total Costs</v>
          </cell>
          <cell r="B47">
            <v>0.10696052306264564</v>
          </cell>
          <cell r="C47">
            <v>3.7975640222748588E-2</v>
          </cell>
          <cell r="D47">
            <v>3.189136728197034E-2</v>
          </cell>
          <cell r="E47">
            <v>5.1833079789930014E-2</v>
          </cell>
          <cell r="F47">
            <v>2.3683720412443463E-2</v>
          </cell>
          <cell r="G47">
            <v>0.3661027459497635</v>
          </cell>
          <cell r="H47" t="e">
            <v>#REF!</v>
          </cell>
          <cell r="J47">
            <v>0.10696047373184152</v>
          </cell>
          <cell r="K47">
            <v>3.797554410088122E-2</v>
          </cell>
          <cell r="L47">
            <v>3.1890687298205517E-2</v>
          </cell>
          <cell r="M47">
            <v>5.1833079789930007E-2</v>
          </cell>
          <cell r="N47">
            <v>2.3683551324944523E-2</v>
          </cell>
          <cell r="O47">
            <v>0.36610274594976361</v>
          </cell>
        </row>
        <row r="49">
          <cell r="A49" t="str">
            <v>US $ / Som - exhange rate</v>
          </cell>
          <cell r="B49">
            <v>17.363399999999999</v>
          </cell>
          <cell r="C49">
            <v>20.729299999999999</v>
          </cell>
          <cell r="D49">
            <v>38.868200000000002</v>
          </cell>
          <cell r="E49">
            <v>43.755240286999992</v>
          </cell>
          <cell r="F49">
            <v>48.436608333333339</v>
          </cell>
          <cell r="G49">
            <v>46.912008333333347</v>
          </cell>
          <cell r="H49">
            <v>50</v>
          </cell>
          <cell r="J49">
            <v>17.363399999999999</v>
          </cell>
          <cell r="K49">
            <v>20.729299999999999</v>
          </cell>
          <cell r="L49">
            <v>38.868200000000002</v>
          </cell>
          <cell r="M49">
            <v>48.430999999999997</v>
          </cell>
          <cell r="N49">
            <v>47.718600000000002</v>
          </cell>
          <cell r="O49">
            <v>46.094900000000003</v>
          </cell>
        </row>
        <row r="50">
          <cell r="A50" t="str">
            <v>US $ / Cnd $ - exchange rate</v>
          </cell>
          <cell r="B50">
            <v>1.3804000000000001</v>
          </cell>
          <cell r="C50">
            <v>1.4827999999999999</v>
          </cell>
          <cell r="D50">
            <v>1.4867999999999999</v>
          </cell>
          <cell r="E50">
            <v>1.36158326075</v>
          </cell>
          <cell r="F50">
            <v>1.5513666666666668</v>
          </cell>
          <cell r="G50">
            <v>1.5677849999999998</v>
          </cell>
          <cell r="H50">
            <v>1.5</v>
          </cell>
          <cell r="J50">
            <v>1.3804000000000001</v>
          </cell>
          <cell r="K50">
            <v>1.4827999999999999</v>
          </cell>
          <cell r="L50">
            <v>1.4867999999999999</v>
          </cell>
          <cell r="M50">
            <v>1.5004999999999999</v>
          </cell>
          <cell r="N50">
            <v>1.5898000000000001</v>
          </cell>
          <cell r="O50">
            <v>1.5768</v>
          </cell>
        </row>
        <row r="54">
          <cell r="A54" t="str">
            <v xml:space="preserve">                             КУМТОР ОПЕРЕЙТИНГ КОМПАНИ</v>
          </cell>
        </row>
        <row r="55">
          <cell r="A55" t="str">
            <v xml:space="preserve"> СТАТИСТИКА ПО ОБЩИМ ЗАТРАТАМ, ПРОИЗВОДСТВУ И ЦЕНАМ ПО МЕСЯЦАМ </v>
          </cell>
        </row>
        <row r="56">
          <cell r="A56" t="str">
            <v>31 августа 2002 года</v>
          </cell>
        </row>
        <row r="57">
          <cell r="B57" t="str">
            <v>Средние ежемесячные показатели</v>
          </cell>
          <cell r="J57" t="str">
            <v>Годовые итоговые  данные</v>
          </cell>
        </row>
        <row r="58">
          <cell r="B58">
            <v>1997</v>
          </cell>
          <cell r="C58">
            <v>1998</v>
          </cell>
          <cell r="D58">
            <v>1999</v>
          </cell>
          <cell r="E58" t="str">
            <v>2000</v>
          </cell>
          <cell r="F58" t="str">
            <v>2001</v>
          </cell>
          <cell r="G58" t="str">
            <v>за весь 2002</v>
          </cell>
          <cell r="H58" t="str">
            <v>Бюджет 2002</v>
          </cell>
          <cell r="J58" t="str">
            <v>1997</v>
          </cell>
          <cell r="K58" t="str">
            <v xml:space="preserve">1998 </v>
          </cell>
          <cell r="L58" t="str">
            <v xml:space="preserve">1999 </v>
          </cell>
          <cell r="M58" t="str">
            <v>2000</v>
          </cell>
          <cell r="N58" t="str">
            <v>2001</v>
          </cell>
          <cell r="O58" t="str">
            <v>За весь 2002</v>
          </cell>
        </row>
        <row r="60">
          <cell r="A60" t="str">
            <v>Добыча</v>
          </cell>
          <cell r="B60">
            <v>1829.3333333333333</v>
          </cell>
          <cell r="C60">
            <v>2145.4635000000003</v>
          </cell>
          <cell r="D60">
            <v>2321.3235</v>
          </cell>
          <cell r="E60">
            <v>2164.6787399999998</v>
          </cell>
          <cell r="F60">
            <v>2411.139036</v>
          </cell>
          <cell r="G60">
            <v>715.32936593826128</v>
          </cell>
          <cell r="H60" t="e">
            <v>#REF!</v>
          </cell>
          <cell r="J60">
            <v>21952</v>
          </cell>
          <cell r="K60">
            <v>25745.562000000002</v>
          </cell>
          <cell r="L60">
            <v>27855.882000000001</v>
          </cell>
          <cell r="M60">
            <v>25976.14488</v>
          </cell>
          <cell r="N60">
            <v>28933.668432000002</v>
          </cell>
          <cell r="O60">
            <v>8583.9523912591358</v>
          </cell>
        </row>
        <row r="61">
          <cell r="A61" t="str">
            <v>Переработка</v>
          </cell>
          <cell r="B61">
            <v>2195.1417500000002</v>
          </cell>
          <cell r="C61">
            <v>2798.2278333333329</v>
          </cell>
          <cell r="D61">
            <v>2416.6590833333335</v>
          </cell>
          <cell r="E61">
            <v>2431.4068333333335</v>
          </cell>
          <cell r="F61">
            <v>2575.2711583333335</v>
          </cell>
          <cell r="G61">
            <v>551.25487537520019</v>
          </cell>
          <cell r="H61">
            <v>608.96760666666671</v>
          </cell>
          <cell r="J61">
            <v>26341.701000000001</v>
          </cell>
          <cell r="K61">
            <v>33578.733999999997</v>
          </cell>
          <cell r="L61">
            <v>28999.909</v>
          </cell>
          <cell r="M61">
            <v>29176.882000000001</v>
          </cell>
          <cell r="N61">
            <v>30903.253899999996</v>
          </cell>
          <cell r="O61">
            <v>6615.0585045024018</v>
          </cell>
        </row>
        <row r="62">
          <cell r="A62" t="str">
            <v>Услуги на объекте</v>
          </cell>
          <cell r="B62">
            <v>3130.7883333333334</v>
          </cell>
          <cell r="C62">
            <v>3089.4574166666666</v>
          </cell>
          <cell r="D62">
            <v>2561.5218333333332</v>
          </cell>
          <cell r="E62">
            <v>2393.1046666666666</v>
          </cell>
          <cell r="F62">
            <v>2238.2563450000002</v>
          </cell>
          <cell r="G62">
            <v>502.13380263417031</v>
          </cell>
          <cell r="H62">
            <v>555.10045833333322</v>
          </cell>
          <cell r="J62">
            <v>37569.46</v>
          </cell>
          <cell r="K62">
            <v>37073.489000000001</v>
          </cell>
          <cell r="L62">
            <v>30738.476999999999</v>
          </cell>
          <cell r="M62">
            <v>28717.256000000001</v>
          </cell>
          <cell r="N62">
            <v>26859.076140000001</v>
          </cell>
          <cell r="O62">
            <v>6025.6056316100439</v>
          </cell>
        </row>
        <row r="63">
          <cell r="A63" t="str">
            <v>Косвенные на объекте</v>
          </cell>
          <cell r="B63">
            <v>0</v>
          </cell>
          <cell r="C63">
            <v>0</v>
          </cell>
          <cell r="D63">
            <v>1.3416666666666667E-2</v>
          </cell>
          <cell r="E63">
            <v>12.511166666666659</v>
          </cell>
          <cell r="F63">
            <v>2.0495833333331583E-2</v>
          </cell>
          <cell r="G63">
            <v>35.402901779231122</v>
          </cell>
          <cell r="H63">
            <v>0</v>
          </cell>
          <cell r="J63">
            <v>0</v>
          </cell>
          <cell r="K63">
            <v>0</v>
          </cell>
          <cell r="L63">
            <v>0.161</v>
          </cell>
          <cell r="M63">
            <v>150.1339999999999</v>
          </cell>
          <cell r="N63">
            <v>0.24594999999997924</v>
          </cell>
          <cell r="O63">
            <v>424.83482135077344</v>
          </cell>
        </row>
        <row r="64">
          <cell r="A64" t="str">
            <v>Предварит. итог</v>
          </cell>
          <cell r="B64">
            <v>7155.2634166666667</v>
          </cell>
          <cell r="C64">
            <v>8033.1487500000003</v>
          </cell>
          <cell r="D64">
            <v>7299.5178333333333</v>
          </cell>
          <cell r="E64">
            <v>7001.7014066666661</v>
          </cell>
          <cell r="F64">
            <v>7224.6870351666666</v>
          </cell>
          <cell r="G64">
            <v>1804.1209457268631</v>
          </cell>
          <cell r="H64" t="e">
            <v>#REF!</v>
          </cell>
          <cell r="J64">
            <v>85863.160999999993</v>
          </cell>
          <cell r="K64">
            <v>96397.785000000003</v>
          </cell>
          <cell r="L64">
            <v>87594.428999999989</v>
          </cell>
          <cell r="M64">
            <v>84020.416880000019</v>
          </cell>
          <cell r="N64">
            <v>86696.244422000003</v>
          </cell>
          <cell r="O64">
            <v>21649.451348722356</v>
          </cell>
        </row>
        <row r="66">
          <cell r="A66" t="str">
            <v>Администрация в Бишкеке</v>
          </cell>
          <cell r="B66">
            <v>332.3723333333333</v>
          </cell>
          <cell r="C66">
            <v>613.18925000000002</v>
          </cell>
          <cell r="D66">
            <v>509.33350000000002</v>
          </cell>
          <cell r="E66">
            <v>577.66258333333326</v>
          </cell>
          <cell r="F66">
            <v>531.86078166666664</v>
          </cell>
          <cell r="G66">
            <v>155.7527974324195</v>
          </cell>
          <cell r="H66">
            <v>143.23929583333333</v>
          </cell>
          <cell r="J66">
            <v>3988.4679999999998</v>
          </cell>
          <cell r="K66">
            <v>7358.2709999999997</v>
          </cell>
          <cell r="L66">
            <v>6112.1450000000004</v>
          </cell>
          <cell r="M66">
            <v>6931.9509999999991</v>
          </cell>
          <cell r="N66">
            <v>6382.3293800000001</v>
          </cell>
          <cell r="O66">
            <v>1869.0335691890341</v>
          </cell>
        </row>
        <row r="67">
          <cell r="A67" t="str">
            <v>Гонорар за менеджмент</v>
          </cell>
          <cell r="B67">
            <v>460.25</v>
          </cell>
          <cell r="C67">
            <v>464.5124166666667</v>
          </cell>
          <cell r="D67">
            <v>412.63291666666669</v>
          </cell>
          <cell r="E67">
            <v>458.96291666666662</v>
          </cell>
          <cell r="F67">
            <v>444.4324933333333</v>
          </cell>
          <cell r="G67">
            <v>97.490065833333333</v>
          </cell>
          <cell r="H67">
            <v>0</v>
          </cell>
          <cell r="J67">
            <v>5523</v>
          </cell>
          <cell r="K67">
            <v>5574.1490000000003</v>
          </cell>
          <cell r="L67">
            <v>4951.7430000000004</v>
          </cell>
          <cell r="M67">
            <v>5507.5549999999994</v>
          </cell>
          <cell r="N67">
            <v>5333.1899199999998</v>
          </cell>
          <cell r="O67">
            <v>1169.8807899999999</v>
          </cell>
        </row>
        <row r="68">
          <cell r="A68" t="str">
            <v>Конт. бурение и корректировка</v>
          </cell>
          <cell r="B68">
            <v>0</v>
          </cell>
          <cell r="C68">
            <v>0</v>
          </cell>
          <cell r="D68">
            <v>153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1840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Предварит. итог</v>
          </cell>
          <cell r="B69">
            <v>792.62233333333324</v>
          </cell>
          <cell r="C69">
            <v>1077.7016666666668</v>
          </cell>
          <cell r="D69">
            <v>1074.9664166666666</v>
          </cell>
          <cell r="E69">
            <v>1036.6254999999999</v>
          </cell>
          <cell r="F69">
            <v>976.29327499999999</v>
          </cell>
          <cell r="G69">
            <v>253.24286326575285</v>
          </cell>
          <cell r="H69">
            <v>143.23929583333333</v>
          </cell>
          <cell r="J69">
            <v>9511.4680000000008</v>
          </cell>
          <cell r="K69">
            <v>12932.42</v>
          </cell>
          <cell r="L69">
            <v>12903.888000000001</v>
          </cell>
          <cell r="M69">
            <v>12439.505999999998</v>
          </cell>
          <cell r="N69">
            <v>11715.5193</v>
          </cell>
          <cell r="O69">
            <v>3038.9143591890343</v>
          </cell>
        </row>
        <row r="71">
          <cell r="A71" t="str">
            <v>Всего ден. произв. Затрат</v>
          </cell>
          <cell r="B71">
            <v>7947.8857499999995</v>
          </cell>
          <cell r="C71">
            <v>9110.850416666668</v>
          </cell>
          <cell r="D71">
            <v>8374.4842499999995</v>
          </cell>
          <cell r="E71">
            <v>8038.3269066666662</v>
          </cell>
          <cell r="F71">
            <v>8200.9803101666657</v>
          </cell>
          <cell r="G71">
            <v>2057.3638089926158</v>
          </cell>
          <cell r="H71" t="e">
            <v>#REF!</v>
          </cell>
          <cell r="J71">
            <v>95374.628999999986</v>
          </cell>
          <cell r="K71">
            <v>109330.205</v>
          </cell>
          <cell r="L71">
            <v>100498.317</v>
          </cell>
          <cell r="M71">
            <v>96459.922880000013</v>
          </cell>
          <cell r="N71">
            <v>98411.763722000003</v>
          </cell>
          <cell r="O71">
            <v>24688.365707911391</v>
          </cell>
        </row>
        <row r="73">
          <cell r="A73" t="str">
            <v>Концессия</v>
          </cell>
          <cell r="B73">
            <v>161.33333333333334</v>
          </cell>
          <cell r="C73">
            <v>218.02866666666668</v>
          </cell>
          <cell r="D73">
            <v>429.01549999999997</v>
          </cell>
          <cell r="E73">
            <v>224.56269166666667</v>
          </cell>
          <cell r="F73">
            <v>243.27998500000001</v>
          </cell>
          <cell r="G73">
            <v>54.126269999999998</v>
          </cell>
          <cell r="H73">
            <v>220.73027916666669</v>
          </cell>
          <cell r="J73">
            <v>1936</v>
          </cell>
          <cell r="K73">
            <v>2616.3440000000001</v>
          </cell>
          <cell r="L73">
            <v>5148.3860000000004</v>
          </cell>
          <cell r="M73">
            <v>2694.7523000000001</v>
          </cell>
          <cell r="N73">
            <v>2919.3598200000001</v>
          </cell>
          <cell r="O73">
            <v>649.51523999999995</v>
          </cell>
        </row>
        <row r="74">
          <cell r="A74" t="str">
            <v>Роялти</v>
          </cell>
          <cell r="B74">
            <v>57.5</v>
          </cell>
          <cell r="C74">
            <v>81.760750000000002</v>
          </cell>
          <cell r="D74">
            <v>76.591916666666663</v>
          </cell>
          <cell r="E74">
            <v>84.210936283333339</v>
          </cell>
          <cell r="F74">
            <v>91.229984166666668</v>
          </cell>
          <cell r="G74">
            <v>20.297350993834701</v>
          </cell>
          <cell r="H74">
            <v>82.773854999999998</v>
          </cell>
          <cell r="J74">
            <v>690</v>
          </cell>
          <cell r="K74">
            <v>981.12900000000002</v>
          </cell>
          <cell r="L74">
            <v>918.17100000000005</v>
          </cell>
          <cell r="M74">
            <v>1010.5312354</v>
          </cell>
          <cell r="N74">
            <v>1094.75981</v>
          </cell>
          <cell r="O74">
            <v>243.5682119260164</v>
          </cell>
        </row>
        <row r="75">
          <cell r="A75" t="str">
            <v>Налог в соцфонд</v>
          </cell>
          <cell r="B75">
            <v>33.034583333333337</v>
          </cell>
          <cell r="C75">
            <v>0.85333333333333339</v>
          </cell>
          <cell r="D75">
            <v>8.3333333333333331E-5</v>
          </cell>
          <cell r="E75">
            <v>6.25</v>
          </cell>
          <cell r="F75">
            <v>45.583926666666663</v>
          </cell>
          <cell r="G75">
            <v>8.8180833333333322</v>
          </cell>
          <cell r="H75">
            <v>25.275090000000002</v>
          </cell>
          <cell r="J75">
            <v>396.1</v>
          </cell>
          <cell r="K75">
            <v>10.24</v>
          </cell>
          <cell r="L75">
            <v>1E-3</v>
          </cell>
          <cell r="M75">
            <v>75</v>
          </cell>
          <cell r="N75">
            <v>547.00711999999987</v>
          </cell>
          <cell r="O75">
            <v>105.81699999999999</v>
          </cell>
        </row>
        <row r="76">
          <cell r="A76" t="str">
            <v>Дорожный налог</v>
          </cell>
          <cell r="B76">
            <v>104.66666666666667</v>
          </cell>
          <cell r="C76">
            <v>127.57675</v>
          </cell>
          <cell r="D76">
            <v>113.01941666666666</v>
          </cell>
          <cell r="E76">
            <v>124.12507833333332</v>
          </cell>
          <cell r="F76">
            <v>130.52211750000001</v>
          </cell>
          <cell r="G76">
            <v>37.9901754731507</v>
          </cell>
          <cell r="H76">
            <v>123.60895666666666</v>
          </cell>
          <cell r="J76">
            <v>1256</v>
          </cell>
          <cell r="K76">
            <v>1530.921</v>
          </cell>
          <cell r="L76">
            <v>1356.85</v>
          </cell>
          <cell r="M76">
            <v>1489.5009399999999</v>
          </cell>
          <cell r="N76">
            <v>1566.2654100000002</v>
          </cell>
          <cell r="O76">
            <v>455.8821056778084</v>
          </cell>
        </row>
        <row r="77">
          <cell r="A77" t="str">
            <v>Земельный налог</v>
          </cell>
          <cell r="B77">
            <v>5.7500000000000008E-3</v>
          </cell>
          <cell r="C77">
            <v>0.22175</v>
          </cell>
          <cell r="D77">
            <v>0.13241666666666665</v>
          </cell>
          <cell r="E77">
            <v>1.6999999999999998E-2</v>
          </cell>
          <cell r="F77">
            <v>0</v>
          </cell>
          <cell r="G77" t="e">
            <v>#N/A</v>
          </cell>
          <cell r="H77">
            <v>0</v>
          </cell>
          <cell r="J77">
            <v>6.9000000000000006E-2</v>
          </cell>
          <cell r="K77">
            <v>2.661</v>
          </cell>
          <cell r="L77">
            <v>1.589</v>
          </cell>
          <cell r="M77">
            <v>0.20399999999999999</v>
          </cell>
          <cell r="N77">
            <v>1.39456</v>
          </cell>
          <cell r="O77" t="e">
            <v>#N/A</v>
          </cell>
        </row>
        <row r="78">
          <cell r="A78" t="str">
            <v>Гелого-развед. программа</v>
          </cell>
          <cell r="B78">
            <v>0</v>
          </cell>
          <cell r="C78">
            <v>14.710500000000001</v>
          </cell>
          <cell r="D78">
            <v>60.882916666666667</v>
          </cell>
          <cell r="E78">
            <v>37.183785833333332</v>
          </cell>
          <cell r="F78">
            <v>168.15787083333333</v>
          </cell>
          <cell r="G78">
            <v>50.60032666666666</v>
          </cell>
          <cell r="H78">
            <v>144.70308333333332</v>
          </cell>
          <cell r="J78">
            <v>0.4</v>
          </cell>
          <cell r="K78">
            <v>176.52600000000001</v>
          </cell>
          <cell r="L78">
            <v>729.66300000000001</v>
          </cell>
          <cell r="M78">
            <v>446.20542999999998</v>
          </cell>
          <cell r="N78">
            <v>2017.8944500000002</v>
          </cell>
          <cell r="O78">
            <v>607.20391999999993</v>
          </cell>
        </row>
        <row r="79">
          <cell r="A79" t="str">
            <v>Прочие прибыль/расходы</v>
          </cell>
          <cell r="B79">
            <v>-68.337166666666675</v>
          </cell>
          <cell r="C79">
            <v>166.03908333333334</v>
          </cell>
          <cell r="D79">
            <v>63.820833333333333</v>
          </cell>
          <cell r="E79">
            <v>25.741330833333336</v>
          </cell>
          <cell r="F79">
            <v>40.593654999999998</v>
          </cell>
          <cell r="G79">
            <v>30.536649449804454</v>
          </cell>
          <cell r="H79">
            <v>0</v>
          </cell>
          <cell r="J79">
            <v>-820.04600000000005</v>
          </cell>
          <cell r="K79">
            <v>1092.5</v>
          </cell>
          <cell r="L79">
            <v>765.70600000000002</v>
          </cell>
          <cell r="M79">
            <v>308.89597000000003</v>
          </cell>
          <cell r="N79">
            <v>487.12386000000004</v>
          </cell>
          <cell r="O79">
            <v>366.43979339765343</v>
          </cell>
        </row>
        <row r="80">
          <cell r="A80" t="str">
            <v>Предварит. итог</v>
          </cell>
          <cell r="B80">
            <v>288.20316666666662</v>
          </cell>
          <cell r="C80">
            <v>609.19083333333333</v>
          </cell>
          <cell r="D80">
            <v>743.46308333333332</v>
          </cell>
          <cell r="E80">
            <v>502.09082294999996</v>
          </cell>
          <cell r="F80">
            <v>719.36753916666669</v>
          </cell>
          <cell r="G80" t="e">
            <v>#N/A</v>
          </cell>
          <cell r="H80">
            <v>597.09126416666675</v>
          </cell>
          <cell r="J80">
            <v>3458.5230000000001</v>
          </cell>
          <cell r="K80">
            <v>6410.3209999999999</v>
          </cell>
          <cell r="L80">
            <v>8920.3660000000018</v>
          </cell>
          <cell r="M80">
            <v>6025.0898753999991</v>
          </cell>
          <cell r="N80">
            <v>8633.8050299999995</v>
          </cell>
          <cell r="O80" t="e">
            <v>#N/A</v>
          </cell>
        </row>
        <row r="82">
          <cell r="A82" t="str">
            <v>ИТОГО ДЕНЕЖНЫХ ЗАТРАТ</v>
          </cell>
          <cell r="B82">
            <v>8236.0889166666657</v>
          </cell>
          <cell r="C82">
            <v>9720.041250000002</v>
          </cell>
          <cell r="D82">
            <v>9117.9473333333335</v>
          </cell>
          <cell r="E82">
            <v>8540.4177296166654</v>
          </cell>
          <cell r="F82">
            <v>8920.3478493333332</v>
          </cell>
          <cell r="G82" t="e">
            <v>#N/A</v>
          </cell>
          <cell r="H82" t="e">
            <v>#REF!</v>
          </cell>
          <cell r="J82">
            <v>98833.151999999987</v>
          </cell>
          <cell r="K82">
            <v>115740.526</v>
          </cell>
          <cell r="L82">
            <v>109418.68299999999</v>
          </cell>
          <cell r="M82">
            <v>102485.01275540001</v>
          </cell>
          <cell r="N82">
            <v>107045.56875200001</v>
          </cell>
          <cell r="O82" t="e">
            <v>#N/A</v>
          </cell>
        </row>
        <row r="84">
          <cell r="A84" t="str">
            <v>Финансовые начисления</v>
          </cell>
          <cell r="B84">
            <v>3548.7273333333337</v>
          </cell>
          <cell r="C84">
            <v>3769.9070833333335</v>
          </cell>
          <cell r="D84">
            <v>2907.5333333333333</v>
          </cell>
          <cell r="E84">
            <v>3010.2176650000001</v>
          </cell>
          <cell r="F84">
            <v>1848.8887341666666</v>
          </cell>
          <cell r="G84">
            <v>534.77454473941248</v>
          </cell>
          <cell r="H84">
            <v>1701.8496783333333</v>
          </cell>
          <cell r="J84">
            <v>42584.728000000003</v>
          </cell>
          <cell r="K84">
            <v>46139.4</v>
          </cell>
          <cell r="L84">
            <v>34889.953000000001</v>
          </cell>
          <cell r="M84">
            <v>36122.611980000001</v>
          </cell>
          <cell r="N84">
            <v>22186.664810000002</v>
          </cell>
          <cell r="O84">
            <v>6417.2945368729497</v>
          </cell>
        </row>
        <row r="85">
          <cell r="A85" t="str">
            <v>Амортиз., износ, рекультивация</v>
          </cell>
          <cell r="B85">
            <v>3573.4715833333335</v>
          </cell>
          <cell r="C85">
            <v>4486.0575833333332</v>
          </cell>
          <cell r="D85">
            <v>5338.9441666666671</v>
          </cell>
          <cell r="E85">
            <v>5564.083370477405</v>
          </cell>
          <cell r="F85">
            <v>5508.397551666666</v>
          </cell>
          <cell r="G85">
            <v>813.21935083333335</v>
          </cell>
          <cell r="H85">
            <v>4159.9559166666668</v>
          </cell>
          <cell r="J85">
            <v>42881.659</v>
          </cell>
          <cell r="K85">
            <v>53832.690999999999</v>
          </cell>
          <cell r="L85">
            <v>64068.904999999999</v>
          </cell>
          <cell r="M85">
            <v>66769.00044572886</v>
          </cell>
          <cell r="N85">
            <v>66100.770619999996</v>
          </cell>
          <cell r="O85">
            <v>9758.6322099999998</v>
          </cell>
        </row>
        <row r="86">
          <cell r="A86" t="str">
            <v>ИТОГО ЗАТРАТ</v>
          </cell>
          <cell r="B86">
            <v>15358.287833333334</v>
          </cell>
          <cell r="C86">
            <v>17976.005916666669</v>
          </cell>
          <cell r="D86">
            <v>17364.424833333334</v>
          </cell>
          <cell r="E86">
            <v>17114.718765094069</v>
          </cell>
          <cell r="F86">
            <v>16277.634135166667</v>
          </cell>
          <cell r="G86" t="e">
            <v>#N/A</v>
          </cell>
          <cell r="H86" t="e">
            <v>#REF!</v>
          </cell>
          <cell r="J86">
            <v>184299.53899999999</v>
          </cell>
          <cell r="K86">
            <v>215712.617</v>
          </cell>
          <cell r="L86">
            <v>208377.541</v>
          </cell>
          <cell r="M86">
            <v>205376.62518112888</v>
          </cell>
          <cell r="N86">
            <v>195333.004182</v>
          </cell>
          <cell r="O86" t="e">
            <v>#N/A</v>
          </cell>
        </row>
        <row r="88">
          <cell r="A88" t="str">
            <v>ИТОГО КАПИТАЛЬНЫХ ЗАТРАТ</v>
          </cell>
          <cell r="B88">
            <v>1642.7304999999999</v>
          </cell>
          <cell r="C88">
            <v>682.65033333333338</v>
          </cell>
          <cell r="D88">
            <v>553.77525000000003</v>
          </cell>
          <cell r="E88">
            <v>887.10858333333329</v>
          </cell>
          <cell r="F88">
            <v>385.51493583333331</v>
          </cell>
          <cell r="G88">
            <v>717.51515908545491</v>
          </cell>
          <cell r="H88">
            <v>413.375</v>
          </cell>
          <cell r="J88">
            <v>19712.766</v>
          </cell>
          <cell r="K88">
            <v>8191.8040000000001</v>
          </cell>
          <cell r="L88">
            <v>6645.3029999999999</v>
          </cell>
          <cell r="M88">
            <v>10645.303000000002</v>
          </cell>
          <cell r="N88">
            <v>4626.1792300000006</v>
          </cell>
          <cell r="O88">
            <v>8610.1819090254594</v>
          </cell>
        </row>
        <row r="90">
          <cell r="A90" t="str">
            <v>Унции отлитого золота</v>
          </cell>
          <cell r="B90">
            <v>41848</v>
          </cell>
          <cell r="C90">
            <v>53763.416666666664</v>
          </cell>
          <cell r="D90">
            <v>50876.916666666664</v>
          </cell>
          <cell r="E90">
            <v>55834.633906294941</v>
          </cell>
          <cell r="F90">
            <v>62726.544398033082</v>
          </cell>
          <cell r="G90">
            <v>44045.833333333336</v>
          </cell>
          <cell r="H90">
            <v>55509.666666666664</v>
          </cell>
          <cell r="J90">
            <v>502176</v>
          </cell>
          <cell r="K90">
            <v>645161</v>
          </cell>
          <cell r="L90">
            <v>610523</v>
          </cell>
          <cell r="M90">
            <v>670015.60687553929</v>
          </cell>
          <cell r="N90">
            <v>752718.53277639672</v>
          </cell>
          <cell r="O90">
            <v>528550</v>
          </cell>
        </row>
        <row r="91">
          <cell r="A91" t="str">
            <v>Цена за унцию золота (Лондон фикс)</v>
          </cell>
          <cell r="B91">
            <v>331.3</v>
          </cell>
          <cell r="C91">
            <v>294.18</v>
          </cell>
          <cell r="D91">
            <v>278.98750000000001</v>
          </cell>
          <cell r="E91">
            <v>257.17171666666667</v>
          </cell>
          <cell r="F91">
            <v>275.97890000000001</v>
          </cell>
          <cell r="G91">
            <v>309.99230288757138</v>
          </cell>
          <cell r="H91">
            <v>290</v>
          </cell>
          <cell r="J91">
            <v>331.3</v>
          </cell>
          <cell r="K91">
            <v>294.18</v>
          </cell>
          <cell r="L91">
            <v>278.98750000000001</v>
          </cell>
          <cell r="M91">
            <v>271.77</v>
          </cell>
          <cell r="N91">
            <v>275.97890000000001</v>
          </cell>
          <cell r="O91">
            <v>333.11500000000001</v>
          </cell>
        </row>
        <row r="93">
          <cell r="A93" t="str">
            <v>Наличн. производств. затраты/отлитая унция</v>
          </cell>
          <cell r="B93">
            <v>189.92271434716116</v>
          </cell>
          <cell r="C93">
            <v>169.46189400785232</v>
          </cell>
          <cell r="D93">
            <v>164.60282577396757</v>
          </cell>
          <cell r="E93">
            <v>143.96668061184161</v>
          </cell>
          <cell r="F93">
            <v>130.74178386309808</v>
          </cell>
          <cell r="G93">
            <v>46.70961253980019</v>
          </cell>
          <cell r="H93" t="e">
            <v>#REF!</v>
          </cell>
          <cell r="J93">
            <v>189.92271434716113</v>
          </cell>
          <cell r="K93">
            <v>169.46189400785229</v>
          </cell>
          <cell r="L93">
            <v>164.610206331293</v>
          </cell>
          <cell r="M93">
            <v>143.96668061184164</v>
          </cell>
          <cell r="N93">
            <v>130.74178386309814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>
            <v>196.80961854011338</v>
          </cell>
          <cell r="C94">
            <v>180.79284860678192</v>
          </cell>
          <cell r="D94">
            <v>179.2158002237426</v>
          </cell>
          <cell r="E94">
            <v>152.95914259865501</v>
          </cell>
          <cell r="F94">
            <v>142.21009518281463</v>
          </cell>
          <cell r="G94" t="e">
            <v>#N/A</v>
          </cell>
          <cell r="H94" t="e">
            <v>#REF!</v>
          </cell>
          <cell r="J94">
            <v>196.80978780347925</v>
          </cell>
          <cell r="K94">
            <v>179.39789602905321</v>
          </cell>
          <cell r="L94">
            <v>179.22122999461115</v>
          </cell>
          <cell r="M94">
            <v>152.95914259865503</v>
          </cell>
          <cell r="N94">
            <v>142.21194788065498</v>
          </cell>
          <cell r="O94" t="e">
            <v>#N/A</v>
          </cell>
        </row>
        <row r="95">
          <cell r="A95" t="str">
            <v>Всего затрат/отлитая унция</v>
          </cell>
          <cell r="B95">
            <v>367.00171652966293</v>
          </cell>
          <cell r="C95">
            <v>334.35386050923728</v>
          </cell>
          <cell r="D95">
            <v>341.30261759180246</v>
          </cell>
          <cell r="E95">
            <v>306.52513624101169</v>
          </cell>
          <cell r="F95">
            <v>259.50152828245206</v>
          </cell>
          <cell r="G95" t="e">
            <v>#N/A</v>
          </cell>
          <cell r="H95" t="e">
            <v>#REF!</v>
          </cell>
          <cell r="J95">
            <v>367.00188579302875</v>
          </cell>
          <cell r="K95">
            <v>334.35470680961805</v>
          </cell>
          <cell r="L95">
            <v>341.30989495891231</v>
          </cell>
          <cell r="M95">
            <v>306.52513624101181</v>
          </cell>
          <cell r="N95">
            <v>259.50338098029243</v>
          </cell>
          <cell r="O95" t="e">
            <v>#N/A</v>
          </cell>
        </row>
        <row r="96">
          <cell r="A96" t="str">
            <v>Всего ден. затрат/отл. унц(вкл.возмещ.налоги)</v>
          </cell>
          <cell r="B96">
            <v>196.81</v>
          </cell>
          <cell r="C96">
            <v>180.79</v>
          </cell>
          <cell r="D96">
            <v>179.22</v>
          </cell>
          <cell r="E96">
            <v>152.96</v>
          </cell>
          <cell r="F96">
            <v>142.21</v>
          </cell>
          <cell r="G96">
            <v>189.77</v>
          </cell>
          <cell r="H96">
            <v>0</v>
          </cell>
          <cell r="J96">
            <v>196.81</v>
          </cell>
          <cell r="K96">
            <v>179.4</v>
          </cell>
          <cell r="L96">
            <v>179.22</v>
          </cell>
          <cell r="M96">
            <v>152.96</v>
          </cell>
          <cell r="N96">
            <v>142.21</v>
          </cell>
          <cell r="O96">
            <v>189.77</v>
          </cell>
        </row>
        <row r="97">
          <cell r="A97" t="str">
            <v>Капитальные затр./всего затрат</v>
          </cell>
          <cell r="B97">
            <v>0.10696052306264564</v>
          </cell>
          <cell r="C97">
            <v>3.7975640222748588E-2</v>
          </cell>
          <cell r="D97">
            <v>3.189136728197034E-2</v>
          </cell>
          <cell r="E97">
            <v>5.1833079789930014E-2</v>
          </cell>
          <cell r="F97">
            <v>2.3683720412443463E-2</v>
          </cell>
          <cell r="G97">
            <v>0.3661027459497635</v>
          </cell>
          <cell r="H97" t="e">
            <v>#REF!</v>
          </cell>
          <cell r="J97">
            <v>0.10696047373184152</v>
          </cell>
          <cell r="K97">
            <v>3.797554410088122E-2</v>
          </cell>
          <cell r="L97">
            <v>3.1890687298205517E-2</v>
          </cell>
          <cell r="M97">
            <v>5.1833079789930007E-2</v>
          </cell>
          <cell r="N97">
            <v>2.3683551324944523E-2</v>
          </cell>
          <cell r="O97">
            <v>0.36610274594976361</v>
          </cell>
        </row>
        <row r="99">
          <cell r="A99" t="str">
            <v>US $/сом - обменный курс</v>
          </cell>
          <cell r="B99">
            <v>17.363399999999999</v>
          </cell>
          <cell r="C99">
            <v>20.729299999999999</v>
          </cell>
          <cell r="D99">
            <v>38.868200000000002</v>
          </cell>
          <cell r="E99">
            <v>43.755240286999992</v>
          </cell>
          <cell r="F99">
            <v>48.436608333333339</v>
          </cell>
          <cell r="G99">
            <v>46.912008333333347</v>
          </cell>
          <cell r="H99">
            <v>50</v>
          </cell>
          <cell r="J99">
            <v>17.363399999999999</v>
          </cell>
          <cell r="K99">
            <v>20.729299999999999</v>
          </cell>
          <cell r="L99">
            <v>38.868200000000002</v>
          </cell>
          <cell r="M99">
            <v>48.430999999999997</v>
          </cell>
          <cell r="N99">
            <v>47.718600000000002</v>
          </cell>
          <cell r="O99">
            <v>46.094900000000003</v>
          </cell>
        </row>
        <row r="100">
          <cell r="A100" t="str">
            <v>US $/Cnd $ - обменный курс</v>
          </cell>
          <cell r="B100">
            <v>1.3804000000000001</v>
          </cell>
          <cell r="C100">
            <v>1.4827999999999999</v>
          </cell>
          <cell r="D100">
            <v>1.4867999999999999</v>
          </cell>
          <cell r="E100">
            <v>1.36158326075</v>
          </cell>
          <cell r="F100">
            <v>1.5513666666666668</v>
          </cell>
          <cell r="G100">
            <v>1.5677849999999998</v>
          </cell>
          <cell r="H100">
            <v>1.5</v>
          </cell>
          <cell r="J100">
            <v>1.3804000000000001</v>
          </cell>
          <cell r="K100">
            <v>1.4827999999999999</v>
          </cell>
          <cell r="L100">
            <v>1.4867999999999999</v>
          </cell>
          <cell r="M100">
            <v>1.5004999999999999</v>
          </cell>
          <cell r="N100">
            <v>1.5898000000000001</v>
          </cell>
          <cell r="O100">
            <v>1.5768</v>
          </cell>
        </row>
      </sheetData>
      <sheetData sheetId="19" refreshError="1">
        <row r="2">
          <cell r="B2" t="str">
            <v>Total Cash Costs - Trend 2002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Total Cash Costs-  2002 Actual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</row>
        <row r="4">
          <cell r="B4" t="str">
            <v>Total Cash Costs-  2002 Average</v>
          </cell>
          <cell r="C4" t="e">
            <v>#N/A</v>
          </cell>
          <cell r="D4" t="e">
            <v>#N/A</v>
          </cell>
          <cell r="E4" t="e">
            <v>#N/A</v>
          </cell>
          <cell r="F4" t="e">
            <v>#N/A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</row>
        <row r="5">
          <cell r="B5" t="str">
            <v>Total Cash Costs - 2001 Average</v>
          </cell>
          <cell r="C5">
            <v>8920.3478493333332</v>
          </cell>
          <cell r="D5">
            <v>8920.3478493333332</v>
          </cell>
          <cell r="E5">
            <v>8920.3478493333332</v>
          </cell>
          <cell r="F5">
            <v>8920.3478493333332</v>
          </cell>
          <cell r="G5">
            <v>8920.3478493333332</v>
          </cell>
          <cell r="H5">
            <v>8920.3478493333332</v>
          </cell>
          <cell r="I5">
            <v>8920.3478493333332</v>
          </cell>
          <cell r="J5">
            <v>8920.3478493333332</v>
          </cell>
          <cell r="K5">
            <v>8920.3478493333332</v>
          </cell>
          <cell r="L5">
            <v>8920.3478493333332</v>
          </cell>
          <cell r="M5">
            <v>8920.3478493333332</v>
          </cell>
          <cell r="N5">
            <v>8920.3478493333332</v>
          </cell>
        </row>
        <row r="6">
          <cell r="B6" t="str">
            <v>Total Cash Costs - 2000 Average</v>
          </cell>
          <cell r="C6">
            <v>8540.4177296166654</v>
          </cell>
          <cell r="D6">
            <v>8540.4177296166654</v>
          </cell>
          <cell r="E6">
            <v>8540.4177296166654</v>
          </cell>
          <cell r="F6">
            <v>8540.4177296166654</v>
          </cell>
          <cell r="G6">
            <v>8540.4177296166654</v>
          </cell>
          <cell r="H6">
            <v>8540.4177296166654</v>
          </cell>
          <cell r="I6">
            <v>8540.4177296166654</v>
          </cell>
          <cell r="J6">
            <v>8540.4177296166654</v>
          </cell>
          <cell r="K6">
            <v>8540.4177296166654</v>
          </cell>
          <cell r="L6">
            <v>8540.4177296166654</v>
          </cell>
          <cell r="M6">
            <v>8540.4177296166654</v>
          </cell>
          <cell r="N6">
            <v>8540.4177296166654</v>
          </cell>
        </row>
        <row r="7">
          <cell r="B7" t="str">
            <v>Total Cash Costs - 1999 Average</v>
          </cell>
          <cell r="C7">
            <v>9117.9473333333335</v>
          </cell>
          <cell r="D7">
            <v>9117.9473333333335</v>
          </cell>
          <cell r="E7">
            <v>9117.9473333333335</v>
          </cell>
          <cell r="F7">
            <v>9117.9473333333335</v>
          </cell>
          <cell r="G7">
            <v>9117.9473333333335</v>
          </cell>
          <cell r="H7">
            <v>9117.9473333333335</v>
          </cell>
          <cell r="I7">
            <v>9117.9473333333335</v>
          </cell>
          <cell r="J7">
            <v>9117.9473333333335</v>
          </cell>
          <cell r="K7">
            <v>9117.9473333333335</v>
          </cell>
          <cell r="L7">
            <v>9117.9473333333335</v>
          </cell>
          <cell r="M7">
            <v>9117.9473333333335</v>
          </cell>
          <cell r="N7">
            <v>9117.9473333333335</v>
          </cell>
        </row>
        <row r="8">
          <cell r="B8" t="str">
            <v>Total Cash Costs - 1998 Average</v>
          </cell>
          <cell r="C8">
            <v>9720.041250000002</v>
          </cell>
          <cell r="D8">
            <v>9720.041250000002</v>
          </cell>
          <cell r="E8">
            <v>9720.041250000002</v>
          </cell>
          <cell r="F8">
            <v>9720.041250000002</v>
          </cell>
          <cell r="G8">
            <v>9720.041250000002</v>
          </cell>
          <cell r="H8">
            <v>9720.041250000002</v>
          </cell>
          <cell r="I8">
            <v>9720.041250000002</v>
          </cell>
          <cell r="J8">
            <v>9720.041250000002</v>
          </cell>
          <cell r="K8">
            <v>9720.041250000002</v>
          </cell>
          <cell r="L8">
            <v>9720.041250000002</v>
          </cell>
          <cell r="M8">
            <v>9720.041250000002</v>
          </cell>
          <cell r="N8">
            <v>9720.041250000002</v>
          </cell>
        </row>
        <row r="9">
          <cell r="B9" t="str">
            <v>Total Cash Costs - 1997  12 Month Average</v>
          </cell>
          <cell r="C9">
            <v>8236.0889166666657</v>
          </cell>
          <cell r="D9">
            <v>8236.0889166666657</v>
          </cell>
          <cell r="E9">
            <v>8236.0889166666657</v>
          </cell>
          <cell r="F9">
            <v>8236.0889166666657</v>
          </cell>
          <cell r="G9">
            <v>8236.0889166666657</v>
          </cell>
          <cell r="H9">
            <v>8236.0889166666657</v>
          </cell>
          <cell r="I9">
            <v>8236.0889166666657</v>
          </cell>
          <cell r="J9">
            <v>8236.0889166666657</v>
          </cell>
          <cell r="K9">
            <v>8236.0889166666657</v>
          </cell>
          <cell r="L9">
            <v>8236.0889166666657</v>
          </cell>
          <cell r="M9">
            <v>8236.0889166666657</v>
          </cell>
          <cell r="N9">
            <v>8236.0889166666657</v>
          </cell>
        </row>
        <row r="10">
          <cell r="B10" t="str">
            <v>Total Cash Costs - 1997 8 Month Average</v>
          </cell>
          <cell r="C10">
            <v>9142</v>
          </cell>
          <cell r="D10">
            <v>9142</v>
          </cell>
          <cell r="E10">
            <v>9142</v>
          </cell>
          <cell r="F10">
            <v>9142</v>
          </cell>
          <cell r="G10">
            <v>9142</v>
          </cell>
          <cell r="H10">
            <v>9142</v>
          </cell>
          <cell r="I10">
            <v>9142</v>
          </cell>
          <cell r="J10">
            <v>9142</v>
          </cell>
          <cell r="K10">
            <v>9142</v>
          </cell>
          <cell r="L10">
            <v>9142</v>
          </cell>
          <cell r="M10">
            <v>9142</v>
          </cell>
          <cell r="N10">
            <v>9142</v>
          </cell>
        </row>
        <row r="11">
          <cell r="B11" t="str">
            <v>Target Cash Costs - 2000 (Budget less 5%)</v>
          </cell>
          <cell r="C11">
            <v>8162.2339874999998</v>
          </cell>
          <cell r="D11">
            <v>8162.2339874999998</v>
          </cell>
          <cell r="E11">
            <v>8162.2339874999998</v>
          </cell>
          <cell r="F11">
            <v>8162.2339874999998</v>
          </cell>
          <cell r="G11">
            <v>8162.2339874999998</v>
          </cell>
          <cell r="H11">
            <v>8162.2339874999998</v>
          </cell>
          <cell r="I11">
            <v>8162.2339874999998</v>
          </cell>
          <cell r="J11">
            <v>8162.2339874999998</v>
          </cell>
          <cell r="K11">
            <v>8162.2339874999998</v>
          </cell>
          <cell r="L11">
            <v>8162.2339874999998</v>
          </cell>
          <cell r="M11">
            <v>8162.2339874999998</v>
          </cell>
          <cell r="N11">
            <v>8162.2339874999998</v>
          </cell>
        </row>
        <row r="38">
          <cell r="B38" t="str">
            <v>Total Cash Costs per Ounce - Trend 2001</v>
          </cell>
          <cell r="C38" t="str">
            <v>Jan</v>
          </cell>
          <cell r="D38" t="str">
            <v>Feb</v>
          </cell>
          <cell r="E38" t="str">
            <v>Mar</v>
          </cell>
          <cell r="F38" t="str">
            <v>Apr</v>
          </cell>
          <cell r="G38" t="str">
            <v>May</v>
          </cell>
          <cell r="H38" t="str">
            <v>Jun</v>
          </cell>
          <cell r="I38" t="str">
            <v>Jul</v>
          </cell>
          <cell r="J38" t="str">
            <v>Aug</v>
          </cell>
          <cell r="K38" t="str">
            <v>Sep</v>
          </cell>
          <cell r="L38" t="str">
            <v>Oct</v>
          </cell>
          <cell r="M38" t="str">
            <v>Nov</v>
          </cell>
          <cell r="N38" t="str">
            <v>Dec</v>
          </cell>
        </row>
        <row r="39">
          <cell r="B39" t="str">
            <v>Total Cash Costs/oz -  2002Actual</v>
          </cell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</row>
        <row r="40">
          <cell r="B40" t="str">
            <v>Total Cash Costs/oz -  2001 Actual</v>
          </cell>
          <cell r="C40">
            <v>142.21009518281463</v>
          </cell>
          <cell r="D40">
            <v>142.21009518281463</v>
          </cell>
          <cell r="E40">
            <v>142.21009518281463</v>
          </cell>
          <cell r="F40">
            <v>142.21009518281463</v>
          </cell>
          <cell r="G40">
            <v>142.21009518281463</v>
          </cell>
          <cell r="H40">
            <v>142.21009518281463</v>
          </cell>
          <cell r="I40">
            <v>142.21009518281463</v>
          </cell>
          <cell r="J40">
            <v>142.21009518281463</v>
          </cell>
          <cell r="K40">
            <v>142.21009518281463</v>
          </cell>
          <cell r="L40">
            <v>142.21009518281463</v>
          </cell>
          <cell r="M40">
            <v>142.21009518281463</v>
          </cell>
          <cell r="N40">
            <v>142.21009518281463</v>
          </cell>
        </row>
        <row r="41">
          <cell r="B41" t="str">
            <v>Total Cash Costs/oz -  2000 Avarage</v>
          </cell>
          <cell r="C41">
            <v>152.95914259865501</v>
          </cell>
          <cell r="D41">
            <v>152.95914259865501</v>
          </cell>
          <cell r="E41">
            <v>152.95914259865501</v>
          </cell>
          <cell r="F41">
            <v>152.95914259865501</v>
          </cell>
          <cell r="G41">
            <v>152.95914259865501</v>
          </cell>
          <cell r="H41">
            <v>152.95914259865501</v>
          </cell>
          <cell r="I41">
            <v>152.95914259865501</v>
          </cell>
          <cell r="J41">
            <v>152.95914259865501</v>
          </cell>
          <cell r="K41">
            <v>152.95914259865501</v>
          </cell>
          <cell r="L41">
            <v>152.95914259865501</v>
          </cell>
          <cell r="M41">
            <v>152.95914259865501</v>
          </cell>
          <cell r="N41">
            <v>152.95914259865501</v>
          </cell>
        </row>
        <row r="42">
          <cell r="B42" t="str">
            <v>Total Cash Costs/oz  - 1999 Average</v>
          </cell>
          <cell r="C42">
            <v>179.2158002237426</v>
          </cell>
          <cell r="D42">
            <v>179.2158002237426</v>
          </cell>
          <cell r="E42">
            <v>179.2158002237426</v>
          </cell>
          <cell r="F42">
            <v>179.2158002237426</v>
          </cell>
          <cell r="G42">
            <v>179.2158002237426</v>
          </cell>
          <cell r="H42">
            <v>179.2158002237426</v>
          </cell>
          <cell r="I42">
            <v>179.2158002237426</v>
          </cell>
          <cell r="J42">
            <v>179.2158002237426</v>
          </cell>
          <cell r="K42">
            <v>179.2158002237426</v>
          </cell>
          <cell r="L42">
            <v>179.2158002237426</v>
          </cell>
          <cell r="M42">
            <v>179.2158002237426</v>
          </cell>
          <cell r="N42">
            <v>179.2158002237426</v>
          </cell>
        </row>
        <row r="43">
          <cell r="B43" t="str">
            <v>Total Cash Costs/oz - 1998 Average</v>
          </cell>
          <cell r="C43">
            <v>180.79284860678192</v>
          </cell>
          <cell r="D43">
            <v>180.79284860678192</v>
          </cell>
          <cell r="E43">
            <v>180.79284860678192</v>
          </cell>
          <cell r="F43">
            <v>180.79284860678192</v>
          </cell>
          <cell r="G43">
            <v>180.79284860678192</v>
          </cell>
          <cell r="H43">
            <v>180.79284860678192</v>
          </cell>
          <cell r="I43">
            <v>180.79284860678192</v>
          </cell>
          <cell r="J43">
            <v>180.79284860678192</v>
          </cell>
          <cell r="K43">
            <v>180.79284860678192</v>
          </cell>
          <cell r="L43">
            <v>180.79284860678192</v>
          </cell>
          <cell r="M43">
            <v>180.79284860678192</v>
          </cell>
          <cell r="N43">
            <v>180.79284860678192</v>
          </cell>
        </row>
        <row r="44">
          <cell r="B44" t="str">
            <v>Total Cash Costs/oz - 1997 12 Month Average</v>
          </cell>
          <cell r="C44">
            <v>196.80961854011338</v>
          </cell>
          <cell r="D44">
            <v>196.80961854011338</v>
          </cell>
          <cell r="E44">
            <v>196.80961854011338</v>
          </cell>
          <cell r="F44">
            <v>196.80961854011338</v>
          </cell>
          <cell r="G44">
            <v>196.80961854011338</v>
          </cell>
          <cell r="H44">
            <v>196.80961854011338</v>
          </cell>
          <cell r="I44">
            <v>196.80961854011338</v>
          </cell>
          <cell r="J44">
            <v>196.80961854011338</v>
          </cell>
          <cell r="K44">
            <v>196.80961854011338</v>
          </cell>
          <cell r="L44">
            <v>196.80961854011338</v>
          </cell>
          <cell r="M44">
            <v>196.80961854011338</v>
          </cell>
          <cell r="N44">
            <v>196.80961854011338</v>
          </cell>
        </row>
        <row r="45">
          <cell r="B45" t="str">
            <v>Total Cash Costs/oz - 1997 8 Month Average</v>
          </cell>
          <cell r="C45">
            <v>172.76</v>
          </cell>
          <cell r="D45">
            <v>172.76</v>
          </cell>
          <cell r="E45">
            <v>172.76</v>
          </cell>
          <cell r="F45">
            <v>172.76</v>
          </cell>
          <cell r="G45">
            <v>172.76</v>
          </cell>
          <cell r="H45">
            <v>172.76</v>
          </cell>
          <cell r="I45">
            <v>172.76</v>
          </cell>
          <cell r="J45">
            <v>172.76</v>
          </cell>
          <cell r="K45">
            <v>172.76</v>
          </cell>
          <cell r="L45">
            <v>172.76</v>
          </cell>
          <cell r="M45">
            <v>172.76</v>
          </cell>
          <cell r="N45">
            <v>172.76</v>
          </cell>
        </row>
        <row r="46">
          <cell r="B46" t="str">
            <v>Target Cash Costs/oz - 2000 (Budget less 5%)</v>
          </cell>
          <cell r="C46">
            <v>150.95540058812105</v>
          </cell>
          <cell r="D46">
            <v>150.95540058812105</v>
          </cell>
          <cell r="E46">
            <v>150.95540058812105</v>
          </cell>
          <cell r="F46">
            <v>150.95540058812105</v>
          </cell>
          <cell r="G46">
            <v>150.95540058812105</v>
          </cell>
          <cell r="H46">
            <v>150.95540058812105</v>
          </cell>
          <cell r="I46">
            <v>150.95540058812105</v>
          </cell>
          <cell r="J46">
            <v>150.95540058812105</v>
          </cell>
          <cell r="K46">
            <v>150.95540058812105</v>
          </cell>
          <cell r="L46">
            <v>150.95540058812105</v>
          </cell>
          <cell r="M46">
            <v>150.95540058812105</v>
          </cell>
          <cell r="N46">
            <v>150.95540058812105</v>
          </cell>
        </row>
      </sheetData>
      <sheetData sheetId="20" refreshError="1">
        <row r="1">
          <cell r="A1" t="str">
            <v>Kumtor Operating Company</v>
          </cell>
        </row>
        <row r="2">
          <cell r="A2" t="str">
            <v>Nature Of Expense Summary</v>
          </cell>
        </row>
        <row r="3">
          <cell r="A3" t="str">
            <v>(excl. mgt. fees)</v>
          </cell>
        </row>
        <row r="4">
          <cell r="A4" t="str">
            <v>December 31, 2002</v>
          </cell>
        </row>
        <row r="5">
          <cell r="A5" t="str">
            <v>($000's)</v>
          </cell>
        </row>
        <row r="6">
          <cell r="A6" t="str">
            <v>Table 1.3</v>
          </cell>
        </row>
        <row r="8">
          <cell r="A8" t="str">
            <v>Current Month</v>
          </cell>
          <cell r="G8" t="str">
            <v>Year To Date</v>
          </cell>
          <cell r="K8" t="str">
            <v>Annual</v>
          </cell>
          <cell r="L8" t="str">
            <v>Latest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</row>
        <row r="10">
          <cell r="A10">
            <v>3272.8333399999997</v>
          </cell>
          <cell r="B10">
            <v>1779.6747600000001</v>
          </cell>
          <cell r="C10">
            <v>-1493.1585799999996</v>
          </cell>
          <cell r="E10" t="str">
            <v>Employee Costs</v>
          </cell>
          <cell r="G10">
            <v>25012.982010000003</v>
          </cell>
          <cell r="H10">
            <v>22072.20952</v>
          </cell>
          <cell r="I10">
            <v>-2940.772490000003</v>
          </cell>
          <cell r="K10">
            <v>22072.210520000001</v>
          </cell>
          <cell r="L10">
            <v>0</v>
          </cell>
        </row>
        <row r="11">
          <cell r="A11">
            <v>3031.7338</v>
          </cell>
          <cell r="B11">
            <v>2975.68959</v>
          </cell>
          <cell r="C11">
            <v>-56.044210000000021</v>
          </cell>
          <cell r="E11" t="str">
            <v>Operating Materials &amp; Supplies</v>
          </cell>
          <cell r="G11">
            <v>35103.802230000001</v>
          </cell>
          <cell r="H11">
            <v>37039.764060000001</v>
          </cell>
          <cell r="I11">
            <v>1935.9618300000002</v>
          </cell>
          <cell r="K11">
            <v>37039.75806</v>
          </cell>
          <cell r="L11">
            <v>0</v>
          </cell>
        </row>
        <row r="12">
          <cell r="A12">
            <v>358.11601000000002</v>
          </cell>
          <cell r="B12">
            <v>1141.9960000000001</v>
          </cell>
          <cell r="C12">
            <v>783.87999000000013</v>
          </cell>
          <cell r="E12" t="str">
            <v>Maintenance Materials &amp; Supplies</v>
          </cell>
          <cell r="G12">
            <v>19878.732629999999</v>
          </cell>
          <cell r="H12">
            <v>17930.23</v>
          </cell>
          <cell r="I12">
            <v>-1948.502629999999</v>
          </cell>
          <cell r="K12">
            <v>17930.227999999999</v>
          </cell>
          <cell r="L12">
            <v>0</v>
          </cell>
        </row>
        <row r="13">
          <cell r="A13">
            <v>-1.8042499999999999</v>
          </cell>
          <cell r="B13">
            <v>8.1509999999999998</v>
          </cell>
          <cell r="C13">
            <v>9.9552499999999995</v>
          </cell>
          <cell r="E13" t="str">
            <v>Procurement</v>
          </cell>
          <cell r="G13">
            <v>60.918479999999995</v>
          </cell>
          <cell r="H13">
            <v>97.804000000000002</v>
          </cell>
          <cell r="I13">
            <v>36.885520000000007</v>
          </cell>
          <cell r="K13">
            <v>97.804000000000002</v>
          </cell>
          <cell r="L13">
            <v>0</v>
          </cell>
        </row>
        <row r="14">
          <cell r="A14">
            <v>219.34842999999998</v>
          </cell>
          <cell r="B14">
            <v>311.12599999999998</v>
          </cell>
          <cell r="C14">
            <v>91.777569999999997</v>
          </cell>
          <cell r="E14" t="str">
            <v>Camp Catering</v>
          </cell>
          <cell r="G14">
            <v>2520.7168700000007</v>
          </cell>
          <cell r="H14">
            <v>3785.61</v>
          </cell>
          <cell r="I14">
            <v>1264.8931299999995</v>
          </cell>
          <cell r="K14">
            <v>3785.61</v>
          </cell>
          <cell r="L14">
            <v>0</v>
          </cell>
        </row>
        <row r="15">
          <cell r="A15">
            <v>1318.5993700000001</v>
          </cell>
          <cell r="B15">
            <v>890.35199999999998</v>
          </cell>
          <cell r="C15">
            <v>-428.24737000000016</v>
          </cell>
          <cell r="E15" t="str">
            <v>General and Administration</v>
          </cell>
          <cell r="G15">
            <v>12407.506649999999</v>
          </cell>
          <cell r="H15">
            <v>11096.376</v>
          </cell>
          <cell r="I15">
            <v>-1311.1306499999992</v>
          </cell>
          <cell r="K15">
            <v>11096.376</v>
          </cell>
          <cell r="L15">
            <v>0</v>
          </cell>
        </row>
        <row r="16">
          <cell r="A16">
            <v>8198.8266999999996</v>
          </cell>
          <cell r="B16">
            <v>7106.9893499999998</v>
          </cell>
          <cell r="C16">
            <v>-1091.8373499999998</v>
          </cell>
          <cell r="E16" t="str">
            <v>Total Operating Costs</v>
          </cell>
          <cell r="G16">
            <v>94984.658869999999</v>
          </cell>
          <cell r="H16">
            <v>92021.993580000009</v>
          </cell>
          <cell r="I16">
            <v>-2962.6652899999899</v>
          </cell>
          <cell r="K16">
            <v>92021.986580000012</v>
          </cell>
          <cell r="L16">
            <v>0</v>
          </cell>
        </row>
        <row r="18">
          <cell r="A18">
            <v>-148.95555999999999</v>
          </cell>
          <cell r="B18">
            <v>-1.258</v>
          </cell>
          <cell r="C18">
            <v>147.69755999999998</v>
          </cell>
          <cell r="E18" t="str">
            <v xml:space="preserve">Allocations </v>
          </cell>
          <cell r="G18">
            <v>-1098.0132699999997</v>
          </cell>
          <cell r="H18">
            <v>-828.452</v>
          </cell>
          <cell r="I18">
            <v>269.56126999999969</v>
          </cell>
          <cell r="K18">
            <v>-828.45699999999999</v>
          </cell>
          <cell r="L18">
            <v>0</v>
          </cell>
        </row>
        <row r="20">
          <cell r="A20">
            <v>8049.8711399999993</v>
          </cell>
          <cell r="B20">
            <v>7105.73135</v>
          </cell>
          <cell r="C20">
            <v>-944.13978999999983</v>
          </cell>
          <cell r="E20" t="str">
            <v>Net Operating Costs</v>
          </cell>
          <cell r="G20">
            <v>93886.645600000003</v>
          </cell>
          <cell r="H20">
            <v>91193.541580000005</v>
          </cell>
          <cell r="I20">
            <v>-2693.1040199999902</v>
          </cell>
          <cell r="K20">
            <v>91193.529580000017</v>
          </cell>
          <cell r="L20">
            <v>0</v>
          </cell>
        </row>
        <row r="23">
          <cell r="A23" t="str">
            <v>Balance check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Mngt Fees</v>
          </cell>
          <cell r="G24">
            <v>1169.8807899999999</v>
          </cell>
          <cell r="H24">
            <v>0</v>
          </cell>
          <cell r="I24">
            <v>-1169.8807899999999</v>
          </cell>
          <cell r="K24">
            <v>0</v>
          </cell>
          <cell r="L24">
            <v>0</v>
          </cell>
        </row>
        <row r="26">
          <cell r="A26">
            <v>8049.8711399999993</v>
          </cell>
          <cell r="B26">
            <v>7105.73135</v>
          </cell>
          <cell r="C26">
            <v>-944.13978999999983</v>
          </cell>
          <cell r="E26" t="str">
            <v>Total of  2002 oper</v>
          </cell>
          <cell r="G26">
            <v>95056.526389999999</v>
          </cell>
          <cell r="H26">
            <v>91193.541580000005</v>
          </cell>
          <cell r="I26">
            <v>-3862.9848099999899</v>
          </cell>
          <cell r="K26">
            <v>91193.529580000017</v>
          </cell>
          <cell r="L26">
            <v>0</v>
          </cell>
        </row>
        <row r="34">
          <cell r="A34" t="str">
            <v>Кумтор Оперейтинг Компани</v>
          </cell>
        </row>
        <row r="35">
          <cell r="A35" t="str">
            <v>Свод по видам затрат</v>
          </cell>
        </row>
        <row r="36">
          <cell r="A36" t="str">
            <v>(без гонорара за менеджмент)</v>
          </cell>
        </row>
        <row r="37">
          <cell r="A37" t="str">
            <v>28 февраля 2001 г.</v>
          </cell>
        </row>
        <row r="38">
          <cell r="A38" t="str">
            <v>($000's)</v>
          </cell>
        </row>
        <row r="39">
          <cell r="A39" t="str">
            <v>Table 1.3</v>
          </cell>
        </row>
        <row r="41">
          <cell r="A41" t="str">
            <v>Текущий месяц</v>
          </cell>
          <cell r="G41" t="str">
            <v>За период с начала года</v>
          </cell>
          <cell r="K41" t="str">
            <v xml:space="preserve">Годовой </v>
          </cell>
          <cell r="L41" t="str">
            <v>Прогноз</v>
          </cell>
        </row>
        <row r="42">
          <cell r="A42" t="str">
            <v>Фактически</v>
          </cell>
          <cell r="B42" t="str">
            <v>Бюджет</v>
          </cell>
          <cell r="C42" t="str">
            <v>Расхож.</v>
          </cell>
          <cell r="E42" t="str">
            <v>Горный отдел</v>
          </cell>
          <cell r="G42" t="str">
            <v>Фактически</v>
          </cell>
          <cell r="H42" t="str">
            <v>Бюджет</v>
          </cell>
          <cell r="I42" t="str">
            <v>Расхож.</v>
          </cell>
          <cell r="K42" t="str">
            <v>бюджет</v>
          </cell>
          <cell r="L42" t="str">
            <v>2000 г.</v>
          </cell>
        </row>
        <row r="43">
          <cell r="A43">
            <v>3272.8333399999997</v>
          </cell>
          <cell r="B43">
            <v>1779.6747600000001</v>
          </cell>
          <cell r="C43">
            <v>-1493.1585799999996</v>
          </cell>
          <cell r="E43" t="str">
            <v>Затраты на сотрудников</v>
          </cell>
          <cell r="G43">
            <v>25012.982010000003</v>
          </cell>
          <cell r="H43">
            <v>22072.20952</v>
          </cell>
          <cell r="I43">
            <v>-2940.772490000003</v>
          </cell>
          <cell r="K43">
            <v>22072.210520000001</v>
          </cell>
          <cell r="L43">
            <v>0</v>
          </cell>
        </row>
        <row r="44">
          <cell r="A44">
            <v>3031.7338</v>
          </cell>
          <cell r="B44">
            <v>2975.68959</v>
          </cell>
          <cell r="C44">
            <v>-56.044210000000021</v>
          </cell>
          <cell r="E44" t="str">
            <v>Производственные запасы</v>
          </cell>
          <cell r="G44">
            <v>35103.802230000001</v>
          </cell>
          <cell r="H44">
            <v>37039.764060000001</v>
          </cell>
          <cell r="I44">
            <v>1935.9618300000002</v>
          </cell>
          <cell r="K44">
            <v>37039.75806</v>
          </cell>
          <cell r="L44">
            <v>0</v>
          </cell>
        </row>
        <row r="45">
          <cell r="A45">
            <v>358.11601000000002</v>
          </cell>
          <cell r="B45">
            <v>1141.9960000000001</v>
          </cell>
          <cell r="C45">
            <v>783.87999000000013</v>
          </cell>
          <cell r="E45" t="str">
            <v>Материальные запасы</v>
          </cell>
          <cell r="G45">
            <v>19878.732629999999</v>
          </cell>
          <cell r="H45">
            <v>17930.23</v>
          </cell>
          <cell r="I45">
            <v>-1948.502629999999</v>
          </cell>
          <cell r="K45">
            <v>17930.227999999999</v>
          </cell>
          <cell r="L45">
            <v>0</v>
          </cell>
        </row>
        <row r="46">
          <cell r="A46">
            <v>-1.8042499999999999</v>
          </cell>
          <cell r="B46">
            <v>8.1509999999999998</v>
          </cell>
          <cell r="C46">
            <v>9.9552499999999995</v>
          </cell>
          <cell r="E46" t="str">
            <v>Непроизводственные затраты</v>
          </cell>
          <cell r="G46">
            <v>60.918479999999995</v>
          </cell>
          <cell r="H46">
            <v>97.804000000000002</v>
          </cell>
          <cell r="I46">
            <v>36.885520000000007</v>
          </cell>
          <cell r="K46">
            <v>97.804000000000002</v>
          </cell>
          <cell r="L46">
            <v>0</v>
          </cell>
        </row>
        <row r="47">
          <cell r="A47">
            <v>219.34842999999998</v>
          </cell>
          <cell r="B47">
            <v>311.12599999999998</v>
          </cell>
          <cell r="C47">
            <v>91.777569999999997</v>
          </cell>
          <cell r="E47" t="str">
            <v>Внешние услуги</v>
          </cell>
          <cell r="G47">
            <v>2520.7168700000007</v>
          </cell>
          <cell r="H47">
            <v>3785.61</v>
          </cell>
          <cell r="I47">
            <v>1264.8931299999995</v>
          </cell>
          <cell r="K47">
            <v>3785.61</v>
          </cell>
          <cell r="L47">
            <v>0</v>
          </cell>
        </row>
        <row r="48">
          <cell r="A48">
            <v>1318.5993700000001</v>
          </cell>
          <cell r="B48">
            <v>890.35199999999998</v>
          </cell>
          <cell r="C48">
            <v>-428.24737000000016</v>
          </cell>
          <cell r="E48" t="str">
            <v>Коммуникации</v>
          </cell>
          <cell r="G48">
            <v>12407.506649999999</v>
          </cell>
          <cell r="H48">
            <v>11096.376</v>
          </cell>
          <cell r="I48">
            <v>-1311.1306499999992</v>
          </cell>
          <cell r="K48">
            <v>11096.376</v>
          </cell>
          <cell r="L48">
            <v>0</v>
          </cell>
        </row>
        <row r="49">
          <cell r="A49">
            <v>8198.8266999999996</v>
          </cell>
          <cell r="B49">
            <v>7106.9893499999998</v>
          </cell>
          <cell r="C49">
            <v>-1091.8373499999998</v>
          </cell>
          <cell r="E49" t="str">
            <v>Всего производственных затрат</v>
          </cell>
          <cell r="G49">
            <v>94984.658869999999</v>
          </cell>
          <cell r="H49">
            <v>92021.993580000009</v>
          </cell>
          <cell r="I49">
            <v>-2962.6652900000017</v>
          </cell>
          <cell r="J49">
            <v>0</v>
          </cell>
          <cell r="K49">
            <v>92021.986580000012</v>
          </cell>
          <cell r="L49">
            <v>0</v>
          </cell>
        </row>
        <row r="51">
          <cell r="A51">
            <v>-148.95555999999999</v>
          </cell>
          <cell r="B51">
            <v>-1.258</v>
          </cell>
          <cell r="C51">
            <v>147.69755999999998</v>
          </cell>
          <cell r="E51" t="str">
            <v>Распределения и возвраты</v>
          </cell>
          <cell r="G51">
            <v>-1098.0132699999997</v>
          </cell>
          <cell r="H51">
            <v>-828.452</v>
          </cell>
          <cell r="I51">
            <v>269.56126999999969</v>
          </cell>
          <cell r="K51">
            <v>-828.45699999999999</v>
          </cell>
          <cell r="L51">
            <v>0</v>
          </cell>
        </row>
        <row r="53">
          <cell r="A53">
            <v>8049.8711399999993</v>
          </cell>
          <cell r="B53">
            <v>7105.73135</v>
          </cell>
          <cell r="C53">
            <v>-944.13978999999983</v>
          </cell>
          <cell r="E53" t="str">
            <v>Чистые производственные затраты</v>
          </cell>
          <cell r="G53">
            <v>93886.645600000003</v>
          </cell>
          <cell r="H53">
            <v>91193.541580000005</v>
          </cell>
          <cell r="I53">
            <v>-2693.104020000002</v>
          </cell>
          <cell r="J53">
            <v>0</v>
          </cell>
          <cell r="K53">
            <v>91193.529580000017</v>
          </cell>
          <cell r="L53">
            <v>0</v>
          </cell>
        </row>
      </sheetData>
      <sheetData sheetId="21" refreshError="1">
        <row r="2">
          <cell r="B2" t="str">
            <v>Mining Cost Per BCM Mined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 xml:space="preserve">2002 Avg. Actual Cost/BCM 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str">
            <v xml:space="preserve"> </v>
          </cell>
          <cell r="H3" t="str">
            <v/>
          </cell>
          <cell r="I3" t="e">
            <v>#REF!</v>
          </cell>
          <cell r="J3" t="e">
            <v>#REF!</v>
          </cell>
          <cell r="K3" t="e">
            <v>#REF!</v>
          </cell>
          <cell r="L3" t="e">
            <v>#REF!</v>
          </cell>
          <cell r="M3" t="e">
            <v>#REF!</v>
          </cell>
          <cell r="N3" t="e">
            <v>#REF!</v>
          </cell>
          <cell r="O3" t="e">
            <v>#REF!</v>
          </cell>
        </row>
        <row r="4">
          <cell r="B4" t="str">
            <v xml:space="preserve">2002 Avg. Budget Cost/BCM 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O4" t="e">
            <v>#REF!</v>
          </cell>
        </row>
        <row r="5">
          <cell r="B5" t="str">
            <v>2001 Avg. Actual Cost/BCM</v>
          </cell>
          <cell r="C5">
            <v>1.5630457794442147</v>
          </cell>
          <cell r="D5">
            <v>1.5630457794442147</v>
          </cell>
          <cell r="E5">
            <v>1.5630457794442147</v>
          </cell>
          <cell r="F5">
            <v>1.5630457794442147</v>
          </cell>
          <cell r="G5">
            <v>1.5630457794442147</v>
          </cell>
          <cell r="H5">
            <v>1.5630457794442147</v>
          </cell>
          <cell r="I5">
            <v>1.5630457794442147</v>
          </cell>
          <cell r="J5">
            <v>1.5630457794442147</v>
          </cell>
          <cell r="K5">
            <v>1.5630457794442147</v>
          </cell>
          <cell r="L5">
            <v>1.5630457794442147</v>
          </cell>
          <cell r="M5">
            <v>1.5630457794442147</v>
          </cell>
          <cell r="N5">
            <v>1.5630457794442147</v>
          </cell>
          <cell r="O5">
            <v>1.5630457794442147</v>
          </cell>
        </row>
        <row r="6">
          <cell r="B6" t="str">
            <v>2002 Budget Cost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>
            <v>0</v>
          </cell>
          <cell r="H6">
            <v>0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</row>
        <row r="7">
          <cell r="B7" t="str">
            <v>2002 Budget BCM</v>
          </cell>
          <cell r="C7">
            <v>1612</v>
          </cell>
          <cell r="D7">
            <v>1456</v>
          </cell>
          <cell r="E7">
            <v>1612</v>
          </cell>
          <cell r="F7">
            <v>1560</v>
          </cell>
          <cell r="G7">
            <v>1612</v>
          </cell>
          <cell r="H7">
            <v>1560</v>
          </cell>
          <cell r="I7">
            <v>1612</v>
          </cell>
          <cell r="J7">
            <v>1612</v>
          </cell>
          <cell r="K7">
            <v>1560</v>
          </cell>
          <cell r="L7">
            <v>1612</v>
          </cell>
          <cell r="M7">
            <v>1560</v>
          </cell>
          <cell r="N7">
            <v>1612</v>
          </cell>
          <cell r="O7">
            <v>18980</v>
          </cell>
        </row>
        <row r="8">
          <cell r="B8" t="str">
            <v>2002 Actual Cost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>
            <v>0</v>
          </cell>
          <cell r="H8">
            <v>0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</row>
        <row r="9">
          <cell r="B9" t="str">
            <v>2002 Actual BCM</v>
          </cell>
          <cell r="C9">
            <v>1670.2929999999999</v>
          </cell>
          <cell r="D9">
            <v>1584.508</v>
          </cell>
          <cell r="E9">
            <v>1721.9549999999999</v>
          </cell>
          <cell r="F9">
            <v>1597.0909999999999</v>
          </cell>
          <cell r="G9">
            <v>1646.7819999999999</v>
          </cell>
          <cell r="H9">
            <v>1656.5409999999999</v>
          </cell>
          <cell r="I9">
            <v>1012.494</v>
          </cell>
          <cell r="J9">
            <v>1270.9649999999999</v>
          </cell>
          <cell r="K9">
            <v>1670.5450000000001</v>
          </cell>
          <cell r="L9">
            <v>1851.2280000000001</v>
          </cell>
          <cell r="M9">
            <v>1888.191</v>
          </cell>
          <cell r="N9">
            <v>2099.8049999999998</v>
          </cell>
          <cell r="O9">
            <v>19670.397999999997</v>
          </cell>
        </row>
        <row r="10">
          <cell r="B10" t="str">
            <v>2001 Actual Cost</v>
          </cell>
          <cell r="C10">
            <v>2646.32</v>
          </cell>
          <cell r="D10">
            <v>1930.39</v>
          </cell>
          <cell r="E10">
            <v>1677.508</v>
          </cell>
          <cell r="F10">
            <v>2274.9409999999998</v>
          </cell>
          <cell r="G10">
            <v>2362.2739999999999</v>
          </cell>
          <cell r="H10">
            <v>2149.4665499999996</v>
          </cell>
          <cell r="I10">
            <v>2725.8280600000003</v>
          </cell>
          <cell r="J10">
            <v>2512.05161</v>
          </cell>
          <cell r="K10">
            <v>2486.34602</v>
          </cell>
          <cell r="L10">
            <v>2386.4723600000002</v>
          </cell>
          <cell r="M10">
            <v>2927.4389299999998</v>
          </cell>
          <cell r="N10">
            <v>2854.6304999999993</v>
          </cell>
          <cell r="O10">
            <v>28933.667029999997</v>
          </cell>
        </row>
        <row r="11">
          <cell r="B11" t="str">
            <v>2001 Actual BCM</v>
          </cell>
          <cell r="C11">
            <v>1494.5909999999999</v>
          </cell>
          <cell r="D11">
            <v>1371.337</v>
          </cell>
          <cell r="E11">
            <v>1545.587</v>
          </cell>
          <cell r="F11">
            <v>1432.366</v>
          </cell>
          <cell r="G11">
            <v>1503.828</v>
          </cell>
          <cell r="H11">
            <v>1490.99</v>
          </cell>
          <cell r="I11">
            <v>1600.521</v>
          </cell>
          <cell r="J11">
            <v>1589.8109999999999</v>
          </cell>
          <cell r="K11">
            <v>1571.0940000000001</v>
          </cell>
          <cell r="L11">
            <v>1666.923</v>
          </cell>
          <cell r="M11">
            <v>1665.39</v>
          </cell>
          <cell r="N11">
            <v>1578.643</v>
          </cell>
          <cell r="O11">
            <v>18511.081000000002</v>
          </cell>
        </row>
        <row r="45">
          <cell r="B45" t="str">
            <v>Себестоимость добычи на 1 куб. м. добычи</v>
          </cell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факт. себест. куб. м. в 2002 г.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str">
            <v xml:space="preserve"> </v>
          </cell>
          <cell r="H46" t="str">
            <v/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</row>
        <row r="47">
          <cell r="B47" t="str">
            <v>Сред. план. себест. куб. м в 2002 г.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  <cell r="O47" t="e">
            <v>#REF!</v>
          </cell>
        </row>
        <row r="48">
          <cell r="B48" t="str">
            <v>Сред. факт. себест. куб. м в 2001 г.</v>
          </cell>
          <cell r="C48">
            <v>1.5630457794442147</v>
          </cell>
          <cell r="D48">
            <v>1.5630457794442147</v>
          </cell>
          <cell r="E48">
            <v>1.5630457794442147</v>
          </cell>
          <cell r="F48">
            <v>1.5630457794442147</v>
          </cell>
          <cell r="G48">
            <v>1.5630457794442147</v>
          </cell>
          <cell r="H48">
            <v>1.5630457794442147</v>
          </cell>
          <cell r="I48">
            <v>1.5630457794442147</v>
          </cell>
          <cell r="J48">
            <v>1.5630457794442147</v>
          </cell>
          <cell r="K48">
            <v>1.5630457794442147</v>
          </cell>
          <cell r="L48">
            <v>1.5630457794442147</v>
          </cell>
          <cell r="M48">
            <v>1.5630457794442147</v>
          </cell>
          <cell r="N48">
            <v>1.5630457794442147</v>
          </cell>
          <cell r="O48">
            <v>1.5630457794442147</v>
          </cell>
        </row>
        <row r="49">
          <cell r="B49" t="str">
            <v>Mining Cost Per BCM Mined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>
            <v>0</v>
          </cell>
          <cell r="H49">
            <v>0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O49" t="e">
            <v>#REF!</v>
          </cell>
        </row>
        <row r="50">
          <cell r="B50" t="str">
            <v xml:space="preserve">2002 Avg. Actual Cost/BCM </v>
          </cell>
          <cell r="C50">
            <v>1612</v>
          </cell>
          <cell r="D50">
            <v>1456</v>
          </cell>
          <cell r="E50">
            <v>1612</v>
          </cell>
          <cell r="F50">
            <v>1560</v>
          </cell>
          <cell r="G50">
            <v>1612</v>
          </cell>
          <cell r="H50">
            <v>1560</v>
          </cell>
          <cell r="I50">
            <v>1612</v>
          </cell>
          <cell r="J50">
            <v>1612</v>
          </cell>
          <cell r="K50">
            <v>1560</v>
          </cell>
          <cell r="L50">
            <v>1612</v>
          </cell>
          <cell r="M50">
            <v>1560</v>
          </cell>
          <cell r="O50">
            <v>18980</v>
          </cell>
        </row>
        <row r="51">
          <cell r="B51" t="str">
            <v xml:space="preserve">2002 Avg. Budget Cost/BCM 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>
            <v>0</v>
          </cell>
          <cell r="H51">
            <v>0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O51" t="e">
            <v>#REF!</v>
          </cell>
        </row>
        <row r="52">
          <cell r="B52" t="str">
            <v>2001 Avg. Actual Cost/BCM</v>
          </cell>
          <cell r="C52">
            <v>1670.2929999999999</v>
          </cell>
          <cell r="D52">
            <v>1584.508</v>
          </cell>
          <cell r="E52">
            <v>1721.9549999999999</v>
          </cell>
          <cell r="F52">
            <v>1597.0909999999999</v>
          </cell>
          <cell r="G52">
            <v>1646.7819999999999</v>
          </cell>
          <cell r="H52">
            <v>1656.5409999999999</v>
          </cell>
          <cell r="I52">
            <v>1012.494</v>
          </cell>
          <cell r="J52">
            <v>1270.9649999999999</v>
          </cell>
          <cell r="K52">
            <v>1670.5450000000001</v>
          </cell>
          <cell r="L52">
            <v>1851.2280000000001</v>
          </cell>
          <cell r="M52">
            <v>1888.191</v>
          </cell>
          <cell r="O52">
            <v>19670.397999999997</v>
          </cell>
        </row>
        <row r="53">
          <cell r="B53" t="str">
            <v>2002 Budget Cost</v>
          </cell>
          <cell r="C53">
            <v>2646.32</v>
          </cell>
          <cell r="D53">
            <v>1930.39</v>
          </cell>
          <cell r="E53">
            <v>1677.508</v>
          </cell>
          <cell r="F53">
            <v>2274.9409999999998</v>
          </cell>
          <cell r="G53">
            <v>2362.2739999999999</v>
          </cell>
          <cell r="H53">
            <v>2149.4665499999996</v>
          </cell>
          <cell r="I53">
            <v>2725.8280600000003</v>
          </cell>
          <cell r="J53">
            <v>2512.05161</v>
          </cell>
          <cell r="K53">
            <v>2486.34602</v>
          </cell>
          <cell r="L53">
            <v>2386.4723600000002</v>
          </cell>
          <cell r="M53">
            <v>2927.4389299999998</v>
          </cell>
          <cell r="N53">
            <v>2854.6304999999993</v>
          </cell>
          <cell r="O53">
            <v>28933.667029999997</v>
          </cell>
        </row>
        <row r="54">
          <cell r="B54" t="str">
            <v>2002 Budget BCM</v>
          </cell>
          <cell r="C54">
            <v>1494.5909999999999</v>
          </cell>
          <cell r="D54">
            <v>1371.337</v>
          </cell>
          <cell r="E54">
            <v>1545.587</v>
          </cell>
          <cell r="F54">
            <v>1432.366</v>
          </cell>
          <cell r="G54">
            <v>1503.828</v>
          </cell>
          <cell r="H54">
            <v>1490.99</v>
          </cell>
          <cell r="I54">
            <v>1600.521</v>
          </cell>
          <cell r="J54">
            <v>1589.8109999999999</v>
          </cell>
          <cell r="K54">
            <v>1571.0940000000001</v>
          </cell>
          <cell r="L54">
            <v>1666.923</v>
          </cell>
          <cell r="M54">
            <v>1665.39</v>
          </cell>
          <cell r="N54">
            <v>1578.643</v>
          </cell>
          <cell r="O54">
            <v>18511.081000000002</v>
          </cell>
        </row>
        <row r="55">
          <cell r="B55" t="str">
            <v>2002 Actual Cost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2002 Actual BCM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2001 Actual Cost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</sheetData>
      <sheetData sheetId="22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>2002 Avg. Actual Cost/Tonne</v>
          </cell>
          <cell r="C3">
            <v>4.0822461032245565</v>
          </cell>
          <cell r="D3">
            <v>4.5012691627202157</v>
          </cell>
          <cell r="E3">
            <v>4.770955419189387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>
            <v>1.1789186096230282</v>
          </cell>
        </row>
        <row r="4">
          <cell r="B4" t="str">
            <v>2002 Avg. Budget Cost/Tonne</v>
          </cell>
          <cell r="C4">
            <v>1.3433204067676969</v>
          </cell>
          <cell r="D4">
            <v>1.3433204067676969</v>
          </cell>
          <cell r="E4">
            <v>1.3433204067676969</v>
          </cell>
          <cell r="F4">
            <v>1.3433204067676969</v>
          </cell>
          <cell r="G4">
            <v>1.3433204067676969</v>
          </cell>
          <cell r="H4">
            <v>1.3433204067676969</v>
          </cell>
          <cell r="I4">
            <v>1.3433204067676969</v>
          </cell>
          <cell r="J4">
            <v>1.3433204067676969</v>
          </cell>
          <cell r="K4">
            <v>1.3433204067676969</v>
          </cell>
          <cell r="L4">
            <v>1.3433204067676969</v>
          </cell>
          <cell r="M4">
            <v>1.3433204067676969</v>
          </cell>
          <cell r="N4">
            <v>1.3433204067676969</v>
          </cell>
          <cell r="O4">
            <v>1.3433204067676969</v>
          </cell>
        </row>
        <row r="5">
          <cell r="B5" t="str">
            <v>2001 Avg. Actual Cost/Tonne</v>
          </cell>
          <cell r="C5">
            <v>5.6501035651874698</v>
          </cell>
          <cell r="D5">
            <v>5.6501035651874698</v>
          </cell>
          <cell r="E5">
            <v>5.6501035651874698</v>
          </cell>
          <cell r="F5">
            <v>5.6501035651874698</v>
          </cell>
          <cell r="G5">
            <v>5.6501035651874698</v>
          </cell>
          <cell r="H5">
            <v>5.6501035651874698</v>
          </cell>
          <cell r="I5">
            <v>5.6501035651874698</v>
          </cell>
          <cell r="J5">
            <v>5.6501035651874698</v>
          </cell>
          <cell r="K5">
            <v>5.6501035651874698</v>
          </cell>
          <cell r="L5">
            <v>5.6501035651874698</v>
          </cell>
          <cell r="M5">
            <v>5.6501035651874698</v>
          </cell>
          <cell r="N5">
            <v>5.6501035651874698</v>
          </cell>
          <cell r="O5">
            <v>5.6501035651874698</v>
          </cell>
        </row>
        <row r="6">
          <cell r="B6" t="str">
            <v>2002 Budget Cost</v>
          </cell>
          <cell r="C6">
            <v>2312.7242600000004</v>
          </cell>
          <cell r="D6">
            <v>2586.8391200000001</v>
          </cell>
          <cell r="E6">
            <v>2408.0478999999996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-2E-3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7307.6092799999997</v>
          </cell>
        </row>
        <row r="7">
          <cell r="B7" t="str">
            <v>2002 Budget Tonnes</v>
          </cell>
          <cell r="C7">
            <v>467.5</v>
          </cell>
          <cell r="D7">
            <v>401.7</v>
          </cell>
          <cell r="E7">
            <v>456.4</v>
          </cell>
          <cell r="F7">
            <v>452.82</v>
          </cell>
          <cell r="G7">
            <v>467.5</v>
          </cell>
          <cell r="H7">
            <v>452.4</v>
          </cell>
          <cell r="I7">
            <v>467.5</v>
          </cell>
          <cell r="J7">
            <v>444.64</v>
          </cell>
          <cell r="K7">
            <v>442.1</v>
          </cell>
          <cell r="L7">
            <v>467.5</v>
          </cell>
          <cell r="M7">
            <v>452.4</v>
          </cell>
          <cell r="N7">
            <v>467.5</v>
          </cell>
          <cell r="O7">
            <v>5439.9599999999991</v>
          </cell>
        </row>
        <row r="8">
          <cell r="B8" t="str">
            <v>2002 Actual Cost</v>
          </cell>
          <cell r="C8">
            <v>2061.6281737887753</v>
          </cell>
          <cell r="D8">
            <v>2024.7365038577047</v>
          </cell>
          <cell r="E8">
            <v>2528.6938268559234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6615.0585045024036</v>
          </cell>
        </row>
        <row r="9">
          <cell r="B9" t="str">
            <v>2002 Actual Tonnes</v>
          </cell>
          <cell r="C9">
            <v>505.02300000000002</v>
          </cell>
          <cell r="D9">
            <v>402.80200000000002</v>
          </cell>
          <cell r="E9">
            <v>478.702</v>
          </cell>
          <cell r="F9">
            <v>438.964</v>
          </cell>
          <cell r="G9">
            <v>474.012</v>
          </cell>
          <cell r="H9">
            <v>478.81200000000001</v>
          </cell>
          <cell r="I9">
            <v>478.416</v>
          </cell>
          <cell r="J9">
            <v>466.16699999999997</v>
          </cell>
          <cell r="K9">
            <v>496.70100000000002</v>
          </cell>
          <cell r="L9">
            <v>470.82</v>
          </cell>
          <cell r="M9">
            <v>441.31299999999999</v>
          </cell>
          <cell r="N9">
            <v>479.392</v>
          </cell>
          <cell r="O9">
            <v>5611.1239999999998</v>
          </cell>
        </row>
        <row r="10">
          <cell r="B10" t="str">
            <v>2001 Actual Cost</v>
          </cell>
          <cell r="C10">
            <v>2658.1319999999996</v>
          </cell>
          <cell r="D10">
            <v>1935.7127699999999</v>
          </cell>
          <cell r="E10">
            <v>2559.0480000000002</v>
          </cell>
          <cell r="F10">
            <v>2556.8730000000005</v>
          </cell>
          <cell r="G10">
            <v>2611.6980000000003</v>
          </cell>
          <cell r="H10">
            <v>3240.0549299999998</v>
          </cell>
          <cell r="I10">
            <v>2483.5804900000003</v>
          </cell>
          <cell r="J10">
            <v>2720.0886099999998</v>
          </cell>
          <cell r="K10">
            <v>2734.0748199999998</v>
          </cell>
          <cell r="L10">
            <v>2371.6090600000002</v>
          </cell>
          <cell r="M10">
            <v>2369.3209700000002</v>
          </cell>
          <cell r="N10">
            <v>2663.0601000000001</v>
          </cell>
          <cell r="O10">
            <v>30903.25275</v>
          </cell>
        </row>
        <row r="11">
          <cell r="B11" t="str">
            <v>2001 Actual Tonnes</v>
          </cell>
          <cell r="C11">
            <v>457.74799999999999</v>
          </cell>
          <cell r="D11">
            <v>438.59399999999999</v>
          </cell>
          <cell r="E11">
            <v>468.16500000000002</v>
          </cell>
          <cell r="F11">
            <v>457.12700000000001</v>
          </cell>
          <cell r="G11">
            <v>459.15300000000002</v>
          </cell>
          <cell r="H11">
            <v>444.06799999999998</v>
          </cell>
          <cell r="I11">
            <v>448.07600000000002</v>
          </cell>
          <cell r="J11">
            <v>451.50900000000001</v>
          </cell>
          <cell r="K11">
            <v>461.30799999999999</v>
          </cell>
          <cell r="L11">
            <v>460.56900000000002</v>
          </cell>
          <cell r="M11">
            <v>472.11500000000001</v>
          </cell>
          <cell r="N11">
            <v>451.07</v>
          </cell>
          <cell r="O11">
            <v>5469.5020000000004</v>
          </cell>
        </row>
        <row r="15">
          <cell r="N15" t="str">
            <v xml:space="preserve"> </v>
          </cell>
        </row>
        <row r="45"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план. себест. тонны в 2002 г.</v>
          </cell>
          <cell r="C46">
            <v>4.0822461032245565</v>
          </cell>
          <cell r="D46">
            <v>4.5012691627202157</v>
          </cell>
          <cell r="E46">
            <v>4.770955419189387</v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>
            <v>1.1789186096230282</v>
          </cell>
        </row>
        <row r="47">
          <cell r="B47" t="str">
            <v>Сред. факт. себест. тонны в 2001 г.</v>
          </cell>
          <cell r="C47">
            <v>1.3433204067676969</v>
          </cell>
          <cell r="D47">
            <v>1.3433204067676969</v>
          </cell>
          <cell r="E47">
            <v>1.3433204067676969</v>
          </cell>
          <cell r="F47">
            <v>1.3433204067676969</v>
          </cell>
          <cell r="G47">
            <v>1.3433204067676969</v>
          </cell>
          <cell r="H47">
            <v>1.3433204067676969</v>
          </cell>
          <cell r="I47">
            <v>1.3433204067676969</v>
          </cell>
          <cell r="J47">
            <v>1.3433204067676969</v>
          </cell>
          <cell r="K47">
            <v>1.3433204067676969</v>
          </cell>
          <cell r="L47">
            <v>1.3433204067676969</v>
          </cell>
          <cell r="M47">
            <v>1.3433204067676969</v>
          </cell>
          <cell r="N47">
            <v>1.3433204067676969</v>
          </cell>
          <cell r="O47">
            <v>1.3433204067676969</v>
          </cell>
        </row>
        <row r="48">
          <cell r="B48" t="str">
            <v>Сред. факт. себест. тонны в 2002 г.</v>
          </cell>
          <cell r="C48">
            <v>5.6501035651874698</v>
          </cell>
          <cell r="D48">
            <v>5.6501035651874698</v>
          </cell>
          <cell r="E48">
            <v>5.6501035651874698</v>
          </cell>
          <cell r="F48">
            <v>5.6501035651874698</v>
          </cell>
          <cell r="G48">
            <v>5.6501035651874698</v>
          </cell>
          <cell r="H48">
            <v>5.6501035651874698</v>
          </cell>
          <cell r="I48">
            <v>5.6501035651874698</v>
          </cell>
          <cell r="J48">
            <v>5.6501035651874698</v>
          </cell>
          <cell r="K48">
            <v>5.6501035651874698</v>
          </cell>
          <cell r="L48">
            <v>5.6501035651874698</v>
          </cell>
          <cell r="M48">
            <v>5.6501035651874698</v>
          </cell>
          <cell r="N48">
            <v>5.6501035651874698</v>
          </cell>
          <cell r="O48">
            <v>5.6501035651874698</v>
          </cell>
        </row>
        <row r="49">
          <cell r="B49" t="str">
            <v>2002 Avg. Budget Cost/Tonne</v>
          </cell>
          <cell r="C49">
            <v>2312.7242600000004</v>
          </cell>
          <cell r="D49">
            <v>2586.8391200000001</v>
          </cell>
          <cell r="E49">
            <v>2408.0478999999996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-2E-3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7307.6092799999997</v>
          </cell>
        </row>
        <row r="50">
          <cell r="B50" t="str">
            <v>2001 Avg. Actual Cost/Tonne</v>
          </cell>
          <cell r="C50">
            <v>467.5</v>
          </cell>
          <cell r="D50">
            <v>401.7</v>
          </cell>
          <cell r="E50">
            <v>456.4</v>
          </cell>
          <cell r="F50">
            <v>452.82</v>
          </cell>
          <cell r="G50">
            <v>467.5</v>
          </cell>
          <cell r="H50">
            <v>452.4</v>
          </cell>
          <cell r="I50">
            <v>467.5</v>
          </cell>
          <cell r="J50">
            <v>444.64</v>
          </cell>
          <cell r="K50">
            <v>442.1</v>
          </cell>
          <cell r="L50">
            <v>467.5</v>
          </cell>
          <cell r="M50">
            <v>452.4</v>
          </cell>
          <cell r="N50">
            <v>467.5</v>
          </cell>
          <cell r="O50">
            <v>5439.9599999999991</v>
          </cell>
        </row>
        <row r="51">
          <cell r="B51" t="str">
            <v>2002 Budget Cost</v>
          </cell>
          <cell r="C51">
            <v>2061.6281737887753</v>
          </cell>
          <cell r="D51">
            <v>2024.7365038577047</v>
          </cell>
          <cell r="E51">
            <v>2528.6938268559234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6615.0585045024036</v>
          </cell>
        </row>
        <row r="52">
          <cell r="B52" t="str">
            <v>2002 Budget Tonnes</v>
          </cell>
          <cell r="C52">
            <v>505.02300000000002</v>
          </cell>
          <cell r="D52">
            <v>402.80200000000002</v>
          </cell>
          <cell r="E52">
            <v>478.702</v>
          </cell>
          <cell r="F52">
            <v>438.964</v>
          </cell>
          <cell r="G52">
            <v>474.012</v>
          </cell>
          <cell r="H52">
            <v>478.81200000000001</v>
          </cell>
          <cell r="I52">
            <v>478.416</v>
          </cell>
          <cell r="J52">
            <v>466.16699999999997</v>
          </cell>
          <cell r="K52">
            <v>496.70100000000002</v>
          </cell>
          <cell r="L52">
            <v>470.82</v>
          </cell>
          <cell r="M52">
            <v>441.31299999999999</v>
          </cell>
          <cell r="N52">
            <v>479.392</v>
          </cell>
          <cell r="O52">
            <v>5611.1239999999998</v>
          </cell>
        </row>
        <row r="53">
          <cell r="B53" t="str">
            <v>2002 Actual Cost</v>
          </cell>
          <cell r="C53">
            <v>2658.1319999999996</v>
          </cell>
          <cell r="D53">
            <v>1935.7127699999999</v>
          </cell>
          <cell r="E53">
            <v>2559.0480000000002</v>
          </cell>
          <cell r="F53">
            <v>2556.8730000000005</v>
          </cell>
          <cell r="G53">
            <v>2611.6980000000003</v>
          </cell>
          <cell r="H53">
            <v>3240.0549299999998</v>
          </cell>
          <cell r="I53">
            <v>2483.5804900000003</v>
          </cell>
          <cell r="J53">
            <v>2720.0886099999998</v>
          </cell>
          <cell r="K53">
            <v>2734.0748199999998</v>
          </cell>
          <cell r="L53">
            <v>2371.6090600000002</v>
          </cell>
          <cell r="M53">
            <v>2369.3209700000002</v>
          </cell>
          <cell r="N53">
            <v>2663.0601000000001</v>
          </cell>
          <cell r="O53">
            <v>30903.25275</v>
          </cell>
        </row>
        <row r="54">
          <cell r="B54" t="str">
            <v>2002 Actual Tonnes</v>
          </cell>
          <cell r="C54">
            <v>457.74799999999999</v>
          </cell>
          <cell r="D54">
            <v>438.59399999999999</v>
          </cell>
          <cell r="E54">
            <v>468.16500000000002</v>
          </cell>
          <cell r="F54">
            <v>457.12700000000001</v>
          </cell>
          <cell r="G54">
            <v>459.15300000000002</v>
          </cell>
          <cell r="H54">
            <v>444.06799999999998</v>
          </cell>
          <cell r="I54">
            <v>448.07600000000002</v>
          </cell>
          <cell r="J54">
            <v>451.50900000000001</v>
          </cell>
          <cell r="K54">
            <v>461.30799999999999</v>
          </cell>
          <cell r="L54">
            <v>460.56900000000002</v>
          </cell>
          <cell r="M54">
            <v>472.11500000000001</v>
          </cell>
          <cell r="N54">
            <v>451.07</v>
          </cell>
          <cell r="O54">
            <v>5469.5020000000004</v>
          </cell>
        </row>
      </sheetData>
      <sheetData sheetId="23" refreshError="1">
        <row r="22">
          <cell r="A22" t="str">
            <v>KUMTOR GOLD PROJECT</v>
          </cell>
        </row>
        <row r="38">
          <cell r="A38" t="str">
            <v>Summary Report of Operations</v>
          </cell>
          <cell r="B38" t="str">
            <v>Summary Report of Operations</v>
          </cell>
        </row>
        <row r="40">
          <cell r="D40" t="str">
            <v>December 2002</v>
          </cell>
        </row>
        <row r="57">
          <cell r="D57" t="str">
            <v>KUMTOR GOLD COMPANY</v>
          </cell>
        </row>
        <row r="59">
          <cell r="D59" t="str">
            <v>TABLE OF CONTENTS</v>
          </cell>
        </row>
        <row r="61">
          <cell r="D61" t="str">
            <v>December 2002</v>
          </cell>
        </row>
        <row r="67">
          <cell r="A67">
            <v>1</v>
          </cell>
          <cell r="B67" t="str">
            <v>Operating Statistics…………………………………………………………………………………….….</v>
          </cell>
          <cell r="I67">
            <v>2</v>
          </cell>
        </row>
        <row r="70">
          <cell r="A70">
            <v>2</v>
          </cell>
          <cell r="B70" t="str">
            <v xml:space="preserve">Mining…………………………………………………………………………………………………..…… </v>
          </cell>
          <cell r="I70">
            <v>2</v>
          </cell>
        </row>
        <row r="73">
          <cell r="A73">
            <v>3</v>
          </cell>
          <cell r="B73" t="str">
            <v xml:space="preserve">Milling…………………………………………………………………………………………..…………… </v>
          </cell>
          <cell r="I73">
            <v>3</v>
          </cell>
        </row>
        <row r="76">
          <cell r="A76">
            <v>4</v>
          </cell>
          <cell r="B76" t="str">
            <v xml:space="preserve">Maintenance………………………………………………………………………...…………………….. </v>
          </cell>
          <cell r="I76">
            <v>3</v>
          </cell>
        </row>
        <row r="78">
          <cell r="B78" t="str">
            <v xml:space="preserve">4.1. Mine Maintenance…………………………………………………………………..………………. </v>
          </cell>
          <cell r="I78">
            <v>3</v>
          </cell>
        </row>
        <row r="80">
          <cell r="B80" t="str">
            <v>4.2. Mill Maintenance…………………………………………………………………...…………………</v>
          </cell>
          <cell r="I80">
            <v>4</v>
          </cell>
        </row>
        <row r="83">
          <cell r="A83">
            <v>5</v>
          </cell>
          <cell r="B83" t="str">
            <v xml:space="preserve">General……………………………………………………………………………….……………………… </v>
          </cell>
          <cell r="I83">
            <v>4</v>
          </cell>
        </row>
        <row r="86">
          <cell r="A86">
            <v>6</v>
          </cell>
          <cell r="B86" t="str">
            <v>Operating Costs…………………………………………………………………………………...……….</v>
          </cell>
          <cell r="I86">
            <v>4</v>
          </cell>
        </row>
        <row r="89">
          <cell r="A89">
            <v>7</v>
          </cell>
          <cell r="B89" t="str">
            <v>Operating Cost Summary……………………………………………………………..………………….</v>
          </cell>
          <cell r="I89">
            <v>5</v>
          </cell>
        </row>
        <row r="92">
          <cell r="A92">
            <v>8</v>
          </cell>
          <cell r="B92" t="str">
            <v>Capital Project Cost Summary…………………………………………………….…………………….</v>
          </cell>
          <cell r="I92">
            <v>6</v>
          </cell>
        </row>
        <row r="115">
          <cell r="A115" t="str">
            <v>Kumtor Gold Project (Kyrgyzstan)</v>
          </cell>
          <cell r="E115" t="str">
            <v>Summary Report of Operations - December 2002</v>
          </cell>
          <cell r="I115" t="str">
            <v>Page 1</v>
          </cell>
        </row>
        <row r="116">
          <cell r="A116" t="str">
            <v>Note:</v>
          </cell>
          <cell r="B116" t="str">
            <v>All dollar values are in US currency.</v>
          </cell>
        </row>
        <row r="117">
          <cell r="A117" t="str">
            <v>1.</v>
          </cell>
          <cell r="B117" t="str">
            <v>Operating Statistics</v>
          </cell>
        </row>
        <row r="119">
          <cell r="C119" t="str">
            <v>Current Month</v>
          </cell>
          <cell r="F119" t="str">
            <v>Year to Date</v>
          </cell>
          <cell r="I119">
            <v>2002</v>
          </cell>
        </row>
        <row r="120">
          <cell r="C120" t="str">
            <v>Actual</v>
          </cell>
          <cell r="D120" t="str">
            <v>Budget</v>
          </cell>
          <cell r="E120" t="str">
            <v>Variance</v>
          </cell>
          <cell r="F120" t="str">
            <v>Actual</v>
          </cell>
          <cell r="G120" t="str">
            <v>Budget</v>
          </cell>
          <cell r="H120" t="str">
            <v>Variance</v>
          </cell>
          <cell r="I120" t="str">
            <v>Budget</v>
          </cell>
        </row>
        <row r="121">
          <cell r="A121" t="str">
            <v>Gold Poured (ounces)</v>
          </cell>
          <cell r="C121">
            <v>70223</v>
          </cell>
          <cell r="D121">
            <v>79142</v>
          </cell>
          <cell r="E121">
            <v>-8919</v>
          </cell>
          <cell r="F121">
            <v>528550</v>
          </cell>
          <cell r="G121">
            <v>666116</v>
          </cell>
          <cell r="H121">
            <v>-137566</v>
          </cell>
          <cell r="I121">
            <v>666116</v>
          </cell>
        </row>
        <row r="122">
          <cell r="A122" t="str">
            <v>Gold Sales (ounces)</v>
          </cell>
          <cell r="C122">
            <v>42288.031109999996</v>
          </cell>
          <cell r="D122">
            <v>107511.16344086021</v>
          </cell>
          <cell r="E122">
            <v>-65223.132330860215</v>
          </cell>
          <cell r="F122">
            <v>523182.46355999995</v>
          </cell>
          <cell r="G122">
            <v>662190.83870967745</v>
          </cell>
          <cell r="H122">
            <v>-139008.37514967751</v>
          </cell>
          <cell r="I122">
            <v>662190.83870967745</v>
          </cell>
        </row>
        <row r="123">
          <cell r="A123" t="str">
            <v xml:space="preserve">Unit Net Operating </v>
          </cell>
        </row>
        <row r="124">
          <cell r="A124" t="str">
            <v xml:space="preserve">Cash Costs 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</row>
        <row r="125">
          <cell r="A125" t="str">
            <v>(US$/ounce poured)</v>
          </cell>
        </row>
        <row r="128">
          <cell r="A128" t="str">
            <v>2.</v>
          </cell>
          <cell r="B128" t="str">
            <v>Mining</v>
          </cell>
        </row>
        <row r="130">
          <cell r="A130" t="str">
            <v>Current Month</v>
          </cell>
          <cell r="F130" t="str">
            <v>Year to Date</v>
          </cell>
          <cell r="I130">
            <v>2002</v>
          </cell>
        </row>
        <row r="131">
          <cell r="A131" t="str">
            <v>Actual</v>
          </cell>
          <cell r="B131" t="str">
            <v>Budget</v>
          </cell>
          <cell r="C131" t="str">
            <v>Variance</v>
          </cell>
          <cell r="D131" t="str">
            <v>Open pit production</v>
          </cell>
          <cell r="F131" t="str">
            <v>Actual</v>
          </cell>
          <cell r="G131" t="str">
            <v>Budget</v>
          </cell>
          <cell r="H131" t="str">
            <v>Variance</v>
          </cell>
          <cell r="I131" t="str">
            <v xml:space="preserve">Budget </v>
          </cell>
        </row>
        <row r="132">
          <cell r="D132" t="str">
            <v>BCM's:</v>
          </cell>
        </row>
        <row r="133">
          <cell r="A133">
            <v>63450</v>
          </cell>
          <cell r="B133">
            <v>0</v>
          </cell>
          <cell r="C133">
            <v>63450</v>
          </cell>
          <cell r="D133" t="str">
            <v>Ice</v>
          </cell>
          <cell r="F133">
            <v>876700</v>
          </cell>
          <cell r="G133">
            <v>0</v>
          </cell>
          <cell r="H133">
            <v>876700</v>
          </cell>
          <cell r="I133">
            <v>0</v>
          </cell>
        </row>
        <row r="134">
          <cell r="A134">
            <v>1862605</v>
          </cell>
          <cell r="B134">
            <v>1447742</v>
          </cell>
          <cell r="C134">
            <v>414863</v>
          </cell>
          <cell r="D134" t="str">
            <v>Waste &amp; low grade</v>
          </cell>
          <cell r="F134">
            <v>17160399</v>
          </cell>
          <cell r="G134">
            <v>17131817</v>
          </cell>
          <cell r="H134">
            <v>28582</v>
          </cell>
          <cell r="I134">
            <v>17131818</v>
          </cell>
        </row>
        <row r="135">
          <cell r="A135">
            <v>173750</v>
          </cell>
          <cell r="B135">
            <v>164258</v>
          </cell>
          <cell r="C135">
            <v>9492</v>
          </cell>
          <cell r="D135" t="str">
            <v>Ore</v>
          </cell>
          <cell r="F135">
            <v>1633299</v>
          </cell>
          <cell r="G135">
            <v>1848183</v>
          </cell>
          <cell r="H135">
            <v>-214884</v>
          </cell>
          <cell r="I135">
            <v>1848183</v>
          </cell>
        </row>
        <row r="136">
          <cell r="A136">
            <v>2099805</v>
          </cell>
          <cell r="B136">
            <v>1612000</v>
          </cell>
          <cell r="C136">
            <v>487805</v>
          </cell>
          <cell r="D136" t="str">
            <v>Total</v>
          </cell>
          <cell r="F136">
            <v>19670398</v>
          </cell>
          <cell r="G136">
            <v>18980000</v>
          </cell>
          <cell r="H136">
            <v>690398</v>
          </cell>
          <cell r="I136">
            <v>18980000</v>
          </cell>
        </row>
        <row r="137">
          <cell r="D137" t="str">
            <v>Ore production</v>
          </cell>
        </row>
        <row r="138">
          <cell r="D138" t="str">
            <v>Tonnes:</v>
          </cell>
        </row>
        <row r="139">
          <cell r="A139">
            <v>495189</v>
          </cell>
          <cell r="B139">
            <v>467500</v>
          </cell>
          <cell r="C139">
            <v>27689</v>
          </cell>
          <cell r="D139" t="str">
            <v>Ore mined (tonnes)</v>
          </cell>
          <cell r="F139">
            <v>4654904</v>
          </cell>
          <cell r="G139">
            <v>5439960</v>
          </cell>
          <cell r="H139">
            <v>-785056</v>
          </cell>
          <cell r="I139">
            <v>5439960</v>
          </cell>
        </row>
        <row r="140">
          <cell r="A140">
            <v>5.8710000000000004</v>
          </cell>
          <cell r="B140">
            <v>6.4</v>
          </cell>
          <cell r="C140">
            <v>-0.52899999999999991</v>
          </cell>
          <cell r="D140" t="str">
            <v>Grade (g/t)</v>
          </cell>
          <cell r="F140">
            <v>3.6794070896843416</v>
          </cell>
          <cell r="G140">
            <v>4.6681921161699726</v>
          </cell>
          <cell r="H140">
            <v>-0.98878502648563105</v>
          </cell>
          <cell r="I140">
            <v>4.6681921161699726</v>
          </cell>
        </row>
        <row r="141">
          <cell r="A141">
            <v>93474</v>
          </cell>
          <cell r="B141">
            <v>96195</v>
          </cell>
          <cell r="C141">
            <v>-2721</v>
          </cell>
          <cell r="D141" t="str">
            <v>Ounces</v>
          </cell>
          <cell r="F141">
            <v>550655</v>
          </cell>
          <cell r="G141">
            <v>816461</v>
          </cell>
          <cell r="H141">
            <v>-265806</v>
          </cell>
          <cell r="I141">
            <v>816461</v>
          </cell>
        </row>
        <row r="144">
          <cell r="A144" t="str">
            <v>December mining production was 30.26% over budget at 67,736 BCM/day. The actual ore mined was above budget by 5.92% or 27,689 tonnes. Ore grade was under budget by .53 g/t during the month.</v>
          </cell>
        </row>
        <row r="171">
          <cell r="A171" t="str">
            <v>Kumtor Gold Project (Kyrgyzstan)</v>
          </cell>
          <cell r="E171" t="str">
            <v>Summary Report of Operations - December 2002</v>
          </cell>
          <cell r="I171" t="str">
            <v>Page 2</v>
          </cell>
        </row>
        <row r="172">
          <cell r="A172" t="str">
            <v>3.</v>
          </cell>
          <cell r="B172" t="str">
            <v>Milling</v>
          </cell>
        </row>
        <row r="174">
          <cell r="A174" t="str">
            <v>Current Month</v>
          </cell>
          <cell r="F174" t="str">
            <v>Year to Date</v>
          </cell>
          <cell r="I174">
            <v>2002</v>
          </cell>
        </row>
        <row r="175">
          <cell r="A175" t="str">
            <v>Actual</v>
          </cell>
          <cell r="B175" t="str">
            <v>Budget</v>
          </cell>
          <cell r="C175" t="str">
            <v>Variance</v>
          </cell>
          <cell r="F175" t="str">
            <v>Actual</v>
          </cell>
          <cell r="G175" t="str">
            <v>Budget</v>
          </cell>
          <cell r="H175" t="str">
            <v>Variance</v>
          </cell>
          <cell r="I175" t="str">
            <v xml:space="preserve">Budget </v>
          </cell>
        </row>
        <row r="176">
          <cell r="D176" t="str">
            <v>Mill  production</v>
          </cell>
        </row>
        <row r="177">
          <cell r="A177">
            <v>479392</v>
          </cell>
          <cell r="B177">
            <v>467500</v>
          </cell>
          <cell r="C177">
            <v>11892</v>
          </cell>
          <cell r="D177" t="str">
            <v>Tonnes of ore milled</v>
          </cell>
          <cell r="F177">
            <v>5611124</v>
          </cell>
          <cell r="G177">
            <v>5439960</v>
          </cell>
          <cell r="H177">
            <v>171164</v>
          </cell>
          <cell r="I177">
            <v>5439960</v>
          </cell>
        </row>
        <row r="178">
          <cell r="A178">
            <v>5.1970000000000001</v>
          </cell>
          <cell r="B178">
            <v>6.4</v>
          </cell>
          <cell r="C178">
            <v>-1.2030000000000003</v>
          </cell>
          <cell r="D178" t="str">
            <v>Grade (g/t)</v>
          </cell>
          <cell r="F178">
            <v>3.7110215837325997</v>
          </cell>
          <cell r="G178">
            <v>4.6681921161699726</v>
          </cell>
          <cell r="H178">
            <v>-0.95717053243737293</v>
          </cell>
          <cell r="I178">
            <v>4.6681921161699726</v>
          </cell>
        </row>
        <row r="179">
          <cell r="A179">
            <v>0.8286</v>
          </cell>
          <cell r="B179">
            <v>0.83</v>
          </cell>
          <cell r="C179">
            <v>-1.3999999999999568E-3</v>
          </cell>
          <cell r="D179" t="str">
            <v>Recovery %</v>
          </cell>
          <cell r="F179">
            <v>0.78126741103103181</v>
          </cell>
          <cell r="G179">
            <v>0.81715354438240162</v>
          </cell>
          <cell r="H179">
            <v>-3.5886133351369809E-2</v>
          </cell>
          <cell r="I179">
            <v>0.81715354438240162</v>
          </cell>
        </row>
        <row r="180">
          <cell r="A180">
            <v>66370</v>
          </cell>
          <cell r="B180">
            <v>79842</v>
          </cell>
          <cell r="C180">
            <v>-13472</v>
          </cell>
          <cell r="D180" t="str">
            <v>Total ounces produced</v>
          </cell>
          <cell r="F180">
            <v>523039</v>
          </cell>
          <cell r="G180">
            <v>667174</v>
          </cell>
          <cell r="H180">
            <v>-144135</v>
          </cell>
          <cell r="I180">
            <v>667174</v>
          </cell>
        </row>
        <row r="181">
          <cell r="A181">
            <v>3853</v>
          </cell>
          <cell r="B181">
            <v>-700</v>
          </cell>
          <cell r="C181">
            <v>4553</v>
          </cell>
          <cell r="D181" t="str">
            <v>In-circuit change</v>
          </cell>
          <cell r="F181">
            <v>5511</v>
          </cell>
          <cell r="G181">
            <v>-1059</v>
          </cell>
          <cell r="H181">
            <v>6570</v>
          </cell>
          <cell r="I181">
            <v>-1058</v>
          </cell>
        </row>
        <row r="182">
          <cell r="A182">
            <v>70223</v>
          </cell>
          <cell r="B182">
            <v>79142</v>
          </cell>
          <cell r="C182">
            <v>-8919</v>
          </cell>
          <cell r="D182" t="str">
            <v>Total gold poured (ounces)</v>
          </cell>
          <cell r="F182">
            <v>528550</v>
          </cell>
          <cell r="G182">
            <v>666116</v>
          </cell>
          <cell r="H182">
            <v>-137566</v>
          </cell>
          <cell r="I182">
            <v>666116</v>
          </cell>
        </row>
        <row r="185">
          <cell r="A185" t="str">
            <v xml:space="preserve">Total of 479,392 tonnes of ore were milled during December. The actual head grade was 5.20 g/t with a gold recovery of 82.86%, compared to a budgeted head grade of 6.40 g/t and recovery of 83.00%. Kumtor poured 70,223 ounces of gold in December which was </v>
          </cell>
        </row>
        <row r="193">
          <cell r="A193" t="str">
            <v>4.</v>
          </cell>
          <cell r="B193" t="str">
            <v>Maintenance</v>
          </cell>
        </row>
        <row r="195">
          <cell r="B195">
            <v>4.0999999999999996</v>
          </cell>
          <cell r="C195" t="str">
            <v xml:space="preserve">Mine Maintenance </v>
          </cell>
        </row>
        <row r="198">
          <cell r="B198" t="str">
            <v>Availability</v>
          </cell>
          <cell r="D198" t="str">
            <v>Month %</v>
          </cell>
          <cell r="F198" t="str">
            <v>Year-to-date %</v>
          </cell>
        </row>
        <row r="199">
          <cell r="B199" t="str">
            <v>Drills</v>
          </cell>
          <cell r="D199">
            <v>0.96360000000000001</v>
          </cell>
          <cell r="F199">
            <v>0.90059999999999996</v>
          </cell>
        </row>
        <row r="200">
          <cell r="B200" t="str">
            <v>777 Haul trucks</v>
          </cell>
          <cell r="D200">
            <v>0.95820000000000005</v>
          </cell>
          <cell r="F200">
            <v>0.93659999999999999</v>
          </cell>
        </row>
        <row r="201">
          <cell r="B201" t="str">
            <v>Loaders 992</v>
          </cell>
          <cell r="D201">
            <v>0.87429999999999997</v>
          </cell>
          <cell r="F201">
            <v>0.90480000000000005</v>
          </cell>
        </row>
        <row r="202">
          <cell r="B202" t="str">
            <v xml:space="preserve">Aux loaders </v>
          </cell>
          <cell r="D202">
            <v>0.95689999999999997</v>
          </cell>
          <cell r="F202">
            <v>0.93479999999999996</v>
          </cell>
        </row>
        <row r="203">
          <cell r="B203" t="str">
            <v>Graders</v>
          </cell>
          <cell r="D203">
            <v>0.96450000000000002</v>
          </cell>
          <cell r="F203">
            <v>0.94779999999999998</v>
          </cell>
        </row>
        <row r="204">
          <cell r="B204" t="str">
            <v>Aux. Excavators</v>
          </cell>
          <cell r="D204">
            <v>0.70740000000000003</v>
          </cell>
          <cell r="F204">
            <v>0.88390000000000002</v>
          </cell>
        </row>
        <row r="205">
          <cell r="B205" t="str">
            <v>Dozers</v>
          </cell>
          <cell r="D205">
            <v>0.96050000000000002</v>
          </cell>
          <cell r="F205">
            <v>0.91910000000000003</v>
          </cell>
        </row>
        <row r="206">
          <cell r="B206" t="str">
            <v>CAT Shovels</v>
          </cell>
          <cell r="D206">
            <v>0.95979999999999999</v>
          </cell>
          <cell r="F206">
            <v>0.90490000000000004</v>
          </cell>
        </row>
        <row r="226">
          <cell r="A226" t="str">
            <v>Kumtor Gold Project (Kyrgyzstan)</v>
          </cell>
          <cell r="E226" t="str">
            <v>Summary Report of Operations - December 2002</v>
          </cell>
          <cell r="I226" t="str">
            <v>Page 3</v>
          </cell>
        </row>
        <row r="227">
          <cell r="B227">
            <v>4.2</v>
          </cell>
          <cell r="C227" t="str">
            <v>Mill Maintenance</v>
          </cell>
        </row>
        <row r="229">
          <cell r="D229" t="str">
            <v>Hours in  Month (October %)</v>
          </cell>
          <cell r="G229" t="str">
            <v>Year-to-date Hours (YTD %)</v>
          </cell>
        </row>
        <row r="230">
          <cell r="B230" t="str">
            <v>Mill Availability</v>
          </cell>
          <cell r="D230" t="str">
            <v>724hrs (97.31%)</v>
          </cell>
          <cell r="G230" t="str">
            <v>8,270.85hrs (94.42%)</v>
          </cell>
        </row>
        <row r="232">
          <cell r="B232" t="str">
            <v>Mill availability for the month was good.</v>
          </cell>
        </row>
        <row r="237">
          <cell r="A237" t="str">
            <v>5.</v>
          </cell>
          <cell r="B237" t="str">
            <v>General</v>
          </cell>
        </row>
        <row r="239">
          <cell r="B239">
            <v>5.0999999999999996</v>
          </cell>
          <cell r="C239" t="str">
            <v>HR and Administration</v>
          </cell>
        </row>
        <row r="241">
          <cell r="B241" t="str">
            <v>The regular workforce at the end of December totaled 1,557 active regular employees, compared</v>
          </cell>
        </row>
        <row r="242">
          <cell r="B242" t="str">
            <v>to the approved budget of 1,571.</v>
          </cell>
        </row>
        <row r="245">
          <cell r="B245" t="str">
            <v>5.2</v>
          </cell>
          <cell r="C245" t="str">
            <v>Safety &amp; Environment</v>
          </cell>
        </row>
        <row r="247">
          <cell r="B247" t="str">
            <v>There were no lost time injury, seven first aid injury and five medical aid injuries.</v>
          </cell>
        </row>
        <row r="252">
          <cell r="A252" t="str">
            <v>6.</v>
          </cell>
          <cell r="B252" t="str">
            <v>Operating Costs</v>
          </cell>
        </row>
        <row r="254">
          <cell r="B254" t="str">
            <v>6.1</v>
          </cell>
          <cell r="C254" t="str">
            <v>Mine</v>
          </cell>
        </row>
        <row r="256">
          <cell r="A256" t="str">
            <v>Current Month</v>
          </cell>
          <cell r="F256" t="str">
            <v>Year to Date</v>
          </cell>
          <cell r="I256">
            <v>2002</v>
          </cell>
        </row>
        <row r="257">
          <cell r="A257" t="str">
            <v>Actual</v>
          </cell>
          <cell r="B257" t="str">
            <v>Budget</v>
          </cell>
          <cell r="C257" t="str">
            <v>Variance</v>
          </cell>
          <cell r="F257" t="str">
            <v>Actual</v>
          </cell>
          <cell r="G257" t="str">
            <v>Budget</v>
          </cell>
          <cell r="H257" t="str">
            <v>Variance</v>
          </cell>
          <cell r="I257" t="str">
            <v xml:space="preserve">Budget </v>
          </cell>
        </row>
        <row r="258">
          <cell r="A258">
            <v>2099805</v>
          </cell>
          <cell r="B258">
            <v>1612000</v>
          </cell>
          <cell r="C258">
            <v>487805</v>
          </cell>
          <cell r="D258" t="str">
            <v xml:space="preserve">   BCM's</v>
          </cell>
          <cell r="F258">
            <v>19670398</v>
          </cell>
          <cell r="G258">
            <v>18980000</v>
          </cell>
          <cell r="H258">
            <v>690398</v>
          </cell>
          <cell r="I258">
            <v>18980000</v>
          </cell>
        </row>
        <row r="259">
          <cell r="A259" t="e">
            <v>#REF!</v>
          </cell>
          <cell r="B259" t="e">
            <v>#REF!</v>
          </cell>
          <cell r="C259" t="e">
            <v>#REF!</v>
          </cell>
          <cell r="D259" t="str">
            <v xml:space="preserve">   $/BCM</v>
          </cell>
          <cell r="F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</row>
        <row r="260">
          <cell r="A260">
            <v>495189</v>
          </cell>
          <cell r="B260">
            <v>467500</v>
          </cell>
          <cell r="C260">
            <v>27689</v>
          </cell>
          <cell r="D260" t="str">
            <v xml:space="preserve">   Tonnes ore</v>
          </cell>
          <cell r="F260">
            <v>4654904</v>
          </cell>
          <cell r="G260">
            <v>5439960</v>
          </cell>
          <cell r="H260">
            <v>-785056</v>
          </cell>
          <cell r="I260">
            <v>5439960</v>
          </cell>
        </row>
        <row r="261">
          <cell r="A261" t="e">
            <v>#REF!</v>
          </cell>
          <cell r="B261" t="e">
            <v>#REF!</v>
          </cell>
          <cell r="C261" t="e">
            <v>#REF!</v>
          </cell>
          <cell r="D261" t="str">
            <v xml:space="preserve">   $/tonnes ore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</row>
        <row r="262">
          <cell r="A262">
            <v>93474</v>
          </cell>
          <cell r="B262">
            <v>96195</v>
          </cell>
          <cell r="C262">
            <v>-2721</v>
          </cell>
          <cell r="D262" t="str">
            <v xml:space="preserve">   Ounces Gold</v>
          </cell>
          <cell r="F262">
            <v>550655</v>
          </cell>
          <cell r="G262">
            <v>816461</v>
          </cell>
          <cell r="H262">
            <v>-265806</v>
          </cell>
          <cell r="I262">
            <v>816461</v>
          </cell>
        </row>
        <row r="263">
          <cell r="A263" t="e">
            <v>#REF!</v>
          </cell>
          <cell r="B263" t="e">
            <v>#REF!</v>
          </cell>
          <cell r="C263" t="e">
            <v>#REF!</v>
          </cell>
          <cell r="D263" t="str">
            <v xml:space="preserve">   $/oz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</row>
        <row r="286">
          <cell r="A286" t="str">
            <v>Kumtor Gold Project (Kyrgyzstan)</v>
          </cell>
          <cell r="E286" t="str">
            <v>Summary Report of Operations - December 2002</v>
          </cell>
          <cell r="I286" t="str">
            <v>Page 4</v>
          </cell>
        </row>
        <row r="287">
          <cell r="A287">
            <v>6.2</v>
          </cell>
          <cell r="B287" t="str">
            <v>Milling</v>
          </cell>
        </row>
        <row r="289">
          <cell r="A289" t="str">
            <v>Current Month</v>
          </cell>
          <cell r="F289" t="str">
            <v>Year to Date</v>
          </cell>
          <cell r="I289">
            <v>2002</v>
          </cell>
        </row>
        <row r="290">
          <cell r="A290" t="str">
            <v>Actual</v>
          </cell>
          <cell r="B290" t="str">
            <v>Budget</v>
          </cell>
          <cell r="C290" t="str">
            <v>Variance</v>
          </cell>
          <cell r="F290" t="str">
            <v>Actual</v>
          </cell>
          <cell r="G290" t="str">
            <v>Budget</v>
          </cell>
          <cell r="H290" t="str">
            <v>Variance</v>
          </cell>
          <cell r="I290" t="str">
            <v xml:space="preserve">Budget </v>
          </cell>
        </row>
        <row r="291">
          <cell r="A291">
            <v>479392</v>
          </cell>
          <cell r="B291">
            <v>467500</v>
          </cell>
          <cell r="C291">
            <v>11892</v>
          </cell>
          <cell r="D291" t="str">
            <v xml:space="preserve">   Tonnes milled</v>
          </cell>
          <cell r="F291">
            <v>5611124</v>
          </cell>
          <cell r="G291">
            <v>5439960</v>
          </cell>
          <cell r="H291">
            <v>171164</v>
          </cell>
          <cell r="I291">
            <v>5439960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 t="str">
            <v xml:space="preserve">   $/tonne</v>
          </cell>
          <cell r="F292">
            <v>1.1789186096230282</v>
          </cell>
          <cell r="G292">
            <v>1.3433204067676967</v>
          </cell>
          <cell r="H292">
            <v>0.16440179714466852</v>
          </cell>
          <cell r="I292">
            <v>1.3433207744174591</v>
          </cell>
        </row>
        <row r="293">
          <cell r="A293">
            <v>70223</v>
          </cell>
          <cell r="B293">
            <v>79142</v>
          </cell>
          <cell r="C293">
            <v>-8919</v>
          </cell>
          <cell r="D293" t="str">
            <v xml:space="preserve">   Ounces Poured</v>
          </cell>
          <cell r="F293">
            <v>528550</v>
          </cell>
          <cell r="G293">
            <v>666116</v>
          </cell>
          <cell r="H293">
            <v>-137566</v>
          </cell>
          <cell r="I293">
            <v>666116</v>
          </cell>
        </row>
        <row r="294">
          <cell r="A294">
            <v>0</v>
          </cell>
          <cell r="B294">
            <v>0</v>
          </cell>
          <cell r="C294">
            <v>0</v>
          </cell>
          <cell r="D294" t="str">
            <v xml:space="preserve">   $/ounce</v>
          </cell>
          <cell r="F294">
            <v>12.515482933501854</v>
          </cell>
          <cell r="G294">
            <v>10.970475532790083</v>
          </cell>
          <cell r="H294">
            <v>-1.5450074007117713</v>
          </cell>
          <cell r="I294">
            <v>10.970478535270132</v>
          </cell>
        </row>
        <row r="296">
          <cell r="A296" t="str">
            <v xml:space="preserve">Actual unit cost per tonne milled was over budget by $0.27 per tonne. </v>
          </cell>
        </row>
        <row r="299">
          <cell r="A299" t="str">
            <v>7.</v>
          </cell>
          <cell r="B299" t="str">
            <v>Operating Cost Summary</v>
          </cell>
        </row>
        <row r="302">
          <cell r="A302" t="str">
            <v>Current Month</v>
          </cell>
          <cell r="F302" t="str">
            <v>Year to Date</v>
          </cell>
          <cell r="I302">
            <v>2002</v>
          </cell>
        </row>
        <row r="303">
          <cell r="A303" t="str">
            <v>Actual</v>
          </cell>
          <cell r="B303" t="str">
            <v>Budget</v>
          </cell>
          <cell r="C303" t="str">
            <v>Variance</v>
          </cell>
          <cell r="D303" t="str">
            <v>Cost by activity</v>
          </cell>
          <cell r="F303" t="str">
            <v>Actual</v>
          </cell>
          <cell r="G303" t="str">
            <v>Budget</v>
          </cell>
          <cell r="H303" t="str">
            <v>Variance</v>
          </cell>
          <cell r="I303" t="str">
            <v xml:space="preserve">Budget </v>
          </cell>
        </row>
        <row r="304">
          <cell r="A304" t="e">
            <v>#REF!</v>
          </cell>
          <cell r="B304" t="e">
            <v>#REF!</v>
          </cell>
          <cell r="C304" t="e">
            <v>#REF!</v>
          </cell>
          <cell r="D304" t="str">
            <v>Mining</v>
          </cell>
          <cell r="F304" t="e">
            <v>#REF!</v>
          </cell>
          <cell r="G304" t="e">
            <v>#REF!</v>
          </cell>
          <cell r="H304" t="e">
            <v>#REF!</v>
          </cell>
          <cell r="I304" t="e">
            <v>#REF!</v>
          </cell>
        </row>
        <row r="305">
          <cell r="A305">
            <v>0</v>
          </cell>
          <cell r="B305">
            <v>0</v>
          </cell>
          <cell r="C305">
            <v>0</v>
          </cell>
          <cell r="D305" t="str">
            <v>Milling</v>
          </cell>
          <cell r="F305">
            <v>6615.0585045024045</v>
          </cell>
          <cell r="G305">
            <v>7307.6092799999988</v>
          </cell>
          <cell r="H305">
            <v>692.55077549759426</v>
          </cell>
          <cell r="I305">
            <v>7307.6112800000001</v>
          </cell>
        </row>
        <row r="306">
          <cell r="A306">
            <v>0</v>
          </cell>
          <cell r="B306">
            <v>0</v>
          </cell>
          <cell r="C306">
            <v>0</v>
          </cell>
          <cell r="D306" t="str">
            <v>Site administration</v>
          </cell>
          <cell r="F306">
            <v>6025.6056316100467</v>
          </cell>
          <cell r="G306">
            <v>6661.2034999999996</v>
          </cell>
          <cell r="H306">
            <v>635.59786838995296</v>
          </cell>
          <cell r="I306">
            <v>6661.2054999999991</v>
          </cell>
        </row>
        <row r="307">
          <cell r="A307">
            <v>0</v>
          </cell>
          <cell r="B307">
            <v>0</v>
          </cell>
          <cell r="C307">
            <v>0</v>
          </cell>
          <cell r="D307" t="str">
            <v>Maintenance</v>
          </cell>
          <cell r="F307">
            <v>424.8348213507735</v>
          </cell>
          <cell r="G307">
            <v>17193.346880000001</v>
          </cell>
          <cell r="H307">
            <v>16768.512058649227</v>
          </cell>
          <cell r="I307">
            <v>17193.346980000002</v>
          </cell>
        </row>
        <row r="308">
          <cell r="A308" t="e">
            <v>#REF!</v>
          </cell>
          <cell r="B308" t="e">
            <v>#REF!</v>
          </cell>
          <cell r="C308" t="e">
            <v>#REF!</v>
          </cell>
          <cell r="D308" t="str">
            <v>Total site costs</v>
          </cell>
          <cell r="F308" t="e">
            <v>#REF!</v>
          </cell>
          <cell r="G308" t="e">
            <v>#REF!</v>
          </cell>
          <cell r="H308" t="e">
            <v>#REF!</v>
          </cell>
          <cell r="I308" t="e">
            <v>#REF!</v>
          </cell>
        </row>
        <row r="309">
          <cell r="A309">
            <v>0</v>
          </cell>
          <cell r="B309">
            <v>0</v>
          </cell>
          <cell r="C309">
            <v>0</v>
          </cell>
          <cell r="D309" t="str">
            <v>Bishkek administration</v>
          </cell>
          <cell r="F309">
            <v>1869.0335691890339</v>
          </cell>
          <cell r="G309">
            <v>1718.8715499999998</v>
          </cell>
          <cell r="H309">
            <v>-150.16201918903403</v>
          </cell>
          <cell r="I309">
            <v>1718.8715499999998</v>
          </cell>
        </row>
        <row r="310">
          <cell r="A310">
            <v>8049.8711399999993</v>
          </cell>
          <cell r="B310">
            <v>7105.73135</v>
          </cell>
          <cell r="C310">
            <v>-944.13978999999927</v>
          </cell>
          <cell r="D310" t="str">
            <v>Net operating cash costs</v>
          </cell>
          <cell r="F310">
            <v>93886.645600000003</v>
          </cell>
          <cell r="G310">
            <v>91194</v>
          </cell>
          <cell r="H310">
            <v>-2692.6456000000035</v>
          </cell>
          <cell r="I310" t="e">
            <v>#REF!</v>
          </cell>
        </row>
        <row r="311">
          <cell r="A311" t="e">
            <v>#REF!</v>
          </cell>
          <cell r="B311" t="e">
            <v>#REF!</v>
          </cell>
          <cell r="C311" t="e">
            <v>#REF!</v>
          </cell>
          <cell r="D311" t="str">
            <v>Unit net oper. cash cost oz/poured</v>
          </cell>
          <cell r="F311" t="e">
            <v>#REF!</v>
          </cell>
          <cell r="G311" t="e">
            <v>#REF!</v>
          </cell>
          <cell r="H311" t="e">
            <v>#REF!</v>
          </cell>
          <cell r="I311" t="e">
            <v>#REF!</v>
          </cell>
        </row>
        <row r="314">
          <cell r="A314" t="str">
            <v>Current Month</v>
          </cell>
          <cell r="F314" t="str">
            <v>Year to Date</v>
          </cell>
          <cell r="I314">
            <v>2002</v>
          </cell>
        </row>
        <row r="315">
          <cell r="A315" t="str">
            <v>Actual</v>
          </cell>
          <cell r="B315" t="str">
            <v>Budget</v>
          </cell>
          <cell r="C315" t="str">
            <v>Variance</v>
          </cell>
          <cell r="D315" t="str">
            <v>Cost by expense element</v>
          </cell>
          <cell r="F315" t="str">
            <v>Actual</v>
          </cell>
          <cell r="G315" t="str">
            <v>Budget</v>
          </cell>
          <cell r="H315" t="str">
            <v>Variance</v>
          </cell>
          <cell r="I315" t="str">
            <v xml:space="preserve">Budget </v>
          </cell>
        </row>
        <row r="316">
          <cell r="A316">
            <v>3272.8333399999997</v>
          </cell>
          <cell r="B316">
            <v>1779.6747600000001</v>
          </cell>
          <cell r="C316">
            <v>-1493.1585799999996</v>
          </cell>
          <cell r="D316" t="str">
            <v>Employee Costs</v>
          </cell>
          <cell r="F316">
            <v>25012.982010000003</v>
          </cell>
          <cell r="G316">
            <v>22072.20952</v>
          </cell>
          <cell r="H316">
            <v>-2940.772490000003</v>
          </cell>
          <cell r="I316">
            <v>22072.210520000001</v>
          </cell>
        </row>
        <row r="317">
          <cell r="A317">
            <v>3031.7338</v>
          </cell>
          <cell r="B317">
            <v>2975.68959</v>
          </cell>
          <cell r="C317">
            <v>-56.044210000000021</v>
          </cell>
          <cell r="D317" t="str">
            <v>Operating Materials &amp; Supplies</v>
          </cell>
          <cell r="F317">
            <v>35103.802230000001</v>
          </cell>
          <cell r="G317">
            <v>37039.764060000001</v>
          </cell>
          <cell r="H317">
            <v>1935.9618300000002</v>
          </cell>
          <cell r="I317">
            <v>37039.75806</v>
          </cell>
        </row>
        <row r="318">
          <cell r="A318">
            <v>358.11601000000002</v>
          </cell>
          <cell r="B318">
            <v>1141.9960000000001</v>
          </cell>
          <cell r="C318">
            <v>783.87999000000013</v>
          </cell>
          <cell r="D318" t="str">
            <v>Maintenance Materials &amp; Supplies</v>
          </cell>
          <cell r="F318">
            <v>19878.732629999999</v>
          </cell>
          <cell r="G318">
            <v>17930.23</v>
          </cell>
          <cell r="H318">
            <v>-1948.502629999999</v>
          </cell>
          <cell r="I318">
            <v>17930.227999999999</v>
          </cell>
        </row>
        <row r="319">
          <cell r="A319">
            <v>-1.8042499999999999</v>
          </cell>
          <cell r="B319">
            <v>8.1509999999999998</v>
          </cell>
          <cell r="C319">
            <v>9.9552499999999995</v>
          </cell>
          <cell r="D319" t="str">
            <v>Procurement</v>
          </cell>
          <cell r="F319">
            <v>60.918479999999995</v>
          </cell>
          <cell r="G319">
            <v>97.804000000000002</v>
          </cell>
          <cell r="H319">
            <v>36.885520000000007</v>
          </cell>
          <cell r="I319">
            <v>97.804000000000002</v>
          </cell>
        </row>
        <row r="320">
          <cell r="A320">
            <v>219.34842999999998</v>
          </cell>
          <cell r="B320">
            <v>311.12599999999998</v>
          </cell>
          <cell r="C320">
            <v>91.777569999999997</v>
          </cell>
          <cell r="D320" t="str">
            <v>Camp Catering</v>
          </cell>
          <cell r="F320">
            <v>2520.7168700000007</v>
          </cell>
          <cell r="G320">
            <v>3785.61</v>
          </cell>
          <cell r="H320">
            <v>1264.8931299999995</v>
          </cell>
          <cell r="I320">
            <v>3785.61</v>
          </cell>
        </row>
        <row r="321">
          <cell r="A321">
            <v>1318.5993700000001</v>
          </cell>
          <cell r="B321">
            <v>890.35199999999998</v>
          </cell>
          <cell r="C321">
            <v>-428.24737000000016</v>
          </cell>
          <cell r="D321" t="str">
            <v>General and Administration</v>
          </cell>
          <cell r="F321">
            <v>12407.506649999999</v>
          </cell>
          <cell r="G321">
            <v>11096.376</v>
          </cell>
          <cell r="H321">
            <v>-1311.1306499999992</v>
          </cell>
          <cell r="I321">
            <v>11096.376</v>
          </cell>
        </row>
        <row r="322">
          <cell r="A322">
            <v>8198.8266999999996</v>
          </cell>
          <cell r="B322">
            <v>7106.9893499999998</v>
          </cell>
          <cell r="C322">
            <v>-1091.8373499999998</v>
          </cell>
          <cell r="D322" t="str">
            <v>Total operating costs</v>
          </cell>
          <cell r="F322">
            <v>94984.658869999999</v>
          </cell>
          <cell r="G322">
            <v>92021.993580000009</v>
          </cell>
          <cell r="H322">
            <v>-2962.6652899999899</v>
          </cell>
          <cell r="I322">
            <v>92021.986580000012</v>
          </cell>
        </row>
        <row r="323">
          <cell r="A323">
            <v>-148.95555999999999</v>
          </cell>
          <cell r="B323">
            <v>-1.258</v>
          </cell>
          <cell r="C323">
            <v>147.69755999999998</v>
          </cell>
          <cell r="D323" t="str">
            <v>Allocations &amp; recovery</v>
          </cell>
          <cell r="F323">
            <v>-1098.0132699999997</v>
          </cell>
          <cell r="G323">
            <v>-828.452</v>
          </cell>
          <cell r="H323">
            <v>269.56126999999969</v>
          </cell>
          <cell r="I323">
            <v>-828.45699999999999</v>
          </cell>
        </row>
        <row r="324">
          <cell r="A324">
            <v>8049.8711399999993</v>
          </cell>
          <cell r="B324">
            <v>7105.73135</v>
          </cell>
          <cell r="C324">
            <v>-944.13978999999927</v>
          </cell>
          <cell r="D324" t="str">
            <v>Net operating costs</v>
          </cell>
          <cell r="F324">
            <v>93886.645600000003</v>
          </cell>
          <cell r="G324">
            <v>91193.541580000005</v>
          </cell>
          <cell r="H324">
            <v>-2693.1040199999989</v>
          </cell>
          <cell r="I324">
            <v>91193.529580000017</v>
          </cell>
        </row>
        <row r="342">
          <cell r="A342" t="str">
            <v>Kumtor Gold Project (Kyrgyzstan)</v>
          </cell>
          <cell r="E342" t="str">
            <v>Summary Report of Operations - December 2002</v>
          </cell>
          <cell r="I342" t="str">
            <v>Page 5</v>
          </cell>
        </row>
        <row r="343">
          <cell r="A343">
            <v>8</v>
          </cell>
          <cell r="B343" t="str">
            <v>Capital Project Cost Summary</v>
          </cell>
        </row>
        <row r="345">
          <cell r="D345" t="str">
            <v>Month</v>
          </cell>
          <cell r="E345" t="str">
            <v>Year-to-date</v>
          </cell>
          <cell r="F345">
            <v>2002</v>
          </cell>
          <cell r="G345">
            <v>2002</v>
          </cell>
        </row>
        <row r="346">
          <cell r="D346" t="str">
            <v>Actual</v>
          </cell>
          <cell r="E346" t="str">
            <v>Actual</v>
          </cell>
          <cell r="F346" t="str">
            <v>Budget</v>
          </cell>
          <cell r="G346" t="str">
            <v>Forecast</v>
          </cell>
        </row>
        <row r="347">
          <cell r="A347" t="str">
            <v>2002 Capital Projects</v>
          </cell>
        </row>
        <row r="348">
          <cell r="A348" t="str">
            <v>Capital</v>
          </cell>
          <cell r="D348">
            <v>2803.444</v>
          </cell>
          <cell r="E348">
            <v>8610.179909025459</v>
          </cell>
          <cell r="F348">
            <v>4960.5</v>
          </cell>
          <cell r="G348">
            <v>7258.3514000000005</v>
          </cell>
        </row>
        <row r="349">
          <cell r="A349" t="str">
            <v>Development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Decommissioning/Reclamation</v>
          </cell>
          <cell r="D350">
            <v>0</v>
          </cell>
          <cell r="E350">
            <v>2E-3</v>
          </cell>
          <cell r="F350">
            <v>0</v>
          </cell>
          <cell r="G350">
            <v>4.0000000000000001E-3</v>
          </cell>
        </row>
        <row r="351">
          <cell r="A351" t="str">
            <v>Total Capital Projects</v>
          </cell>
          <cell r="D351">
            <v>2803.444</v>
          </cell>
          <cell r="E351">
            <v>8610.1819090254594</v>
          </cell>
          <cell r="F351">
            <v>4960.5</v>
          </cell>
          <cell r="G351">
            <v>7258.3554000000004</v>
          </cell>
        </row>
        <row r="402">
          <cell r="A402" t="str">
            <v>Kumtor Gold Project (Kyrgyzstan)</v>
          </cell>
          <cell r="E402" t="str">
            <v>Summary Report of Operations - December 2002</v>
          </cell>
          <cell r="I402" t="str">
            <v>Page 6</v>
          </cell>
        </row>
      </sheetData>
      <sheetData sheetId="24" refreshError="1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UV-Überleitung"/>
      <sheetName val="Anlagevermögen"/>
      <sheetName val="Cust acc 2003"/>
      <sheetName val="Prelim Cost"/>
      <sheetName val="CamKum Prod"/>
      <sheetName val="Anlageverm?gen"/>
    </sheetNames>
    <sheetDataSet>
      <sheetData sheetId="0"/>
      <sheetData sheetId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DATA"/>
      <sheetName val="Area Summary"/>
      <sheetName val="Tabeller"/>
      <sheetName val="5R"/>
      <sheetName val="Z-10"/>
      <sheetName val="Anlagevermögen"/>
      <sheetName val="Worksheet in 1611 Preliminary A"/>
      <sheetName val="I-Index"/>
      <sheetName val="Prelim Cost"/>
      <sheetName val="Расчет_Ин"/>
      <sheetName val="PIT&amp;PP(2)"/>
      <sheetName val="Cash CCI Detail"/>
      <sheetName val="A 100"/>
      <sheetName val="Detail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Planning"/>
      <sheetName val="B.1.1"/>
      <sheetName val="B.1.2"/>
      <sheetName val="B.1.3"/>
      <sheetName val="B.1.4"/>
      <sheetName val="Trial balance"/>
      <sheetName val="Fees and comm"/>
      <sheetName val="Imploss"/>
      <sheetName val="Adj"/>
      <sheetName val="deferred tax"/>
      <sheetName val="Cash"/>
      <sheetName val="FA"/>
      <sheetName val="Bal by curr"/>
      <sheetName val="SMT"/>
      <sheetName val="confirmation control"/>
      <sheetName val="GA"/>
      <sheetName val="Loans to customers"/>
      <sheetName val="Interest"/>
      <sheetName val="Placements with banks"/>
      <sheetName val="Capital adequacy"/>
      <sheetName val="PN"/>
      <sheetName val="OA"/>
      <sheetName val="Securities"/>
      <sheetName val="Customer Accounts"/>
      <sheetName val="Loans from banks"/>
      <sheetName val="forex"/>
      <sheetName val="OL"/>
      <sheetName val="Loans within IL"/>
      <sheetName val="Other income"/>
      <sheetName val="Commitments (N)"/>
      <sheetName val="Geograpical Analysis"/>
      <sheetName val="Maturity Analysis"/>
      <sheetName val="By months"/>
      <sheetName val="By decades"/>
      <sheetName val="By branches"/>
      <sheetName val="BS"/>
      <sheetName val="P&amp;L"/>
      <sheetName val="Equity Mvmnts"/>
      <sheetName val="CF"/>
      <sheetName val="AHEPS"/>
      <sheetName val="OshHPP"/>
      <sheetName val="BHPP"/>
      <sheetName val="XREF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">
          <cell r="A1" t="str">
            <v>Investments</v>
          </cell>
        </row>
        <row r="2">
          <cell r="A2" t="str">
            <v>AS AT 31 DEC 2004</v>
          </cell>
        </row>
        <row r="3">
          <cell r="A3" t="str">
            <v>(in thousands of soms)</v>
          </cell>
        </row>
        <row r="6">
          <cell r="B6" t="str">
            <v>2004 per client</v>
          </cell>
          <cell r="G6" t="str">
            <v>Change
2003 / 2004 unadjusted</v>
          </cell>
        </row>
        <row r="7">
          <cell r="B7" t="str">
            <v>KKGS</v>
          </cell>
          <cell r="G7" t="str">
            <v>KKGS</v>
          </cell>
        </row>
        <row r="9">
          <cell r="A9" t="str">
            <v>Securities available-for-sale</v>
          </cell>
          <cell r="B9">
            <v>7840</v>
          </cell>
          <cell r="G9">
            <v>-1430</v>
          </cell>
        </row>
        <row r="10">
          <cell r="A10" t="str">
            <v>Securities held-to-maturity</v>
          </cell>
          <cell r="B10">
            <v>95770</v>
          </cell>
          <cell r="G10">
            <v>1604</v>
          </cell>
        </row>
        <row r="11">
          <cell r="B11">
            <v>103610</v>
          </cell>
          <cell r="G11">
            <v>174</v>
          </cell>
        </row>
        <row r="13">
          <cell r="A13" t="str">
            <v>Provision for impairment</v>
          </cell>
          <cell r="B13">
            <v>-2428</v>
          </cell>
          <cell r="G13">
            <v>-304</v>
          </cell>
        </row>
        <row r="14">
          <cell r="B14">
            <v>101182</v>
          </cell>
          <cell r="G14">
            <v>-130</v>
          </cell>
        </row>
        <row r="16">
          <cell r="B16">
            <v>0</v>
          </cell>
        </row>
        <row r="19">
          <cell r="A19" t="str">
            <v>Available-for-sale</v>
          </cell>
        </row>
        <row r="20">
          <cell r="A20" t="str">
            <v>Debt instruments – listed</v>
          </cell>
        </row>
        <row r="21">
          <cell r="A21" t="str">
            <v>State Treasury Bills issued by the MFKR</v>
          </cell>
          <cell r="B21">
            <v>0</v>
          </cell>
          <cell r="G21">
            <v>-700</v>
          </cell>
        </row>
        <row r="22">
          <cell r="B22">
            <v>0</v>
          </cell>
          <cell r="G22">
            <v>-700</v>
          </cell>
        </row>
        <row r="23">
          <cell r="A23" t="str">
            <v>Equity instruments – listed</v>
          </cell>
        </row>
        <row r="24">
          <cell r="A24" t="str">
            <v>OJSC Russian-Kyrgyz "Amanbank"</v>
          </cell>
          <cell r="B24">
            <v>5398</v>
          </cell>
          <cell r="G24">
            <v>0</v>
          </cell>
        </row>
        <row r="25">
          <cell r="A25" t="str">
            <v>JSC "Kyrgyzpromstroibank"</v>
          </cell>
          <cell r="B25">
            <v>60</v>
          </cell>
          <cell r="G25">
            <v>0</v>
          </cell>
        </row>
        <row r="26">
          <cell r="B26">
            <v>5458</v>
          </cell>
          <cell r="G26">
            <v>0</v>
          </cell>
        </row>
        <row r="27">
          <cell r="A27" t="str">
            <v>Equity instruments – unlisted</v>
          </cell>
        </row>
        <row r="28">
          <cell r="A28" t="str">
            <v>CJSC "Kyrgyz Stock Exchange"</v>
          </cell>
          <cell r="B28">
            <v>1942</v>
          </cell>
          <cell r="G28">
            <v>0</v>
          </cell>
        </row>
        <row r="29">
          <cell r="A29" t="str">
            <v>JSC "Ak-Suu KPK"</v>
          </cell>
          <cell r="B29">
            <v>385</v>
          </cell>
          <cell r="G29">
            <v>0</v>
          </cell>
        </row>
        <row r="30">
          <cell r="A30" t="str">
            <v>CJSC "Central Depository"</v>
          </cell>
          <cell r="B30">
            <v>35</v>
          </cell>
          <cell r="G30">
            <v>0</v>
          </cell>
        </row>
        <row r="31">
          <cell r="A31" t="str">
            <v>Interbank Processing Center</v>
          </cell>
          <cell r="B31">
            <v>20</v>
          </cell>
        </row>
        <row r="32">
          <cell r="A32" t="str">
            <v>JSC Insurance Company "AcShield"</v>
          </cell>
          <cell r="B32">
            <v>0</v>
          </cell>
          <cell r="G32">
            <v>-750</v>
          </cell>
        </row>
        <row r="33">
          <cell r="B33">
            <v>2382</v>
          </cell>
          <cell r="G33">
            <v>-750</v>
          </cell>
        </row>
        <row r="34">
          <cell r="A34" t="str">
            <v>Provision for impairment</v>
          </cell>
          <cell r="B34">
            <v>-2428</v>
          </cell>
          <cell r="G34">
            <v>-304</v>
          </cell>
        </row>
        <row r="35">
          <cell r="A35" t="str">
            <v>Total securities available for sale</v>
          </cell>
          <cell r="B35">
            <v>5412</v>
          </cell>
          <cell r="G35">
            <v>-1754</v>
          </cell>
        </row>
        <row r="38">
          <cell r="A38" t="str">
            <v>Held-to-maturity</v>
          </cell>
        </row>
        <row r="39">
          <cell r="A39" t="str">
            <v>Debt instruments – listed</v>
          </cell>
        </row>
        <row r="40">
          <cell r="A40" t="str">
            <v>State Treasury Bills</v>
          </cell>
          <cell r="B40">
            <v>95770</v>
          </cell>
          <cell r="G40">
            <v>23652</v>
          </cell>
        </row>
        <row r="41">
          <cell r="A41" t="str">
            <v>Ordinary note # 4 "AKB Kyrgyzstan 2003"</v>
          </cell>
          <cell r="B41">
            <v>0</v>
          </cell>
          <cell r="G41">
            <v>-11048</v>
          </cell>
        </row>
        <row r="42">
          <cell r="A42" t="str">
            <v>Ordinary note # 7 "AKB Kyrgyzstan 2003"</v>
          </cell>
          <cell r="B42">
            <v>0</v>
          </cell>
          <cell r="G42">
            <v>-11000</v>
          </cell>
        </row>
        <row r="43">
          <cell r="A43" t="str">
            <v>Total securities held-to-maturity</v>
          </cell>
          <cell r="B43">
            <v>95770</v>
          </cell>
          <cell r="G43">
            <v>1604</v>
          </cell>
        </row>
        <row r="45">
          <cell r="A45" t="str">
            <v>Total investments</v>
          </cell>
          <cell r="B45">
            <v>101182</v>
          </cell>
        </row>
        <row r="47">
          <cell r="B47">
            <v>0</v>
          </cell>
        </row>
        <row r="48">
          <cell r="B48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ОборБалФормОтч"/>
      <sheetName val="Securities"/>
      <sheetName val="Astana_missing docs"/>
      <sheetName val="Atyrau_missing docs"/>
      <sheetName val="CBO_missing docs"/>
      <sheetName val="Head Office_missing docs"/>
      <sheetName val="Karaganda_missing docs"/>
      <sheetName val="Shymkent_missing docs"/>
      <sheetName val="GB-5-4.2"/>
      <sheetName val="G"/>
      <sheetName val="A-20"/>
    </sheetNames>
    <sheetDataSet>
      <sheetData sheetId="0"/>
      <sheetData sheetId="1"/>
      <sheetData sheetId="2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ata Sheet"/>
      <sheetName val="Threshold Table"/>
      <sheetName val="Tickmarks"/>
      <sheetName val="Module1"/>
      <sheetName val="Determination of Threshold"/>
      <sheetName val="Analysis"/>
      <sheetName val="Datasheet"/>
      <sheetName val="SMSTemp"/>
      <sheetName val="Dictionaries"/>
      <sheetName val="Securities"/>
      <sheetName val="std tabel"/>
      <sheetName val="Anlagevermögen"/>
      <sheetName val="Movements"/>
      <sheetName val="Собственный капитал"/>
      <sheetName val="9-1"/>
      <sheetName val="4"/>
      <sheetName val="1-1"/>
      <sheetName val="1"/>
      <sheetName val="P&amp;L"/>
      <sheetName val="Provisions"/>
      <sheetName val="PP&amp;E mvt for 2003"/>
      <sheetName val="Форма2"/>
      <sheetName val="breakdown"/>
      <sheetName val="FA depreciation"/>
      <sheetName val="Sheet1"/>
    </sheetNames>
    <sheetDataSet>
      <sheetData sheetId="0" refreshError="1"/>
      <sheetData sheetId="1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FAAL68"/>
      <sheetName val="A-20"/>
      <sheetName val="ЯНВАРЬ"/>
      <sheetName val="Threshold Table"/>
      <sheetName val="CASH"/>
      <sheetName val="TB"/>
      <sheetName val="PR CN"/>
      <sheetName val="FES"/>
      <sheetName val="Info"/>
      <sheetName val="Selection"/>
      <sheetName val="Загрузка "/>
      <sheetName val="SMSTemp"/>
      <sheetName val="Sheet3"/>
      <sheetName val="P9-BS by Co"/>
      <sheetName val="МО 0012"/>
      <sheetName val="Final_1145"/>
      <sheetName val="chiet tinh"/>
      <sheetName val="Sheet1"/>
      <sheetName val="fish"/>
      <sheetName val="Anlagevermögen"/>
      <sheetName val="PYTB"/>
      <sheetName val="PR_CN"/>
      <sheetName val="Threshold_Table"/>
      <sheetName val="Загрузка_"/>
      <sheetName val="Assumption"/>
      <sheetName val="Calculations"/>
      <sheetName val="SGV_Oz"/>
      <sheetName val="PDC_Worksheet"/>
      <sheetName val="SUMMARY"/>
      <sheetName val="FAAL68.XLS"/>
      <sheetName val="#REF"/>
      <sheetName val="Sony"/>
      <sheetName val="Assumptions"/>
      <sheetName val="д.7.001"/>
      <sheetName val="KONSOLID"/>
      <sheetName val="Aug"/>
      <sheetName val="July"/>
      <sheetName val="June"/>
      <sheetName val="May"/>
      <sheetName val="Sept"/>
      <sheetName val="FDREPORT"/>
      <sheetName val="База"/>
      <sheetName val="Resource Sheet"/>
      <sheetName val="Main Sheet"/>
      <sheetName val="Управление"/>
      <sheetName val="3НК"/>
      <sheetName val="7.1"/>
      <sheetName val="ОборБалФормОтч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H-610"/>
      <sheetName val="подох с физ.лиц-Лариба"/>
      <sheetName val="J-60.1"/>
      <sheetName val="J-60.2"/>
      <sheetName val="J-60.3"/>
      <sheetName val="Publicación Diarios - Memo"/>
      <sheetName val="справка"/>
      <sheetName val="B-4"/>
    </sheetNames>
    <sheetDataSet>
      <sheetData sheetId="0">
        <row r="8">
          <cell r="H8">
            <v>9876</v>
          </cell>
        </row>
      </sheetData>
      <sheetData sheetId="1"/>
      <sheetData sheetId="2"/>
      <sheetData sheetId="3"/>
      <sheetData sheetId="4"/>
      <sheetData sheetId="5"/>
      <sheetData sheetId="6">
        <row r="8">
          <cell r="H8">
            <v>9876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Reporting Schedule"/>
      <sheetName val="Settings"/>
      <sheetName val="Settings - Admin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SETUP"/>
      <sheetName val="F-reports 2002-05"/>
      <sheetName val="std tabel"/>
      <sheetName val="WORKSHEET"/>
    </sheetNames>
    <sheetDataSet>
      <sheetData sheetId="0"/>
      <sheetData sheetId="1"/>
      <sheetData sheetId="2"/>
      <sheetData sheetId="3" refreshError="1">
        <row r="17">
          <cell r="E17">
            <v>36037</v>
          </cell>
          <cell r="H17" t="str">
            <v>08+04</v>
          </cell>
          <cell r="K17" t="str">
            <v>EUR</v>
          </cell>
        </row>
        <row r="25">
          <cell r="B25" t="str">
            <v>Slavutich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O-10"/>
      <sheetName val="O-20"/>
      <sheetName val="O-25"/>
      <sheetName val="O-30"/>
      <sheetName val="O-40"/>
      <sheetName val="O-60"/>
      <sheetName val="O-70"/>
      <sheetName val="O-80"/>
      <sheetName val="J-10"/>
      <sheetName val="Tabeller"/>
      <sheetName val="Bal Sheet"/>
      <sheetName val="Income Statement"/>
      <sheetName val="Threshold Table"/>
      <sheetName val="Info"/>
      <sheetName val="XLR_NoRang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  <sheetName val="I-Index"/>
      <sheetName val="O-20"/>
      <sheetName val="Tabeller"/>
      <sheetName val="title"/>
      <sheetName val="profit &amp; loss"/>
      <sheetName val="balance sheet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Сводная"/>
      <sheetName val="Актив(1)"/>
      <sheetName val="Лист2"/>
      <sheetName val="Cash CCI Detail"/>
      <sheetName val="XLR_NoRangeSheet"/>
      <sheetName val="валюта"/>
      <sheetName val="Форма2"/>
      <sheetName val="Статьи"/>
      <sheetName val="ТД РАП"/>
      <sheetName val="XREF"/>
      <sheetName val="KEGOC - Global"/>
      <sheetName val="Sarbai MES"/>
      <sheetName val="Б.мчас (П)"/>
      <sheetName val="д.7.001"/>
      <sheetName val="1 вариант  2009 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-1"/>
      <sheetName val="J-55"/>
      <sheetName val="J-60"/>
      <sheetName val="J-65"/>
      <sheetName val="J-70"/>
      <sheetName val="J-75"/>
      <sheetName val="J-100"/>
      <sheetName val="J-105"/>
      <sheetName val="J-110"/>
      <sheetName val="J-120"/>
      <sheetName val="J-121"/>
      <sheetName val="J-354"/>
      <sheetName val="J-410"/>
      <sheetName val="J-420"/>
      <sheetName val="PBC"/>
      <sheetName val="PBC (2)"/>
      <sheetName val="Sheet2"/>
      <sheetName val="База"/>
      <sheetName val="XLR_NoRangeSheet"/>
    </sheetNames>
    <sheetDataSet>
      <sheetData sheetId="0" refreshError="1"/>
      <sheetData sheetId="1" refreshError="1">
        <row r="3">
          <cell r="B3" t="str">
            <v>LARIBA BANK</v>
          </cell>
        </row>
        <row r="39">
          <cell r="B39">
            <v>0</v>
          </cell>
        </row>
        <row r="44">
          <cell r="B44">
            <v>1.6</v>
          </cell>
        </row>
        <row r="46">
          <cell r="B46">
            <v>15400000</v>
          </cell>
        </row>
        <row r="50">
          <cell r="B50">
            <v>2943569000</v>
          </cell>
        </row>
        <row r="58">
          <cell r="B58">
            <v>465</v>
          </cell>
        </row>
        <row r="62">
          <cell r="B62">
            <v>85</v>
          </cell>
        </row>
        <row r="93">
          <cell r="B93" t="e">
            <v>#DIV/0!</v>
          </cell>
          <cell r="D93">
            <v>0</v>
          </cell>
        </row>
        <row r="120">
          <cell r="B120" t="e">
            <v>#DIV/0!</v>
          </cell>
          <cell r="D120">
            <v>0</v>
          </cell>
        </row>
        <row r="122">
          <cell r="B122">
            <v>0</v>
          </cell>
          <cell r="D12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GUV-Überleitung"/>
      <sheetName val="Anlagevermögen"/>
      <sheetName val="Anlageverm?gen"/>
      <sheetName val="J-55"/>
      <sheetName val="Tabeller"/>
      <sheetName val="I-20"/>
      <sheetName val="Sheet1"/>
      <sheetName val="Sheet2"/>
      <sheetName val="I-100"/>
      <sheetName val="I-200"/>
      <sheetName val="I-300"/>
      <sheetName val="I-400"/>
      <sheetName val="Лист2"/>
      <sheetName val="G-80"/>
      <sheetName val="Облигации Министерства финансов"/>
      <sheetName val="База"/>
      <sheetName val="Random Report"/>
      <sheetName val="Sheet3"/>
      <sheetName val="SMSTemp"/>
      <sheetName val="Бюджет"/>
      <sheetName val="XLR_NoRangeSheet"/>
      <sheetName val="Anlageverm_gen"/>
      <sheetName val="Threshold Table"/>
      <sheetName val="Hidden"/>
      <sheetName val="д.7.001"/>
      <sheetName val="Links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Planning "/>
      <sheetName val="BS"/>
      <sheetName val="IS"/>
      <sheetName val="Loans"/>
      <sheetName val="Bonds"/>
      <sheetName val="Prom notes"/>
      <sheetName val="Capital"/>
      <sheetName val="PPE"/>
      <sheetName val="TB 2004"/>
      <sheetName val="Cash"/>
      <sheetName val="Ф1_31.12.04"/>
      <sheetName val="Ф3 31.12.04"/>
      <sheetName val="ф2_31.12.04"/>
      <sheetName val="E-4.1_SMT (2004)"/>
      <sheetName val="ча"/>
      <sheetName val="Cash CCI Detail"/>
      <sheetName val="A-20"/>
      <sheetName val="XLR_NoRang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TO DO LIST Treasury"/>
      <sheetName val="Index list "/>
      <sheetName val="31.12.05"/>
      <sheetName val="30.11.05"/>
      <sheetName val="31.10.05"/>
      <sheetName val="2005"/>
      <sheetName val="G-1 BS"/>
      <sheetName val="G-2 PL"/>
      <sheetName val="G-30"/>
      <sheetName val="G-40"/>
      <sheetName val="G-45"/>
      <sheetName val="G-55"/>
      <sheetName val="G-57"/>
      <sheetName val="G-56"/>
      <sheetName val="G-58"/>
      <sheetName val="G-60"/>
      <sheetName val="G-65"/>
      <sheetName val="G-120"/>
      <sheetName val="G-125"/>
      <sheetName val="G-130"/>
      <sheetName val="G-140"/>
      <sheetName val="G-145"/>
      <sheetName val="G-150"/>
      <sheetName val="G-155"/>
      <sheetName val="G-170"/>
      <sheetName val="G-180"/>
      <sheetName val="PBC FX trading"/>
      <sheetName val="PBC FX revaluation"/>
      <sheetName val="G-145 interim"/>
      <sheetName val="Sheet1"/>
      <sheetName val="31.12.03"/>
      <sheetName val="Const"/>
      <sheetName val="Dep_OpEx"/>
      <sheetName val="O-20"/>
      <sheetName val="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6">
          <cell r="B26" t="str">
            <v>KZK2KY090035</v>
          </cell>
        </row>
        <row r="27">
          <cell r="B27" t="str">
            <v>KZK2KY020685</v>
          </cell>
        </row>
        <row r="28">
          <cell r="B28" t="str">
            <v>KZW1KD289687</v>
          </cell>
        </row>
        <row r="29">
          <cell r="B29" t="str">
            <v>KZK1KM120836</v>
          </cell>
        </row>
        <row r="30">
          <cell r="B30" t="str">
            <v>KZW1KD289703</v>
          </cell>
        </row>
        <row r="31">
          <cell r="B31" t="str">
            <v>KZW1KD289745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Profit &amp; Loss"/>
      <sheetName val="Balance Sheet"/>
      <sheetName val="Graphs"/>
      <sheetName val="Check"/>
      <sheetName val="Cash Flow"/>
      <sheetName val="Key Indicators"/>
      <sheetName val="Debt Summary"/>
      <sheetName val="misc"/>
      <sheetName val="Module1"/>
      <sheetName val="Dialog_update_print"/>
      <sheetName val="Dialog_month"/>
      <sheetName val="Dialog_Paper_size"/>
      <sheetName val="DD Reserve calculation"/>
      <sheetName val="Pilot"/>
      <sheetName val="G-40"/>
      <sheetName val="Cash CCI Detail"/>
      <sheetName val="Const"/>
      <sheetName val="Dep_OpEx"/>
      <sheetName val="New Report MP 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Stansun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4"/>
      <sheetName val="%"/>
      <sheetName val="11 разб"/>
      <sheetName val="10 разб"/>
      <sheetName val="связ10"/>
      <sheetName val="связ 11"/>
      <sheetName val="свод"/>
      <sheetName val="ДДС"/>
      <sheetName val="2010"/>
      <sheetName val="к 2010"/>
      <sheetName val="к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E4" t="e">
            <v>#NAME?</v>
          </cell>
        </row>
        <row r="11">
          <cell r="E11" t="e">
            <v>#NAME?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ЗАЛОГ"/>
      <sheetName val="Расчет_Ин"/>
      <sheetName val="п 15"/>
      <sheetName val="FA Movement Kyrg"/>
      <sheetName val="A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Reporting Schedule"/>
      <sheetName val="Settings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misc"/>
      <sheetName val="KGC - Centerra GL Code Mapping"/>
    </sheetNames>
    <sheetDataSet>
      <sheetData sheetId="0" refreshError="1"/>
      <sheetData sheetId="1" refreshError="1"/>
      <sheetData sheetId="2" refreshError="1">
        <row r="15">
          <cell r="H15" t="str">
            <v>05+07</v>
          </cell>
          <cell r="K15" t="str">
            <v>RUR</v>
          </cell>
        </row>
        <row r="22">
          <cell r="B22" t="str">
            <v>Baltika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yO302.1"/>
      <sheetName val="ЯНВАРЬ"/>
      <sheetName val="Income Statement"/>
      <sheetName val="Tabeller"/>
      <sheetName val="Sheet1"/>
      <sheetName val="SMSTemp"/>
      <sheetName val="Loans_010107"/>
      <sheetName val="U2.1010"/>
      <sheetName val="客戶清單customer list"/>
      <sheetName val="2002"/>
      <sheetName val="Combined"/>
      <sheetName val="HKM RTC Crude costs"/>
      <sheetName val="Contents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F-1,2,3_97"/>
      <sheetName val="JobDetails"/>
      <sheetName val="Ratios"/>
      <sheetName val="Balance Sheet"/>
      <sheetName val="группа"/>
      <sheetName val="Workings"/>
      <sheetName val="Macroeconomic Assumptions"/>
      <sheetName val="misc"/>
      <sheetName val="Threshold Table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F"/>
      <sheetName val="CE"/>
      <sheetName val="CF 04"/>
      <sheetName val="2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7"/>
      <sheetName val="CF02"/>
      <sheetName val="Sheet2"/>
      <sheetName val="28"/>
      <sheetName val="30"/>
      <sheetName val="31"/>
      <sheetName val="Sheet1"/>
      <sheetName val="15old"/>
      <sheetName val="Tabeller"/>
      <sheetName val="G-40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>
        <row r="48">
          <cell r="N48">
            <v>36819</v>
          </cell>
        </row>
      </sheetData>
      <sheetData sheetId="15"/>
      <sheetData sheetId="16"/>
      <sheetData sheetId="17"/>
      <sheetData sheetId="18">
        <row r="24">
          <cell r="O24">
            <v>0</v>
          </cell>
        </row>
      </sheetData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Controls"/>
      <sheetName val="Reports"/>
      <sheetName val="Graphs"/>
      <sheetName val="Analysis"/>
      <sheetName val="Actual 2003"/>
      <sheetName val="Forecast 2003"/>
      <sheetName val="Dat"/>
      <sheetName val="Year End"/>
      <sheetName val="Rolling 12"/>
      <sheetName val="Deferred Tax-F25"/>
      <sheetName val="F 29"/>
      <sheetName val="Sheet1"/>
      <sheetName val="std tabel"/>
      <sheetName val="Budget 2003"/>
      <sheetName val="Actual 2002"/>
      <sheetName val="Sheet2"/>
      <sheetName val="16"/>
      <sheetName val="12"/>
      <sheetName val="10"/>
      <sheetName val="22"/>
      <sheetName val="IS"/>
      <sheetName val="57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C4">
            <v>12</v>
          </cell>
          <cell r="H4" t="str">
            <v>Aknar</v>
          </cell>
        </row>
        <row r="5">
          <cell r="C5" t="str">
            <v>December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GUV-Überleitung"/>
      <sheetName val="Anlagevermögen"/>
      <sheetName val="Index list"/>
      <sheetName val="NIR-1&amp;2"/>
      <sheetName val="NIR-3"/>
      <sheetName val="NIR-4"/>
      <sheetName val="NIR-5"/>
      <sheetName val="NIR-6"/>
      <sheetName val="NIR-7"/>
      <sheetName val="NIR-10"/>
      <sheetName val="NIR-17"/>
      <sheetName val="NIR-18"/>
      <sheetName val="NIR 19"/>
      <sheetName val="NIR 20"/>
      <sheetName val="NIR 21"/>
      <sheetName val="NIR 22"/>
      <sheetName val="NIR 23"/>
      <sheetName val="NIR 24"/>
      <sheetName val="NBT-BS"/>
      <sheetName val="G-50 (GL)"/>
      <sheetName val="NIR"/>
      <sheetName val="Anlageverm?gen"/>
      <sheetName val="std tabel"/>
      <sheetName val="Settings"/>
      <sheetName val="XLR_NoRangeSheet"/>
      <sheetName val="п 15"/>
      <sheetName val="Threshold Table"/>
      <sheetName val="tr"/>
      <sheetName val="Anlageverm_gen"/>
      <sheetName val="FS-97"/>
      <sheetName val="Rollforward {pbe}"/>
      <sheetName val="Allow - SR&amp;D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тара 2000"/>
      <sheetName val="справка"/>
      <sheetName val="PYTB"/>
      <sheetName val="Anlagevermögen"/>
      <sheetName val="FS-97"/>
      <sheetName val="AFE's  By Afe"/>
      <sheetName val="B 1"/>
      <sheetName val="A 100"/>
      <sheetName val="GAAP TB 31.12.01  detail p&amp;l"/>
      <sheetName val="Форма2"/>
      <sheetName val="2008"/>
      <sheetName val="2009"/>
      <sheetName val="P9-BS by Co"/>
      <sheetName val="SMSTemp"/>
      <sheetName val="A-20"/>
      <sheetName val="t0_name"/>
      <sheetName val="GAAP TB 30.08.01  detail p&amp;l"/>
      <sheetName val="ремонт 25"/>
      <sheetName val="TB"/>
      <sheetName val="PR CN"/>
      <sheetName val="K_760"/>
      <sheetName val="L&amp;E"/>
      <sheetName val="Assumptions"/>
      <sheetName val="defin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G"/>
      <sheetName val="To do list"/>
      <sheetName val="Index list "/>
      <sheetName val="31.12.03"/>
      <sheetName val="31.12.05"/>
      <sheetName val="2005"/>
      <sheetName val="G-1 BS"/>
      <sheetName val="G-2 PL"/>
      <sheetName val="G-60"/>
      <sheetName val="G-65 (2)"/>
      <sheetName val="G-122 -2003-2005"/>
      <sheetName val="G-120 -2003"/>
      <sheetName val="G-121 -2004"/>
      <sheetName val="G-65"/>
      <sheetName val="G-70"/>
      <sheetName val="G-100"/>
      <sheetName val="G-101 placements"/>
      <sheetName val="G-110"/>
      <sheetName val="G-115 borrowings"/>
      <sheetName val="G-145"/>
      <sheetName val="G-146"/>
      <sheetName val="G-150"/>
      <sheetName val="G-155"/>
      <sheetName val="G-185"/>
      <sheetName val="G-183"/>
      <sheetName val="G-184"/>
      <sheetName val="G-123 -2005"/>
      <sheetName val="KASE 31.12.03"/>
      <sheetName val="KASE 31.12.04"/>
      <sheetName val="KASE 31.12.05"/>
      <sheetName val="REVERSE REPO"/>
      <sheetName val="имеющиеся для продажи"/>
      <sheetName val="Cash CCI Detail"/>
      <sheetName val="Input"/>
      <sheetName val="J-55"/>
      <sheetName val="std tabel"/>
      <sheetName val="Settings"/>
      <sheetName val="ЯНВАРЬ"/>
      <sheetName val="Notes"/>
    </sheetNames>
    <sheetDataSet>
      <sheetData sheetId="0"/>
      <sheetData sheetId="1"/>
      <sheetData sheetId="2"/>
      <sheetData sheetId="3">
        <row r="7">
          <cell r="E7">
            <v>668722</v>
          </cell>
        </row>
        <row r="8">
          <cell r="E8">
            <v>654022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14700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3360371</v>
          </cell>
        </row>
        <row r="19">
          <cell r="E19">
            <v>1075113</v>
          </cell>
        </row>
        <row r="20">
          <cell r="E20">
            <v>2285258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9468282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9124167</v>
          </cell>
        </row>
        <row r="39">
          <cell r="E39">
            <v>344115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144220</v>
          </cell>
        </row>
        <row r="50">
          <cell r="E50">
            <v>0</v>
          </cell>
        </row>
        <row r="51">
          <cell r="E51">
            <v>144220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15957191</v>
          </cell>
        </row>
        <row r="75">
          <cell r="E75">
            <v>1510</v>
          </cell>
        </row>
        <row r="76">
          <cell r="E76">
            <v>6567</v>
          </cell>
        </row>
        <row r="77">
          <cell r="E77">
            <v>584324</v>
          </cell>
        </row>
        <row r="78">
          <cell r="E78">
            <v>157792</v>
          </cell>
        </row>
        <row r="79">
          <cell r="E79">
            <v>0</v>
          </cell>
        </row>
        <row r="80">
          <cell r="E80">
            <v>4297484</v>
          </cell>
        </row>
        <row r="81">
          <cell r="E81">
            <v>10975785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17148</v>
          </cell>
        </row>
        <row r="87">
          <cell r="E87">
            <v>0</v>
          </cell>
        </row>
        <row r="88">
          <cell r="E88">
            <v>-68049</v>
          </cell>
        </row>
        <row r="89">
          <cell r="E89">
            <v>104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-15474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20302328</v>
          </cell>
        </row>
        <row r="96">
          <cell r="E96">
            <v>15048382</v>
          </cell>
        </row>
        <row r="97">
          <cell r="E97">
            <v>4225026</v>
          </cell>
        </row>
        <row r="98">
          <cell r="E98">
            <v>-102107</v>
          </cell>
        </row>
        <row r="99">
          <cell r="E99">
            <v>1096091</v>
          </cell>
        </row>
        <row r="100">
          <cell r="E100">
            <v>8029</v>
          </cell>
        </row>
        <row r="101">
          <cell r="E101">
            <v>89424</v>
          </cell>
        </row>
        <row r="102">
          <cell r="E102">
            <v>-62517</v>
          </cell>
        </row>
        <row r="103">
          <cell r="E103">
            <v>0</v>
          </cell>
        </row>
        <row r="105">
          <cell r="E105">
            <v>-769471</v>
          </cell>
        </row>
        <row r="106">
          <cell r="E106">
            <v>-6973</v>
          </cell>
        </row>
        <row r="107">
          <cell r="E107">
            <v>0</v>
          </cell>
        </row>
        <row r="108">
          <cell r="E108">
            <v>-7144</v>
          </cell>
        </row>
        <row r="109">
          <cell r="E109">
            <v>-665305</v>
          </cell>
        </row>
        <row r="110">
          <cell r="E110">
            <v>-90049</v>
          </cell>
        </row>
        <row r="111">
          <cell r="E111">
            <v>0</v>
          </cell>
        </row>
        <row r="112">
          <cell r="E112">
            <v>10000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10000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4993</v>
          </cell>
        </row>
        <row r="121">
          <cell r="E121">
            <v>0</v>
          </cell>
        </row>
        <row r="122">
          <cell r="E122">
            <v>4993</v>
          </cell>
        </row>
        <row r="123">
          <cell r="E123">
            <v>0</v>
          </cell>
        </row>
        <row r="124">
          <cell r="E124">
            <v>389129</v>
          </cell>
        </row>
        <row r="125">
          <cell r="E125">
            <v>27465</v>
          </cell>
        </row>
        <row r="126">
          <cell r="E126">
            <v>68509</v>
          </cell>
        </row>
        <row r="127">
          <cell r="E127">
            <v>83210</v>
          </cell>
        </row>
        <row r="128">
          <cell r="E128">
            <v>158642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81825</v>
          </cell>
        </row>
        <row r="132">
          <cell r="E132">
            <v>74095</v>
          </cell>
        </row>
        <row r="133">
          <cell r="E133">
            <v>40800</v>
          </cell>
        </row>
        <row r="134">
          <cell r="E134">
            <v>0</v>
          </cell>
        </row>
        <row r="135">
          <cell r="E135">
            <v>-4968</v>
          </cell>
        </row>
        <row r="136">
          <cell r="E136">
            <v>-20356</v>
          </cell>
        </row>
        <row r="137">
          <cell r="E137">
            <v>-67773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-5009</v>
          </cell>
        </row>
        <row r="141">
          <cell r="E141">
            <v>-33557</v>
          </cell>
        </row>
        <row r="142">
          <cell r="E142">
            <v>-13754</v>
          </cell>
        </row>
        <row r="143">
          <cell r="E143">
            <v>422020</v>
          </cell>
        </row>
        <row r="144">
          <cell r="E144">
            <v>2005</v>
          </cell>
        </row>
        <row r="145">
          <cell r="E145">
            <v>0</v>
          </cell>
        </row>
        <row r="146">
          <cell r="E146">
            <v>3032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60</v>
          </cell>
        </row>
        <row r="151">
          <cell r="E151">
            <v>0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0</v>
          </cell>
        </row>
        <row r="155">
          <cell r="E155">
            <v>176358</v>
          </cell>
        </row>
        <row r="156">
          <cell r="E156">
            <v>513</v>
          </cell>
        </row>
        <row r="157">
          <cell r="E157">
            <v>0</v>
          </cell>
        </row>
        <row r="158">
          <cell r="E158">
            <v>191924</v>
          </cell>
        </row>
        <row r="159">
          <cell r="E159">
            <v>48128</v>
          </cell>
        </row>
        <row r="160">
          <cell r="E160">
            <v>0</v>
          </cell>
        </row>
        <row r="161">
          <cell r="E161">
            <v>0</v>
          </cell>
        </row>
        <row r="162">
          <cell r="E162">
            <v>0</v>
          </cell>
        </row>
        <row r="163">
          <cell r="E163">
            <v>0</v>
          </cell>
        </row>
        <row r="164">
          <cell r="E164">
            <v>0</v>
          </cell>
        </row>
        <row r="165">
          <cell r="E165">
            <v>3255</v>
          </cell>
        </row>
        <row r="166">
          <cell r="E166">
            <v>0</v>
          </cell>
        </row>
        <row r="167">
          <cell r="E167">
            <v>3255</v>
          </cell>
        </row>
        <row r="168">
          <cell r="E168">
            <v>14751</v>
          </cell>
        </row>
        <row r="169">
          <cell r="E169">
            <v>7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8</v>
          </cell>
        </row>
        <row r="176">
          <cell r="E176">
            <v>5424</v>
          </cell>
        </row>
        <row r="177">
          <cell r="E177">
            <v>1473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7839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3</v>
          </cell>
        </row>
        <row r="184">
          <cell r="E184">
            <v>3</v>
          </cell>
        </row>
        <row r="185">
          <cell r="E185">
            <v>0</v>
          </cell>
        </row>
        <row r="186">
          <cell r="E186">
            <v>0</v>
          </cell>
        </row>
        <row r="187">
          <cell r="E187">
            <v>0</v>
          </cell>
        </row>
        <row r="188">
          <cell r="E188">
            <v>0</v>
          </cell>
        </row>
        <row r="189">
          <cell r="E189">
            <v>0</v>
          </cell>
        </row>
        <row r="190">
          <cell r="E190">
            <v>0</v>
          </cell>
        </row>
        <row r="191">
          <cell r="E191">
            <v>0</v>
          </cell>
        </row>
        <row r="192">
          <cell r="E192">
            <v>0</v>
          </cell>
        </row>
        <row r="193">
          <cell r="E193">
            <v>0</v>
          </cell>
        </row>
        <row r="194">
          <cell r="E194">
            <v>0</v>
          </cell>
        </row>
        <row r="195">
          <cell r="E195">
            <v>0</v>
          </cell>
        </row>
        <row r="196">
          <cell r="E196">
            <v>0</v>
          </cell>
        </row>
        <row r="197">
          <cell r="E197">
            <v>0</v>
          </cell>
        </row>
        <row r="198">
          <cell r="E198">
            <v>435356</v>
          </cell>
        </row>
        <row r="199">
          <cell r="E199">
            <v>19770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25</v>
          </cell>
        </row>
        <row r="203">
          <cell r="E203">
            <v>174913</v>
          </cell>
        </row>
        <row r="204">
          <cell r="E204">
            <v>50118</v>
          </cell>
        </row>
        <row r="205">
          <cell r="E205">
            <v>0</v>
          </cell>
        </row>
        <row r="206">
          <cell r="E206">
            <v>0</v>
          </cell>
        </row>
        <row r="207">
          <cell r="E207">
            <v>0</v>
          </cell>
        </row>
        <row r="208">
          <cell r="E208">
            <v>6483</v>
          </cell>
        </row>
        <row r="209">
          <cell r="E209">
            <v>0</v>
          </cell>
        </row>
        <row r="210">
          <cell r="E210">
            <v>0</v>
          </cell>
        </row>
        <row r="211">
          <cell r="E211">
            <v>9117</v>
          </cell>
        </row>
        <row r="212">
          <cell r="E212">
            <v>174930</v>
          </cell>
        </row>
        <row r="213">
          <cell r="E213">
            <v>0</v>
          </cell>
        </row>
        <row r="214">
          <cell r="E214">
            <v>0</v>
          </cell>
        </row>
        <row r="215">
          <cell r="E215">
            <v>0</v>
          </cell>
        </row>
        <row r="216">
          <cell r="E216">
            <v>0</v>
          </cell>
        </row>
        <row r="217">
          <cell r="E217">
            <v>0</v>
          </cell>
        </row>
        <row r="218">
          <cell r="E218">
            <v>4450</v>
          </cell>
        </row>
        <row r="219">
          <cell r="E219">
            <v>0</v>
          </cell>
        </row>
        <row r="220">
          <cell r="E220">
            <v>0</v>
          </cell>
        </row>
        <row r="221">
          <cell r="E221">
            <v>0</v>
          </cell>
        </row>
        <row r="222">
          <cell r="E222">
            <v>4450</v>
          </cell>
        </row>
        <row r="223">
          <cell r="E223">
            <v>0</v>
          </cell>
        </row>
        <row r="224">
          <cell r="E224">
            <v>0</v>
          </cell>
        </row>
        <row r="225">
          <cell r="E225">
            <v>0</v>
          </cell>
        </row>
        <row r="226">
          <cell r="E226">
            <v>50415600</v>
          </cell>
        </row>
        <row r="227">
          <cell r="E227">
            <v>1713</v>
          </cell>
        </row>
        <row r="228">
          <cell r="E228">
            <v>0</v>
          </cell>
        </row>
        <row r="229">
          <cell r="E229">
            <v>0</v>
          </cell>
        </row>
        <row r="230">
          <cell r="E230">
            <v>1713</v>
          </cell>
        </row>
        <row r="231">
          <cell r="E231">
            <v>0</v>
          </cell>
        </row>
        <row r="232">
          <cell r="E232">
            <v>0</v>
          </cell>
        </row>
        <row r="233">
          <cell r="E233">
            <v>0</v>
          </cell>
        </row>
        <row r="234">
          <cell r="E234">
            <v>0</v>
          </cell>
        </row>
        <row r="235">
          <cell r="E235">
            <v>0</v>
          </cell>
        </row>
        <row r="236">
          <cell r="E236">
            <v>0</v>
          </cell>
        </row>
        <row r="237">
          <cell r="E237">
            <v>0</v>
          </cell>
        </row>
        <row r="238">
          <cell r="E238">
            <v>0</v>
          </cell>
        </row>
        <row r="239">
          <cell r="E239">
            <v>0</v>
          </cell>
        </row>
        <row r="240">
          <cell r="E240">
            <v>0</v>
          </cell>
        </row>
        <row r="241">
          <cell r="E241">
            <v>0</v>
          </cell>
        </row>
        <row r="242">
          <cell r="E242">
            <v>0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0</v>
          </cell>
        </row>
        <row r="246">
          <cell r="E246">
            <v>0</v>
          </cell>
        </row>
        <row r="247">
          <cell r="E247">
            <v>0</v>
          </cell>
        </row>
        <row r="248">
          <cell r="E248">
            <v>0</v>
          </cell>
        </row>
        <row r="249">
          <cell r="E249">
            <v>0</v>
          </cell>
        </row>
        <row r="250">
          <cell r="E250">
            <v>5765114</v>
          </cell>
        </row>
        <row r="251">
          <cell r="E251">
            <v>104</v>
          </cell>
        </row>
        <row r="252">
          <cell r="E252">
            <v>0</v>
          </cell>
        </row>
        <row r="253">
          <cell r="E253">
            <v>5765010</v>
          </cell>
        </row>
        <row r="254">
          <cell r="E254">
            <v>0</v>
          </cell>
        </row>
        <row r="255">
          <cell r="E255">
            <v>0</v>
          </cell>
        </row>
        <row r="256">
          <cell r="E256">
            <v>0</v>
          </cell>
        </row>
        <row r="257">
          <cell r="E257">
            <v>0</v>
          </cell>
        </row>
        <row r="258">
          <cell r="E258">
            <v>0</v>
          </cell>
        </row>
        <row r="259">
          <cell r="E259">
            <v>0</v>
          </cell>
        </row>
        <row r="260">
          <cell r="E260">
            <v>0</v>
          </cell>
        </row>
        <row r="261">
          <cell r="E261">
            <v>0</v>
          </cell>
        </row>
        <row r="262">
          <cell r="E262">
            <v>0</v>
          </cell>
        </row>
        <row r="263">
          <cell r="E263">
            <v>0</v>
          </cell>
        </row>
        <row r="264">
          <cell r="E264">
            <v>0</v>
          </cell>
        </row>
        <row r="265">
          <cell r="E265">
            <v>0</v>
          </cell>
        </row>
        <row r="266">
          <cell r="E266">
            <v>0</v>
          </cell>
        </row>
        <row r="267">
          <cell r="E267">
            <v>0</v>
          </cell>
        </row>
        <row r="268">
          <cell r="E268">
            <v>346150</v>
          </cell>
        </row>
        <row r="269">
          <cell r="E269">
            <v>0</v>
          </cell>
        </row>
        <row r="270">
          <cell r="E270">
            <v>0</v>
          </cell>
        </row>
        <row r="271">
          <cell r="E271">
            <v>0</v>
          </cell>
        </row>
        <row r="272">
          <cell r="E272">
            <v>300000</v>
          </cell>
        </row>
        <row r="273">
          <cell r="E273">
            <v>0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0</v>
          </cell>
        </row>
        <row r="277">
          <cell r="E277">
            <v>46150</v>
          </cell>
        </row>
        <row r="278">
          <cell r="E278">
            <v>0</v>
          </cell>
        </row>
        <row r="279">
          <cell r="E279">
            <v>0</v>
          </cell>
        </row>
        <row r="280">
          <cell r="E280">
            <v>0</v>
          </cell>
        </row>
        <row r="281">
          <cell r="E281">
            <v>0</v>
          </cell>
        </row>
        <row r="282">
          <cell r="E282">
            <v>0</v>
          </cell>
        </row>
        <row r="283">
          <cell r="E283">
            <v>0</v>
          </cell>
        </row>
        <row r="284">
          <cell r="E284">
            <v>0</v>
          </cell>
        </row>
        <row r="285">
          <cell r="E285">
            <v>0</v>
          </cell>
        </row>
        <row r="286">
          <cell r="E286">
            <v>0</v>
          </cell>
        </row>
        <row r="287">
          <cell r="E287">
            <v>27995094</v>
          </cell>
        </row>
        <row r="288">
          <cell r="E288">
            <v>0</v>
          </cell>
        </row>
        <row r="289">
          <cell r="E289">
            <v>0</v>
          </cell>
        </row>
        <row r="290">
          <cell r="E290">
            <v>6223423</v>
          </cell>
        </row>
        <row r="291">
          <cell r="E291">
            <v>231848</v>
          </cell>
        </row>
        <row r="292">
          <cell r="E292">
            <v>270260</v>
          </cell>
        </row>
        <row r="293">
          <cell r="E293">
            <v>801574</v>
          </cell>
        </row>
        <row r="294">
          <cell r="E294">
            <v>0</v>
          </cell>
        </row>
        <row r="295">
          <cell r="E295">
            <v>0</v>
          </cell>
        </row>
        <row r="296">
          <cell r="E296">
            <v>21276</v>
          </cell>
        </row>
        <row r="297">
          <cell r="E297">
            <v>0</v>
          </cell>
        </row>
        <row r="298">
          <cell r="E298">
            <v>1677857</v>
          </cell>
        </row>
        <row r="299">
          <cell r="E299">
            <v>7136608</v>
          </cell>
        </row>
        <row r="300">
          <cell r="E300">
            <v>6380509</v>
          </cell>
        </row>
        <row r="301">
          <cell r="E301">
            <v>11449</v>
          </cell>
        </row>
        <row r="302">
          <cell r="E302">
            <v>20583</v>
          </cell>
        </row>
        <row r="303">
          <cell r="E303">
            <v>0</v>
          </cell>
        </row>
        <row r="304">
          <cell r="E304">
            <v>5219707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E307">
            <v>0</v>
          </cell>
        </row>
        <row r="308">
          <cell r="E308">
            <v>0</v>
          </cell>
        </row>
        <row r="309">
          <cell r="E309">
            <v>0</v>
          </cell>
        </row>
        <row r="310">
          <cell r="E310">
            <v>0</v>
          </cell>
        </row>
        <row r="311">
          <cell r="E311">
            <v>0</v>
          </cell>
        </row>
        <row r="312">
          <cell r="E312">
            <v>0</v>
          </cell>
        </row>
        <row r="313">
          <cell r="E313">
            <v>0</v>
          </cell>
        </row>
        <row r="314">
          <cell r="E314">
            <v>0</v>
          </cell>
        </row>
        <row r="315">
          <cell r="E315">
            <v>0</v>
          </cell>
        </row>
        <row r="316">
          <cell r="E316">
            <v>0</v>
          </cell>
        </row>
        <row r="317">
          <cell r="E317">
            <v>6399501</v>
          </cell>
        </row>
        <row r="319">
          <cell r="E319">
            <v>721875</v>
          </cell>
        </row>
        <row r="320">
          <cell r="E320">
            <v>751700</v>
          </cell>
        </row>
        <row r="321">
          <cell r="E321">
            <v>0</v>
          </cell>
        </row>
        <row r="322">
          <cell r="E322">
            <v>0</v>
          </cell>
        </row>
        <row r="323">
          <cell r="E323">
            <v>-29825</v>
          </cell>
        </row>
        <row r="324">
          <cell r="E324">
            <v>0</v>
          </cell>
        </row>
        <row r="325">
          <cell r="E325">
            <v>0</v>
          </cell>
        </row>
        <row r="326">
          <cell r="E326">
            <v>0</v>
          </cell>
        </row>
        <row r="327">
          <cell r="E327">
            <v>0</v>
          </cell>
        </row>
        <row r="328">
          <cell r="E328">
            <v>0</v>
          </cell>
        </row>
        <row r="329">
          <cell r="E329">
            <v>0</v>
          </cell>
        </row>
        <row r="330">
          <cell r="E330">
            <v>394582</v>
          </cell>
        </row>
        <row r="331">
          <cell r="E331">
            <v>0</v>
          </cell>
        </row>
        <row r="332">
          <cell r="E332">
            <v>0</v>
          </cell>
        </row>
        <row r="333">
          <cell r="E333">
            <v>0</v>
          </cell>
        </row>
        <row r="334">
          <cell r="E334">
            <v>7549</v>
          </cell>
        </row>
        <row r="335">
          <cell r="E335">
            <v>0</v>
          </cell>
        </row>
        <row r="336">
          <cell r="E336">
            <v>0</v>
          </cell>
        </row>
        <row r="337">
          <cell r="E337">
            <v>0</v>
          </cell>
        </row>
        <row r="338">
          <cell r="E338">
            <v>9800</v>
          </cell>
        </row>
        <row r="339">
          <cell r="E339">
            <v>1920</v>
          </cell>
        </row>
        <row r="340">
          <cell r="E340">
            <v>0</v>
          </cell>
        </row>
        <row r="341">
          <cell r="E341">
            <v>0</v>
          </cell>
        </row>
        <row r="342">
          <cell r="E342">
            <v>0</v>
          </cell>
        </row>
        <row r="343">
          <cell r="E343">
            <v>0</v>
          </cell>
        </row>
        <row r="344">
          <cell r="E344">
            <v>0</v>
          </cell>
        </row>
        <row r="345">
          <cell r="E345">
            <v>50</v>
          </cell>
        </row>
        <row r="346">
          <cell r="E346">
            <v>295706</v>
          </cell>
        </row>
        <row r="347">
          <cell r="E347">
            <v>0</v>
          </cell>
        </row>
        <row r="348">
          <cell r="E348">
            <v>28663</v>
          </cell>
        </row>
        <row r="349">
          <cell r="E349">
            <v>45778</v>
          </cell>
        </row>
        <row r="350">
          <cell r="E350">
            <v>0</v>
          </cell>
        </row>
        <row r="351">
          <cell r="E351">
            <v>5116</v>
          </cell>
        </row>
        <row r="352">
          <cell r="E352">
            <v>0</v>
          </cell>
        </row>
        <row r="353">
          <cell r="E353">
            <v>0</v>
          </cell>
        </row>
        <row r="354">
          <cell r="E354">
            <v>0</v>
          </cell>
        </row>
        <row r="355">
          <cell r="E355">
            <v>0</v>
          </cell>
        </row>
        <row r="356">
          <cell r="E356">
            <v>0</v>
          </cell>
        </row>
        <row r="357">
          <cell r="E357">
            <v>0</v>
          </cell>
        </row>
        <row r="358">
          <cell r="E358">
            <v>0</v>
          </cell>
        </row>
        <row r="359">
          <cell r="E359">
            <v>0</v>
          </cell>
        </row>
        <row r="360">
          <cell r="E360">
            <v>0</v>
          </cell>
        </row>
        <row r="361">
          <cell r="E361">
            <v>0</v>
          </cell>
        </row>
        <row r="362">
          <cell r="E362">
            <v>0</v>
          </cell>
        </row>
        <row r="363">
          <cell r="E363">
            <v>5012</v>
          </cell>
        </row>
        <row r="364">
          <cell r="E364">
            <v>226</v>
          </cell>
        </row>
        <row r="365">
          <cell r="E365">
            <v>0</v>
          </cell>
        </row>
        <row r="366">
          <cell r="E366">
            <v>4786</v>
          </cell>
        </row>
        <row r="367">
          <cell r="E367">
            <v>1596</v>
          </cell>
        </row>
        <row r="368">
          <cell r="E368">
            <v>661</v>
          </cell>
        </row>
        <row r="369">
          <cell r="E369">
            <v>0</v>
          </cell>
        </row>
        <row r="370">
          <cell r="E370">
            <v>107</v>
          </cell>
        </row>
        <row r="371">
          <cell r="E371">
            <v>0</v>
          </cell>
        </row>
        <row r="372">
          <cell r="E372">
            <v>0</v>
          </cell>
        </row>
        <row r="373">
          <cell r="E373">
            <v>0</v>
          </cell>
        </row>
        <row r="374">
          <cell r="E374">
            <v>0</v>
          </cell>
        </row>
        <row r="375">
          <cell r="E375">
            <v>395</v>
          </cell>
        </row>
        <row r="376">
          <cell r="E376">
            <v>433</v>
          </cell>
        </row>
        <row r="377">
          <cell r="E377">
            <v>0</v>
          </cell>
        </row>
        <row r="378">
          <cell r="E378">
            <v>0</v>
          </cell>
        </row>
        <row r="379">
          <cell r="E379">
            <v>0</v>
          </cell>
        </row>
        <row r="380">
          <cell r="E380">
            <v>0</v>
          </cell>
        </row>
        <row r="381">
          <cell r="E381">
            <v>0</v>
          </cell>
        </row>
        <row r="382">
          <cell r="E382">
            <v>0</v>
          </cell>
        </row>
        <row r="383">
          <cell r="E383">
            <v>0</v>
          </cell>
        </row>
        <row r="384">
          <cell r="E384">
            <v>0</v>
          </cell>
        </row>
        <row r="385">
          <cell r="E385">
            <v>0</v>
          </cell>
        </row>
        <row r="386">
          <cell r="E386">
            <v>323853</v>
          </cell>
        </row>
        <row r="387">
          <cell r="E387">
            <v>15643</v>
          </cell>
        </row>
        <row r="388">
          <cell r="E388">
            <v>0</v>
          </cell>
        </row>
        <row r="389">
          <cell r="E389">
            <v>0</v>
          </cell>
        </row>
        <row r="390">
          <cell r="E390">
            <v>10024</v>
          </cell>
        </row>
        <row r="391">
          <cell r="E391">
            <v>122515</v>
          </cell>
        </row>
        <row r="392">
          <cell r="E392">
            <v>0</v>
          </cell>
        </row>
        <row r="393">
          <cell r="E393">
            <v>0</v>
          </cell>
        </row>
        <row r="394">
          <cell r="E394">
            <v>0</v>
          </cell>
        </row>
        <row r="395">
          <cell r="E395">
            <v>0</v>
          </cell>
        </row>
        <row r="396">
          <cell r="E396">
            <v>146151</v>
          </cell>
        </row>
        <row r="397">
          <cell r="E397">
            <v>0</v>
          </cell>
        </row>
        <row r="398">
          <cell r="E398">
            <v>0</v>
          </cell>
        </row>
        <row r="399">
          <cell r="E399">
            <v>8015</v>
          </cell>
        </row>
        <row r="400">
          <cell r="E400">
            <v>346</v>
          </cell>
        </row>
        <row r="401">
          <cell r="E401">
            <v>0</v>
          </cell>
        </row>
        <row r="402">
          <cell r="E402">
            <v>0</v>
          </cell>
        </row>
        <row r="403">
          <cell r="E403">
            <v>21159</v>
          </cell>
        </row>
        <row r="404">
          <cell r="E404">
            <v>0</v>
          </cell>
        </row>
        <row r="405">
          <cell r="E405">
            <v>0</v>
          </cell>
        </row>
        <row r="406">
          <cell r="E406">
            <v>0</v>
          </cell>
        </row>
        <row r="407">
          <cell r="E407">
            <v>0</v>
          </cell>
        </row>
        <row r="408">
          <cell r="E408">
            <v>0</v>
          </cell>
        </row>
        <row r="409">
          <cell r="E409">
            <v>0</v>
          </cell>
        </row>
        <row r="410">
          <cell r="E410">
            <v>0</v>
          </cell>
        </row>
        <row r="411">
          <cell r="E411">
            <v>0</v>
          </cell>
        </row>
        <row r="412">
          <cell r="E412">
            <v>0</v>
          </cell>
        </row>
        <row r="413">
          <cell r="E413">
            <v>41954490</v>
          </cell>
        </row>
        <row r="414">
          <cell r="E414">
            <v>6000017</v>
          </cell>
        </row>
        <row r="415">
          <cell r="E415">
            <v>6000017</v>
          </cell>
        </row>
        <row r="416">
          <cell r="E416">
            <v>0</v>
          </cell>
        </row>
        <row r="417">
          <cell r="E417">
            <v>0</v>
          </cell>
        </row>
        <row r="418">
          <cell r="E418">
            <v>0</v>
          </cell>
        </row>
        <row r="419">
          <cell r="E419">
            <v>0</v>
          </cell>
        </row>
        <row r="420">
          <cell r="E420">
            <v>0</v>
          </cell>
        </row>
        <row r="421">
          <cell r="E421">
            <v>0</v>
          </cell>
        </row>
        <row r="422">
          <cell r="E422">
            <v>0</v>
          </cell>
        </row>
        <row r="423">
          <cell r="E423">
            <v>0</v>
          </cell>
        </row>
        <row r="424">
          <cell r="E424">
            <v>25632</v>
          </cell>
        </row>
        <row r="425">
          <cell r="E425">
            <v>25632</v>
          </cell>
        </row>
        <row r="426">
          <cell r="E426">
            <v>2435461</v>
          </cell>
        </row>
        <row r="427">
          <cell r="E427">
            <v>646120</v>
          </cell>
        </row>
        <row r="428">
          <cell r="E428">
            <v>7859</v>
          </cell>
        </row>
        <row r="429">
          <cell r="E429">
            <v>0</v>
          </cell>
        </row>
        <row r="430">
          <cell r="E430">
            <v>763777</v>
          </cell>
        </row>
        <row r="431">
          <cell r="E431">
            <v>0</v>
          </cell>
        </row>
        <row r="432">
          <cell r="E432">
            <v>0</v>
          </cell>
        </row>
        <row r="433">
          <cell r="E433">
            <v>0</v>
          </cell>
        </row>
        <row r="434">
          <cell r="E434">
            <v>0</v>
          </cell>
        </row>
        <row r="435">
          <cell r="E435">
            <v>0</v>
          </cell>
        </row>
        <row r="436">
          <cell r="E436">
            <v>1017705</v>
          </cell>
        </row>
        <row r="437">
          <cell r="E437">
            <v>8461110</v>
          </cell>
        </row>
        <row r="438">
          <cell r="E438">
            <v>17419</v>
          </cell>
        </row>
        <row r="439">
          <cell r="E439">
            <v>0</v>
          </cell>
        </row>
        <row r="440">
          <cell r="E440">
            <v>17419</v>
          </cell>
        </row>
        <row r="441">
          <cell r="E441">
            <v>0</v>
          </cell>
        </row>
        <row r="442">
          <cell r="E442">
            <v>0</v>
          </cell>
        </row>
        <row r="443">
          <cell r="E443">
            <v>0</v>
          </cell>
        </row>
        <row r="444">
          <cell r="E444">
            <v>0</v>
          </cell>
        </row>
        <row r="445">
          <cell r="E445">
            <v>0</v>
          </cell>
        </row>
        <row r="446">
          <cell r="E446">
            <v>0</v>
          </cell>
        </row>
        <row r="447">
          <cell r="E447">
            <v>0</v>
          </cell>
        </row>
        <row r="448">
          <cell r="E448">
            <v>0</v>
          </cell>
        </row>
        <row r="449">
          <cell r="E449">
            <v>52343</v>
          </cell>
        </row>
        <row r="450">
          <cell r="E450">
            <v>5979</v>
          </cell>
        </row>
        <row r="451">
          <cell r="E451">
            <v>0</v>
          </cell>
        </row>
        <row r="452">
          <cell r="E452">
            <v>32358</v>
          </cell>
        </row>
        <row r="453">
          <cell r="E453">
            <v>9348</v>
          </cell>
        </row>
        <row r="454">
          <cell r="E454">
            <v>4658</v>
          </cell>
        </row>
        <row r="455">
          <cell r="E455">
            <v>0</v>
          </cell>
        </row>
        <row r="456">
          <cell r="E456">
            <v>0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340</v>
          </cell>
        </row>
        <row r="464">
          <cell r="E464">
            <v>0</v>
          </cell>
        </row>
        <row r="465">
          <cell r="E465">
            <v>340</v>
          </cell>
        </row>
        <row r="466">
          <cell r="E466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1">
          <cell r="E481">
            <v>0</v>
          </cell>
        </row>
        <row r="482">
          <cell r="E482">
            <v>0</v>
          </cell>
        </row>
        <row r="483">
          <cell r="E483">
            <v>0</v>
          </cell>
        </row>
        <row r="484">
          <cell r="E484">
            <v>1364528</v>
          </cell>
        </row>
        <row r="485">
          <cell r="E485">
            <v>8344</v>
          </cell>
        </row>
        <row r="486">
          <cell r="E486">
            <v>474</v>
          </cell>
        </row>
        <row r="487">
          <cell r="E487">
            <v>38012</v>
          </cell>
        </row>
        <row r="488">
          <cell r="E488">
            <v>1562</v>
          </cell>
        </row>
        <row r="489">
          <cell r="E489">
            <v>402252</v>
          </cell>
        </row>
        <row r="490">
          <cell r="E490">
            <v>852164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205</v>
          </cell>
        </row>
        <row r="494">
          <cell r="E494">
            <v>0</v>
          </cell>
        </row>
        <row r="495">
          <cell r="E495">
            <v>61515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1070710</v>
          </cell>
        </row>
        <row r="502">
          <cell r="E502">
            <v>744794</v>
          </cell>
        </row>
        <row r="503">
          <cell r="E503">
            <v>136107</v>
          </cell>
        </row>
        <row r="504">
          <cell r="E504">
            <v>189809</v>
          </cell>
        </row>
        <row r="505">
          <cell r="E505">
            <v>0</v>
          </cell>
        </row>
        <row r="506">
          <cell r="E506">
            <v>7613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1162688</v>
          </cell>
        </row>
        <row r="514">
          <cell r="E514">
            <v>174251</v>
          </cell>
        </row>
        <row r="515">
          <cell r="E515">
            <v>509843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474144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4450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748272</v>
          </cell>
        </row>
        <row r="526">
          <cell r="E526">
            <v>118276</v>
          </cell>
        </row>
        <row r="527">
          <cell r="E527">
            <v>0</v>
          </cell>
        </row>
        <row r="528">
          <cell r="E528">
            <v>2023</v>
          </cell>
        </row>
        <row r="529">
          <cell r="E529">
            <v>317873</v>
          </cell>
        </row>
        <row r="530">
          <cell r="E530">
            <v>0</v>
          </cell>
        </row>
        <row r="531">
          <cell r="E531">
            <v>92910</v>
          </cell>
        </row>
        <row r="532">
          <cell r="E532">
            <v>542</v>
          </cell>
        </row>
        <row r="533">
          <cell r="E533">
            <v>12328</v>
          </cell>
        </row>
        <row r="534">
          <cell r="E534">
            <v>13799</v>
          </cell>
        </row>
        <row r="535">
          <cell r="E535">
            <v>0</v>
          </cell>
        </row>
        <row r="536">
          <cell r="E536">
            <v>159378</v>
          </cell>
        </row>
        <row r="537">
          <cell r="E537">
            <v>31143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14152</v>
          </cell>
        </row>
        <row r="541">
          <cell r="E541">
            <v>14152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49602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49602</v>
          </cell>
        </row>
        <row r="551">
          <cell r="E551">
            <v>0</v>
          </cell>
        </row>
        <row r="552">
          <cell r="E552">
            <v>6125</v>
          </cell>
        </row>
        <row r="553">
          <cell r="E553">
            <v>0</v>
          </cell>
        </row>
        <row r="554">
          <cell r="E554">
            <v>6125</v>
          </cell>
        </row>
        <row r="555">
          <cell r="E555">
            <v>0</v>
          </cell>
        </row>
        <row r="556">
          <cell r="E556">
            <v>0</v>
          </cell>
        </row>
        <row r="557">
          <cell r="E557">
            <v>0</v>
          </cell>
        </row>
        <row r="558">
          <cell r="E558">
            <v>0</v>
          </cell>
        </row>
        <row r="559">
          <cell r="E559">
            <v>0</v>
          </cell>
        </row>
        <row r="560">
          <cell r="E560">
            <v>0</v>
          </cell>
        </row>
        <row r="561">
          <cell r="E561">
            <v>0</v>
          </cell>
        </row>
        <row r="562">
          <cell r="E562">
            <v>0</v>
          </cell>
        </row>
        <row r="563">
          <cell r="E563">
            <v>0</v>
          </cell>
        </row>
        <row r="564">
          <cell r="E564">
            <v>0</v>
          </cell>
        </row>
        <row r="565">
          <cell r="E565">
            <v>0</v>
          </cell>
        </row>
        <row r="566">
          <cell r="E566">
            <v>0</v>
          </cell>
        </row>
        <row r="567">
          <cell r="E567">
            <v>1430</v>
          </cell>
        </row>
        <row r="569">
          <cell r="E569">
            <v>67014</v>
          </cell>
        </row>
        <row r="570">
          <cell r="E570">
            <v>66126</v>
          </cell>
        </row>
        <row r="571">
          <cell r="E571">
            <v>888</v>
          </cell>
        </row>
        <row r="572">
          <cell r="E572">
            <v>388462</v>
          </cell>
        </row>
        <row r="573">
          <cell r="E573">
            <v>0</v>
          </cell>
        </row>
        <row r="574">
          <cell r="E574">
            <v>388462</v>
          </cell>
        </row>
        <row r="575">
          <cell r="E575">
            <v>0</v>
          </cell>
        </row>
        <row r="576">
          <cell r="E576">
            <v>0</v>
          </cell>
        </row>
        <row r="577">
          <cell r="E577">
            <v>4950698</v>
          </cell>
        </row>
        <row r="578">
          <cell r="E578">
            <v>0</v>
          </cell>
        </row>
        <row r="579">
          <cell r="E579">
            <v>0</v>
          </cell>
        </row>
        <row r="580">
          <cell r="E580">
            <v>0</v>
          </cell>
        </row>
        <row r="581">
          <cell r="E581">
            <v>0</v>
          </cell>
        </row>
        <row r="582">
          <cell r="E582">
            <v>0</v>
          </cell>
        </row>
        <row r="583">
          <cell r="E583">
            <v>0</v>
          </cell>
        </row>
        <row r="584">
          <cell r="E584">
            <v>0</v>
          </cell>
        </row>
        <row r="585">
          <cell r="E585">
            <v>0</v>
          </cell>
        </row>
        <row r="586">
          <cell r="E586">
            <v>0</v>
          </cell>
        </row>
        <row r="587">
          <cell r="E587">
            <v>0</v>
          </cell>
        </row>
        <row r="588">
          <cell r="E588">
            <v>0</v>
          </cell>
        </row>
        <row r="589">
          <cell r="E589">
            <v>0</v>
          </cell>
        </row>
        <row r="590">
          <cell r="E590">
            <v>0</v>
          </cell>
        </row>
        <row r="591">
          <cell r="E591">
            <v>0</v>
          </cell>
        </row>
        <row r="592">
          <cell r="E592">
            <v>0</v>
          </cell>
        </row>
        <row r="593">
          <cell r="E593">
            <v>0</v>
          </cell>
        </row>
        <row r="594">
          <cell r="E594">
            <v>33023</v>
          </cell>
        </row>
        <row r="595">
          <cell r="E595">
            <v>313</v>
          </cell>
        </row>
        <row r="596">
          <cell r="E596">
            <v>0</v>
          </cell>
        </row>
        <row r="597">
          <cell r="E597">
            <v>32710</v>
          </cell>
        </row>
        <row r="598">
          <cell r="E598">
            <v>0</v>
          </cell>
        </row>
        <row r="599">
          <cell r="E599">
            <v>0</v>
          </cell>
        </row>
        <row r="600">
          <cell r="E600">
            <v>0</v>
          </cell>
        </row>
        <row r="601">
          <cell r="E601">
            <v>0</v>
          </cell>
        </row>
        <row r="602">
          <cell r="E602">
            <v>0</v>
          </cell>
        </row>
        <row r="603">
          <cell r="E603">
            <v>0</v>
          </cell>
        </row>
        <row r="604">
          <cell r="E604">
            <v>0</v>
          </cell>
        </row>
        <row r="605">
          <cell r="E605">
            <v>0</v>
          </cell>
        </row>
        <row r="606">
          <cell r="E606">
            <v>0</v>
          </cell>
        </row>
        <row r="607">
          <cell r="E607">
            <v>0</v>
          </cell>
        </row>
        <row r="608">
          <cell r="E608">
            <v>0</v>
          </cell>
        </row>
        <row r="609">
          <cell r="E609">
            <v>0</v>
          </cell>
        </row>
        <row r="610">
          <cell r="E610">
            <v>0</v>
          </cell>
        </row>
        <row r="611">
          <cell r="E611">
            <v>0</v>
          </cell>
        </row>
        <row r="612">
          <cell r="E612">
            <v>2909</v>
          </cell>
        </row>
        <row r="613">
          <cell r="E613">
            <v>0</v>
          </cell>
        </row>
        <row r="614">
          <cell r="E614">
            <v>0</v>
          </cell>
        </row>
        <row r="615">
          <cell r="E615">
            <v>2909</v>
          </cell>
        </row>
        <row r="616">
          <cell r="E616">
            <v>12137</v>
          </cell>
        </row>
        <row r="617">
          <cell r="E617">
            <v>0</v>
          </cell>
        </row>
        <row r="618">
          <cell r="E618">
            <v>0</v>
          </cell>
        </row>
        <row r="619">
          <cell r="E619">
            <v>0</v>
          </cell>
        </row>
        <row r="620">
          <cell r="E620">
            <v>0</v>
          </cell>
        </row>
        <row r="621">
          <cell r="E621">
            <v>0</v>
          </cell>
        </row>
        <row r="622">
          <cell r="E622">
            <v>0</v>
          </cell>
        </row>
        <row r="623">
          <cell r="E623">
            <v>9800</v>
          </cell>
        </row>
        <row r="624">
          <cell r="E624">
            <v>0</v>
          </cell>
        </row>
        <row r="625">
          <cell r="E625">
            <v>2337</v>
          </cell>
        </row>
        <row r="626">
          <cell r="E626">
            <v>0</v>
          </cell>
        </row>
        <row r="627">
          <cell r="E627">
            <v>0</v>
          </cell>
        </row>
        <row r="628">
          <cell r="E628">
            <v>0</v>
          </cell>
        </row>
        <row r="629">
          <cell r="E629">
            <v>0</v>
          </cell>
        </row>
        <row r="630">
          <cell r="E630">
            <v>0</v>
          </cell>
        </row>
        <row r="631">
          <cell r="E631">
            <v>0</v>
          </cell>
        </row>
        <row r="632">
          <cell r="E632">
            <v>0</v>
          </cell>
        </row>
        <row r="633">
          <cell r="E633">
            <v>0</v>
          </cell>
        </row>
        <row r="634">
          <cell r="E634">
            <v>0</v>
          </cell>
        </row>
        <row r="635">
          <cell r="E635">
            <v>657169</v>
          </cell>
        </row>
        <row r="636">
          <cell r="E636">
            <v>0</v>
          </cell>
        </row>
        <row r="637">
          <cell r="E637">
            <v>0</v>
          </cell>
        </row>
        <row r="638">
          <cell r="E638">
            <v>2510</v>
          </cell>
        </row>
        <row r="639">
          <cell r="E639">
            <v>0</v>
          </cell>
        </row>
        <row r="640">
          <cell r="E640">
            <v>75983</v>
          </cell>
        </row>
        <row r="641">
          <cell r="E641">
            <v>451290</v>
          </cell>
        </row>
        <row r="642">
          <cell r="E642">
            <v>38761</v>
          </cell>
        </row>
        <row r="643">
          <cell r="E643">
            <v>95</v>
          </cell>
        </row>
        <row r="644">
          <cell r="E644">
            <v>303</v>
          </cell>
        </row>
        <row r="645">
          <cell r="E645">
            <v>0</v>
          </cell>
        </row>
        <row r="646">
          <cell r="E646">
            <v>88227</v>
          </cell>
        </row>
        <row r="647">
          <cell r="E647">
            <v>0</v>
          </cell>
        </row>
        <row r="648">
          <cell r="E648">
            <v>0</v>
          </cell>
        </row>
        <row r="649">
          <cell r="E649">
            <v>0</v>
          </cell>
        </row>
        <row r="650">
          <cell r="E650">
            <v>0</v>
          </cell>
        </row>
        <row r="651">
          <cell r="E651">
            <v>0</v>
          </cell>
        </row>
        <row r="652">
          <cell r="E652">
            <v>0</v>
          </cell>
        </row>
        <row r="653">
          <cell r="E653">
            <v>0</v>
          </cell>
        </row>
        <row r="654">
          <cell r="E654">
            <v>0</v>
          </cell>
        </row>
        <row r="655">
          <cell r="E655">
            <v>0</v>
          </cell>
        </row>
        <row r="656">
          <cell r="E656">
            <v>0</v>
          </cell>
        </row>
        <row r="657">
          <cell r="E657">
            <v>0</v>
          </cell>
        </row>
        <row r="658">
          <cell r="E658">
            <v>122544</v>
          </cell>
        </row>
        <row r="660">
          <cell r="E660">
            <v>51366</v>
          </cell>
        </row>
        <row r="661">
          <cell r="E661">
            <v>4668</v>
          </cell>
        </row>
        <row r="662">
          <cell r="E662">
            <v>0</v>
          </cell>
        </row>
        <row r="663">
          <cell r="E663">
            <v>0</v>
          </cell>
        </row>
        <row r="664">
          <cell r="E664">
            <v>46140</v>
          </cell>
        </row>
        <row r="665">
          <cell r="E665">
            <v>558</v>
          </cell>
        </row>
        <row r="666">
          <cell r="E666">
            <v>0</v>
          </cell>
        </row>
        <row r="667">
          <cell r="E667">
            <v>0</v>
          </cell>
        </row>
        <row r="668">
          <cell r="E668">
            <v>0</v>
          </cell>
        </row>
        <row r="669">
          <cell r="E669">
            <v>862854</v>
          </cell>
        </row>
        <row r="670">
          <cell r="E670">
            <v>0</v>
          </cell>
        </row>
        <row r="671">
          <cell r="E671">
            <v>0</v>
          </cell>
        </row>
        <row r="672">
          <cell r="E672">
            <v>0</v>
          </cell>
        </row>
        <row r="673">
          <cell r="E673">
            <v>90049</v>
          </cell>
        </row>
        <row r="674">
          <cell r="E674">
            <v>62832</v>
          </cell>
        </row>
        <row r="675">
          <cell r="E675">
            <v>674697</v>
          </cell>
        </row>
        <row r="676">
          <cell r="E676">
            <v>0</v>
          </cell>
        </row>
        <row r="677">
          <cell r="E677">
            <v>0</v>
          </cell>
        </row>
        <row r="678">
          <cell r="E678">
            <v>0</v>
          </cell>
        </row>
        <row r="679">
          <cell r="E679">
            <v>6973</v>
          </cell>
        </row>
        <row r="680">
          <cell r="E680">
            <v>0</v>
          </cell>
        </row>
        <row r="681">
          <cell r="E681">
            <v>21159</v>
          </cell>
        </row>
        <row r="682">
          <cell r="E682">
            <v>7144</v>
          </cell>
        </row>
        <row r="683">
          <cell r="E683">
            <v>0</v>
          </cell>
        </row>
        <row r="684">
          <cell r="E684">
            <v>0</v>
          </cell>
        </row>
        <row r="685">
          <cell r="E685">
            <v>687947</v>
          </cell>
        </row>
        <row r="686">
          <cell r="E686">
            <v>16891</v>
          </cell>
        </row>
        <row r="687">
          <cell r="E687">
            <v>371842</v>
          </cell>
        </row>
        <row r="688">
          <cell r="E688">
            <v>0</v>
          </cell>
        </row>
        <row r="689">
          <cell r="E689">
            <v>0</v>
          </cell>
        </row>
        <row r="690">
          <cell r="E690">
            <v>299214</v>
          </cell>
        </row>
        <row r="691">
          <cell r="E691">
            <v>0</v>
          </cell>
        </row>
        <row r="692">
          <cell r="E692">
            <v>0</v>
          </cell>
        </row>
        <row r="693">
          <cell r="E693">
            <v>0</v>
          </cell>
        </row>
        <row r="694">
          <cell r="E694">
            <v>0</v>
          </cell>
        </row>
        <row r="695">
          <cell r="E695">
            <v>0</v>
          </cell>
        </row>
        <row r="696">
          <cell r="E696">
            <v>0</v>
          </cell>
        </row>
        <row r="697">
          <cell r="E697">
            <v>55579</v>
          </cell>
        </row>
        <row r="698">
          <cell r="E698">
            <v>13503</v>
          </cell>
        </row>
        <row r="699">
          <cell r="E699">
            <v>0</v>
          </cell>
        </row>
        <row r="700">
          <cell r="E700">
            <v>464</v>
          </cell>
        </row>
        <row r="701">
          <cell r="E701">
            <v>604</v>
          </cell>
        </row>
        <row r="702">
          <cell r="E702">
            <v>0</v>
          </cell>
        </row>
        <row r="703">
          <cell r="E703">
            <v>0</v>
          </cell>
        </row>
        <row r="704">
          <cell r="E704">
            <v>0</v>
          </cell>
        </row>
        <row r="705">
          <cell r="E705">
            <v>37791</v>
          </cell>
        </row>
        <row r="706">
          <cell r="E706">
            <v>3217</v>
          </cell>
        </row>
        <row r="707">
          <cell r="E707">
            <v>24690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3</v>
          </cell>
        </row>
        <row r="711">
          <cell r="E711">
            <v>0</v>
          </cell>
        </row>
        <row r="712">
          <cell r="E712">
            <v>24687</v>
          </cell>
        </row>
        <row r="713">
          <cell r="E713">
            <v>0</v>
          </cell>
        </row>
        <row r="714">
          <cell r="E714">
            <v>754155</v>
          </cell>
        </row>
        <row r="715">
          <cell r="E715">
            <v>733388</v>
          </cell>
        </row>
        <row r="716">
          <cell r="E716">
            <v>20767</v>
          </cell>
        </row>
        <row r="717">
          <cell r="E717">
            <v>12973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12973</v>
          </cell>
        </row>
        <row r="721">
          <cell r="E721">
            <v>0</v>
          </cell>
        </row>
        <row r="722">
          <cell r="E722">
            <v>195799</v>
          </cell>
        </row>
        <row r="723">
          <cell r="E723">
            <v>4859</v>
          </cell>
        </row>
        <row r="724">
          <cell r="E724">
            <v>34176</v>
          </cell>
        </row>
        <row r="725">
          <cell r="E725">
            <v>3508</v>
          </cell>
        </row>
        <row r="726">
          <cell r="E726">
            <v>4145</v>
          </cell>
        </row>
        <row r="727">
          <cell r="E727">
            <v>23570</v>
          </cell>
        </row>
        <row r="728">
          <cell r="E728">
            <v>31711</v>
          </cell>
        </row>
        <row r="729">
          <cell r="E729">
            <v>8814</v>
          </cell>
        </row>
        <row r="730">
          <cell r="E730">
            <v>93</v>
          </cell>
        </row>
        <row r="731">
          <cell r="E731">
            <v>17195</v>
          </cell>
        </row>
        <row r="732">
          <cell r="E732">
            <v>9314</v>
          </cell>
        </row>
        <row r="733">
          <cell r="E733">
            <v>1778</v>
          </cell>
        </row>
        <row r="734">
          <cell r="E734">
            <v>56636</v>
          </cell>
        </row>
        <row r="735">
          <cell r="E735">
            <v>165268</v>
          </cell>
        </row>
        <row r="736">
          <cell r="E736">
            <v>28332</v>
          </cell>
        </row>
        <row r="737">
          <cell r="E737">
            <v>133866</v>
          </cell>
        </row>
        <row r="738">
          <cell r="E738">
            <v>69</v>
          </cell>
        </row>
        <row r="739">
          <cell r="E739">
            <v>2188</v>
          </cell>
        </row>
        <row r="740">
          <cell r="E740">
            <v>590</v>
          </cell>
        </row>
        <row r="741">
          <cell r="E741">
            <v>0</v>
          </cell>
        </row>
        <row r="742">
          <cell r="E742">
            <v>223</v>
          </cell>
        </row>
        <row r="743">
          <cell r="E743">
            <v>36486</v>
          </cell>
        </row>
        <row r="744">
          <cell r="E744">
            <v>1441</v>
          </cell>
        </row>
        <row r="745">
          <cell r="E745">
            <v>5950</v>
          </cell>
        </row>
        <row r="746">
          <cell r="E746">
            <v>13022</v>
          </cell>
        </row>
        <row r="747">
          <cell r="E747">
            <v>255</v>
          </cell>
        </row>
        <row r="748">
          <cell r="E748">
            <v>0</v>
          </cell>
        </row>
        <row r="749">
          <cell r="E749">
            <v>1858</v>
          </cell>
        </row>
        <row r="750">
          <cell r="E750">
            <v>7938</v>
          </cell>
        </row>
        <row r="751">
          <cell r="E751">
            <v>6022</v>
          </cell>
        </row>
        <row r="752">
          <cell r="E752">
            <v>4119</v>
          </cell>
        </row>
        <row r="753">
          <cell r="E753">
            <v>0</v>
          </cell>
        </row>
        <row r="754">
          <cell r="E754">
            <v>4010</v>
          </cell>
        </row>
        <row r="755">
          <cell r="E755">
            <v>109</v>
          </cell>
        </row>
        <row r="756">
          <cell r="E756">
            <v>0</v>
          </cell>
        </row>
        <row r="757">
          <cell r="E757">
            <v>0</v>
          </cell>
        </row>
        <row r="758">
          <cell r="E758">
            <v>0</v>
          </cell>
        </row>
        <row r="759">
          <cell r="E759">
            <v>0</v>
          </cell>
        </row>
        <row r="760">
          <cell r="E760">
            <v>0</v>
          </cell>
        </row>
        <row r="761">
          <cell r="E761">
            <v>0</v>
          </cell>
        </row>
        <row r="762">
          <cell r="E762">
            <v>0</v>
          </cell>
        </row>
        <row r="763">
          <cell r="E763">
            <v>0</v>
          </cell>
        </row>
        <row r="764">
          <cell r="E764">
            <v>0</v>
          </cell>
        </row>
        <row r="765">
          <cell r="E765">
            <v>0</v>
          </cell>
        </row>
        <row r="766">
          <cell r="E766">
            <v>0</v>
          </cell>
        </row>
        <row r="767">
          <cell r="E767">
            <v>0</v>
          </cell>
        </row>
        <row r="769">
          <cell r="E769">
            <v>160544</v>
          </cell>
        </row>
        <row r="770">
          <cell r="E770">
            <v>65681</v>
          </cell>
        </row>
        <row r="771">
          <cell r="E771">
            <v>5867</v>
          </cell>
        </row>
        <row r="772">
          <cell r="E772">
            <v>88996</v>
          </cell>
        </row>
        <row r="773">
          <cell r="E773">
            <v>0</v>
          </cell>
        </row>
        <row r="774">
          <cell r="E774">
            <v>0</v>
          </cell>
        </row>
        <row r="775">
          <cell r="E775">
            <v>10234</v>
          </cell>
        </row>
        <row r="776">
          <cell r="E776">
            <v>0</v>
          </cell>
        </row>
        <row r="777">
          <cell r="E777">
            <v>10234</v>
          </cell>
        </row>
        <row r="778">
          <cell r="E778">
            <v>0</v>
          </cell>
        </row>
        <row r="779">
          <cell r="E779">
            <v>83197</v>
          </cell>
        </row>
        <row r="780">
          <cell r="E780">
            <v>3932993</v>
          </cell>
        </row>
        <row r="781">
          <cell r="E781">
            <v>222121</v>
          </cell>
        </row>
        <row r="782">
          <cell r="E782">
            <v>99606</v>
          </cell>
        </row>
        <row r="783">
          <cell r="E783">
            <v>0</v>
          </cell>
        </row>
        <row r="784">
          <cell r="E784">
            <v>122515</v>
          </cell>
        </row>
        <row r="785">
          <cell r="E785">
            <v>0</v>
          </cell>
        </row>
        <row r="786">
          <cell r="E786">
            <v>7118910</v>
          </cell>
        </row>
        <row r="787">
          <cell r="E787">
            <v>2489824</v>
          </cell>
        </row>
        <row r="788">
          <cell r="E788">
            <v>4629086</v>
          </cell>
        </row>
        <row r="789">
          <cell r="E789">
            <v>0</v>
          </cell>
        </row>
        <row r="790">
          <cell r="E790">
            <v>1820903</v>
          </cell>
        </row>
        <row r="791">
          <cell r="E791">
            <v>0</v>
          </cell>
        </row>
        <row r="792">
          <cell r="E792">
            <v>1820903</v>
          </cell>
        </row>
        <row r="794">
          <cell r="E794">
            <v>103499</v>
          </cell>
        </row>
        <row r="795">
          <cell r="E795">
            <v>103499</v>
          </cell>
        </row>
        <row r="796">
          <cell r="E796">
            <v>0</v>
          </cell>
        </row>
        <row r="797">
          <cell r="E797">
            <v>0</v>
          </cell>
        </row>
        <row r="798">
          <cell r="E798">
            <v>6584405</v>
          </cell>
        </row>
        <row r="799">
          <cell r="E799">
            <v>6584405</v>
          </cell>
        </row>
        <row r="800">
          <cell r="E800">
            <v>0</v>
          </cell>
        </row>
        <row r="801">
          <cell r="E801">
            <v>0</v>
          </cell>
        </row>
        <row r="802">
          <cell r="E802">
            <v>0</v>
          </cell>
        </row>
        <row r="803">
          <cell r="E803">
            <v>0</v>
          </cell>
        </row>
        <row r="804">
          <cell r="E804">
            <v>0</v>
          </cell>
        </row>
        <row r="805">
          <cell r="E805">
            <v>0</v>
          </cell>
        </row>
        <row r="806">
          <cell r="E806">
            <v>0</v>
          </cell>
        </row>
        <row r="807">
          <cell r="E807">
            <v>51601</v>
          </cell>
        </row>
        <row r="808">
          <cell r="E808">
            <v>51601</v>
          </cell>
        </row>
        <row r="809">
          <cell r="E809">
            <v>0</v>
          </cell>
        </row>
        <row r="810">
          <cell r="E810">
            <v>0</v>
          </cell>
        </row>
        <row r="811">
          <cell r="E811">
            <v>0</v>
          </cell>
        </row>
        <row r="812">
          <cell r="E812">
            <v>0</v>
          </cell>
        </row>
        <row r="813">
          <cell r="E813">
            <v>0</v>
          </cell>
        </row>
        <row r="814">
          <cell r="E814">
            <v>0</v>
          </cell>
        </row>
        <row r="815">
          <cell r="E815">
            <v>13443594</v>
          </cell>
        </row>
        <row r="816">
          <cell r="E816">
            <v>6721797</v>
          </cell>
        </row>
        <row r="817">
          <cell r="E817">
            <v>0</v>
          </cell>
        </row>
        <row r="818">
          <cell r="E818">
            <v>0</v>
          </cell>
        </row>
        <row r="819">
          <cell r="E819">
            <v>6721797</v>
          </cell>
        </row>
        <row r="820">
          <cell r="E820">
            <v>29345033</v>
          </cell>
        </row>
        <row r="821">
          <cell r="E821">
            <v>222121</v>
          </cell>
        </row>
        <row r="822">
          <cell r="E822">
            <v>99606</v>
          </cell>
        </row>
        <row r="823">
          <cell r="E823">
            <v>0</v>
          </cell>
        </row>
        <row r="824">
          <cell r="E824">
            <v>122515</v>
          </cell>
        </row>
        <row r="825">
          <cell r="E825">
            <v>0</v>
          </cell>
        </row>
        <row r="826">
          <cell r="E826">
            <v>7118910</v>
          </cell>
        </row>
        <row r="827">
          <cell r="E827">
            <v>2489824</v>
          </cell>
        </row>
        <row r="828">
          <cell r="E828">
            <v>4629086</v>
          </cell>
        </row>
        <row r="829">
          <cell r="E829">
            <v>0</v>
          </cell>
        </row>
        <row r="830">
          <cell r="E830">
            <v>1820903</v>
          </cell>
        </row>
        <row r="831">
          <cell r="E831">
            <v>0</v>
          </cell>
        </row>
        <row r="832">
          <cell r="E832">
            <v>1820903</v>
          </cell>
        </row>
        <row r="834">
          <cell r="E834">
            <v>103499</v>
          </cell>
        </row>
        <row r="835">
          <cell r="E835">
            <v>103499</v>
          </cell>
        </row>
        <row r="836">
          <cell r="E836">
            <v>0</v>
          </cell>
        </row>
        <row r="837">
          <cell r="E837">
            <v>0</v>
          </cell>
        </row>
        <row r="838">
          <cell r="E838">
            <v>6584405</v>
          </cell>
        </row>
        <row r="839">
          <cell r="E839">
            <v>6584405</v>
          </cell>
        </row>
        <row r="840">
          <cell r="E840">
            <v>0</v>
          </cell>
        </row>
        <row r="841">
          <cell r="E841">
            <v>0</v>
          </cell>
        </row>
        <row r="842">
          <cell r="E842">
            <v>0</v>
          </cell>
        </row>
        <row r="843">
          <cell r="E843">
            <v>0</v>
          </cell>
        </row>
        <row r="844">
          <cell r="E844">
            <v>0</v>
          </cell>
        </row>
        <row r="845">
          <cell r="E845">
            <v>0</v>
          </cell>
        </row>
        <row r="846">
          <cell r="E846">
            <v>0</v>
          </cell>
        </row>
        <row r="847">
          <cell r="E847">
            <v>51601</v>
          </cell>
        </row>
        <row r="848">
          <cell r="E848">
            <v>51601</v>
          </cell>
        </row>
        <row r="849">
          <cell r="E849">
            <v>0</v>
          </cell>
        </row>
        <row r="850">
          <cell r="E850">
            <v>0</v>
          </cell>
        </row>
        <row r="851">
          <cell r="E851">
            <v>0</v>
          </cell>
        </row>
        <row r="852">
          <cell r="E852">
            <v>0</v>
          </cell>
        </row>
        <row r="853">
          <cell r="E853">
            <v>0</v>
          </cell>
        </row>
        <row r="854">
          <cell r="E854">
            <v>0</v>
          </cell>
        </row>
        <row r="855">
          <cell r="E855">
            <v>13443594</v>
          </cell>
        </row>
        <row r="856">
          <cell r="E856">
            <v>6721797</v>
          </cell>
        </row>
        <row r="857">
          <cell r="E857">
            <v>0</v>
          </cell>
        </row>
        <row r="858">
          <cell r="E858">
            <v>0</v>
          </cell>
        </row>
        <row r="859">
          <cell r="E859">
            <v>6721797</v>
          </cell>
        </row>
        <row r="860">
          <cell r="E860">
            <v>29345033</v>
          </cell>
        </row>
        <row r="861">
          <cell r="E861">
            <v>114531</v>
          </cell>
        </row>
        <row r="862">
          <cell r="E862">
            <v>0</v>
          </cell>
        </row>
        <row r="863">
          <cell r="E863">
            <v>0</v>
          </cell>
        </row>
        <row r="864">
          <cell r="E864">
            <v>114531</v>
          </cell>
        </row>
        <row r="865">
          <cell r="E865">
            <v>0</v>
          </cell>
        </row>
        <row r="866">
          <cell r="E866">
            <v>0</v>
          </cell>
        </row>
        <row r="867">
          <cell r="E867">
            <v>13693432</v>
          </cell>
        </row>
        <row r="868">
          <cell r="E868">
            <v>4435</v>
          </cell>
        </row>
        <row r="869">
          <cell r="E869">
            <v>0</v>
          </cell>
        </row>
        <row r="870">
          <cell r="E870">
            <v>13688997</v>
          </cell>
        </row>
        <row r="871">
          <cell r="E871">
            <v>33380150</v>
          </cell>
        </row>
        <row r="872">
          <cell r="E872">
            <v>189746</v>
          </cell>
        </row>
        <row r="873">
          <cell r="E873">
            <v>108165</v>
          </cell>
        </row>
        <row r="874">
          <cell r="E874">
            <v>11806752</v>
          </cell>
        </row>
        <row r="875">
          <cell r="E875">
            <v>0</v>
          </cell>
        </row>
        <row r="876">
          <cell r="E876">
            <v>0</v>
          </cell>
        </row>
        <row r="877">
          <cell r="E877">
            <v>0</v>
          </cell>
        </row>
        <row r="878">
          <cell r="E878">
            <v>21275487</v>
          </cell>
        </row>
        <row r="879">
          <cell r="E879">
            <v>16328095</v>
          </cell>
        </row>
        <row r="880">
          <cell r="E880">
            <v>1486468</v>
          </cell>
        </row>
        <row r="881">
          <cell r="E881">
            <v>4516958</v>
          </cell>
        </row>
        <row r="882">
          <cell r="E882">
            <v>7438430</v>
          </cell>
        </row>
        <row r="883">
          <cell r="E883">
            <v>0</v>
          </cell>
        </row>
        <row r="884">
          <cell r="E884">
            <v>1452000</v>
          </cell>
        </row>
        <row r="885">
          <cell r="E885">
            <v>1261791</v>
          </cell>
        </row>
        <row r="886">
          <cell r="E886">
            <v>923</v>
          </cell>
        </row>
        <row r="887">
          <cell r="E887">
            <v>64200</v>
          </cell>
        </row>
        <row r="888">
          <cell r="E888">
            <v>83280</v>
          </cell>
        </row>
        <row r="889">
          <cell r="E889">
            <v>0</v>
          </cell>
        </row>
        <row r="890">
          <cell r="E890">
            <v>11617</v>
          </cell>
        </row>
        <row r="891">
          <cell r="E891">
            <v>107</v>
          </cell>
        </row>
        <row r="892">
          <cell r="E892">
            <v>0</v>
          </cell>
        </row>
        <row r="893">
          <cell r="E893">
            <v>12321</v>
          </cell>
        </row>
        <row r="894">
          <cell r="E894">
            <v>0</v>
          </cell>
        </row>
        <row r="895">
          <cell r="E895">
            <v>0</v>
          </cell>
        </row>
        <row r="896">
          <cell r="E896">
            <v>0</v>
          </cell>
        </row>
        <row r="897">
          <cell r="E897">
            <v>0</v>
          </cell>
        </row>
        <row r="898">
          <cell r="E898">
            <v>0</v>
          </cell>
        </row>
        <row r="899">
          <cell r="E89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  <sheetName val="M-20"/>
      <sheetName val="2009_kase"/>
      <sheetName val="M-12"/>
      <sheetName val="M-13"/>
      <sheetName val="Input"/>
      <sheetName val="Precalcs"/>
      <sheetName val="油価変動"/>
      <sheetName val="I-Index"/>
      <sheetName val="Apogei_2001_6_LS"/>
      <sheetName val="Evolucion de las perdidas"/>
      <sheetName val="CRECIMIENTOS"/>
      <sheetName val="Расчет_Ин"/>
      <sheetName val="std tabel"/>
      <sheetName val="Anlagevermögen"/>
      <sheetName val="ФОТ"/>
      <sheetName val="Graphs_Nefteproduct"/>
    </sheetNames>
    <sheetDataSet>
      <sheetData sheetId="0">
        <row r="27">
          <cell r="B27" t="str">
            <v>Negative amounts per transactions “Repo”</v>
          </cell>
        </row>
      </sheetData>
      <sheetData sheetId="1"/>
      <sheetData sheetId="2" refreshError="1">
        <row r="27">
          <cell r="B27" t="str">
            <v>Negative amounts per transactions “Repo”</v>
          </cell>
        </row>
        <row r="149">
          <cell r="E149">
            <v>-2374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E"/>
      <sheetName val="CFS"/>
      <sheetName val="CF"/>
      <sheetName val="CF-trial"/>
      <sheetName val="CF-table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H-150"/>
      <sheetName val="Sheet1"/>
      <sheetName val="KTGD_03_B-1_KAS_FS disclosures"/>
      <sheetName val="Cash CCI Detail"/>
      <sheetName val="Years"/>
      <sheetName val="Pilot"/>
      <sheetName val="Places"/>
      <sheetName val="general"/>
      <sheetName val="Excess Calc Payroll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Graph"/>
      <sheetName val="SUMMARY"/>
      <sheetName val="Invest report"/>
      <sheetName val="ACT 2002"/>
      <sheetName val="Schneider IC"/>
      <sheetName val="Variance analysis on DVC margin"/>
      <sheetName val="EST2002"/>
      <sheetName val="QUARTERLY SPECIFICATIONS"/>
      <sheetName val="YEARLY SPECIFICATIONS"/>
      <sheetName val="YEARLY TAX RECONCILIATION"/>
      <sheetName val="BUD2002"/>
      <sheetName val="ACT2001"/>
      <sheetName val="A-YGL"/>
      <sheetName val="E-YGL"/>
      <sheetName val="FA-YGL"/>
      <sheetName val="std tabel"/>
      <sheetName val="Settings"/>
      <sheetName val="BS"/>
      <sheetName val="5"/>
      <sheetName val="IS"/>
      <sheetName val="BY Line Item"/>
      <sheetName val="ИПН КЗ"/>
      <sheetName val="A-20"/>
      <sheetName val="US Dollar 2003"/>
      <sheetName val="SDR 2003"/>
      <sheetName val="Grouplist"/>
      <sheetName val="Main Menu"/>
      <sheetName val="ЯНВАРЬ"/>
      <sheetName val="MA2002 Master"/>
      <sheetName val="Group 2"/>
      <sheetName val="Staff"/>
      <sheetName val="DLC P &amp; L-10 yr- scenario 1"/>
      <sheetName val="Excess Calc Payroll"/>
    </sheetNames>
    <sheetDataSet>
      <sheetData sheetId="0" refreshError="1">
        <row r="9">
          <cell r="D9" t="e">
            <v>#REF!</v>
          </cell>
        </row>
        <row r="11">
          <cell r="D11" t="e">
            <v>#REF!</v>
          </cell>
        </row>
        <row r="12">
          <cell r="D12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A-20"/>
      <sheetName val="Prelim Cos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KTO_WB_FSL_31.12.01"/>
      <sheetName val="Prelim_Cost"/>
      <sheetName val="Расчет_Ин"/>
      <sheetName val="std_tabel"/>
      <sheetName val="SMSTemp"/>
      <sheetName val="Info"/>
      <sheetName val="CamKum_Prod"/>
      <sheetName val="Tabeller"/>
      <sheetName val="База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Статьи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  <sheetName val="std t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SETUP"/>
      <sheetName val="BY Line Item"/>
      <sheetName val="A-20"/>
      <sheetName val="Staff"/>
      <sheetName val="31.12.03"/>
      <sheetName val="Main Menu"/>
      <sheetName val="HypInflInd"/>
      <sheetName val="Grouplist"/>
      <sheetName val="Ввод"/>
      <sheetName val="ЯНВАРЬ"/>
      <sheetName val="US Dollar 2003"/>
      <sheetName val="SDR 2003"/>
      <sheetName val="hiddenА"/>
      <sheetName val="Captions"/>
      <sheetName val="K31X"/>
      <sheetName val="jule-september2000"/>
      <sheetName val="Consolidator Inputs"/>
      <sheetName val="Control"/>
      <sheetName val="Language"/>
      <sheetName val="Configuration"/>
      <sheetName val="Lists"/>
      <sheetName val="Checks"/>
      <sheetName val="Hidden"/>
      <sheetName val="B-4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ETUP"/>
      <sheetName val="Excess Calc Payroll"/>
      <sheetName val="B-4"/>
      <sheetName val="Catalogue"/>
    </sheetNames>
    <sheetDataSet>
      <sheetData sheetId="0">
        <row r="3">
          <cell r="A3">
            <v>101</v>
          </cell>
        </row>
      </sheetData>
      <sheetData sheetId="1"/>
      <sheetData sheetId="2"/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Tickmarks"/>
      <sheetName val="SETUP"/>
      <sheetName val="G-40"/>
      <sheetName val="admin 04"/>
      <sheetName val="Prelim Cost"/>
      <sheetName val="Sheet1"/>
      <sheetName val="A 100"/>
      <sheetName val="Статьи"/>
      <sheetName val="Summary"/>
      <sheetName val="Sheet3"/>
      <sheetName val="Grouplist"/>
      <sheetName val="17"/>
      <sheetName val="A-20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F"/>
      <sheetName val="CE"/>
      <sheetName val="CF 04"/>
      <sheetName val="2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7"/>
      <sheetName val="CF02"/>
      <sheetName val="Sheet2"/>
      <sheetName val="28"/>
      <sheetName val="30"/>
      <sheetName val="31"/>
      <sheetName val="Sheet1"/>
      <sheetName val="15old"/>
      <sheetName val="резерв нач"/>
      <sheetName val="перестрахование"/>
    </sheetNames>
    <sheetDataSet>
      <sheetData sheetId="0">
        <row r="10">
          <cell r="K10">
            <v>-532221</v>
          </cell>
        </row>
      </sheetData>
      <sheetData sheetId="1">
        <row r="14">
          <cell r="C14">
            <v>946741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>
        <row r="28">
          <cell r="C28">
            <v>-435345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G-1"/>
      <sheetName val="G-30"/>
      <sheetName val="G-30.8"/>
      <sheetName val="G-30.9"/>
      <sheetName val="G-40"/>
      <sheetName val="G-50"/>
      <sheetName val="P-20"/>
      <sheetName val="G-50.1"/>
      <sheetName val="G-10"/>
      <sheetName val="G-60"/>
      <sheetName val="РЕП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DBK Leasing</v>
          </cell>
        </row>
        <row r="3">
          <cell r="B3">
            <v>39994</v>
          </cell>
        </row>
        <row r="19">
          <cell r="B19" t="str">
            <v>Code</v>
          </cell>
        </row>
        <row r="20">
          <cell r="B20" t="str">
            <v>[2]</v>
          </cell>
        </row>
        <row r="21">
          <cell r="B21" t="str">
            <v>MOM036_0068</v>
          </cell>
        </row>
        <row r="22">
          <cell r="B22" t="str">
            <v>MUX072_0001</v>
          </cell>
        </row>
        <row r="23">
          <cell r="B23" t="str">
            <v>MUM120_0001</v>
          </cell>
        </row>
        <row r="24">
          <cell r="B24" t="str">
            <v>MUM084_0001</v>
          </cell>
        </row>
        <row r="25">
          <cell r="B25" t="str">
            <v>MUM072_0003</v>
          </cell>
        </row>
        <row r="26">
          <cell r="B26" t="str">
            <v>Минфин РК</v>
          </cell>
        </row>
        <row r="27">
          <cell r="B27" t="str">
            <v>Минфин РК</v>
          </cell>
        </row>
        <row r="28">
          <cell r="B28" t="str">
            <v>MOM048_0037</v>
          </cell>
        </row>
        <row r="29">
          <cell r="B29" t="str">
            <v>Минфин РК</v>
          </cell>
        </row>
      </sheetData>
      <sheetData sheetId="10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GUV-Überleitung"/>
      <sheetName val="Anlagevermögen"/>
      <sheetName val="PIT&amp;PP(2)"/>
      <sheetName val="fish"/>
      <sheetName val="Планы"/>
      <sheetName val="D_Opex"/>
      <sheetName val="Anlageverm?gen"/>
      <sheetName val="std tabel"/>
      <sheetName val="July_03_Pg8"/>
      <sheetName val="Opening"/>
      <sheetName val="по связ карточки"/>
      <sheetName val="CPI"/>
      <sheetName val="FS-97"/>
      <sheetName val="I-Index"/>
      <sheetName val="PIT&amp;PP"/>
      <sheetName val="Anlageverm_gen"/>
      <sheetName val="GAAP TB 30.09.01  detail p&amp;l"/>
      <sheetName val="$ IS"/>
      <sheetName val="290"/>
      <sheetName val="05"/>
      <sheetName val="Список документов"/>
      <sheetName val="7"/>
      <sheetName val="10"/>
      <sheetName val="1"/>
      <sheetName val="ANLAGEN"/>
      <sheetName val="Links"/>
      <sheetName val="Lead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Лист3"/>
      <sheetName val="Anlagevermögen"/>
      <sheetName val="SMSTemp"/>
      <sheetName val="Планы"/>
      <sheetName val="XLR_NoRangeSheet"/>
      <sheetName val="Settings"/>
      <sheetName val="std tabel"/>
      <sheetName val="fish"/>
      <sheetName val="Links"/>
      <sheetName val="Lead"/>
      <sheetName val="July_03_Pg8"/>
      <sheetName val="Store"/>
      <sheetName val="Статьи"/>
      <sheetName val="26.Prepaid expenses"/>
      <sheetName val="GAAP TB 30.09.01  detail p&amp;l"/>
      <sheetName val="PBC_Cut-off"/>
      <sheetName val="Выбор"/>
      <sheetName val="Product Assumptions"/>
      <sheetName val="Product_Assumptions"/>
      <sheetName val="Перечень связанных сторон"/>
      <sheetName val="Budget"/>
      <sheetName val="Prices"/>
      <sheetName val="cant sim"/>
      <sheetName val="PLAC"/>
      <sheetName val="Счет-ф"/>
      <sheetName val="#ССЫЛКА"/>
      <sheetName val="CPI"/>
      <sheetName val="Anlageverm?gen"/>
      <sheetName val="Общая_информация"/>
      <sheetName val="Анализ закл. работ"/>
      <sheetName val="Const"/>
      <sheetName val="Assumptions"/>
      <sheetName val="3.3. Inventories"/>
      <sheetName val="02"/>
      <sheetName val="Anlageverm_gen"/>
      <sheetName val="W-60"/>
      <sheetName val="FSL KZ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FA Movement Kyrg"/>
      <sheetName val="Anlagevermögen"/>
      <sheetName val="FA Movement "/>
      <sheetName val="depreciation testing"/>
      <sheetName val="Kyrg"/>
      <sheetName val="B 1"/>
      <sheetName val="BS"/>
      <sheetName val="Расчет_Ин"/>
      <sheetName val="5"/>
      <sheetName val="PYTB"/>
      <sheetName val="W-60"/>
    </sheetNames>
    <sheetDataSet>
      <sheetData sheetId="0" refreshError="1">
        <row r="17">
          <cell r="C17">
            <v>109313.51</v>
          </cell>
          <cell r="E17">
            <v>67708.239999999991</v>
          </cell>
          <cell r="K17">
            <v>177021.75</v>
          </cell>
        </row>
        <row r="22">
          <cell r="E22">
            <v>-3093.88</v>
          </cell>
        </row>
        <row r="28">
          <cell r="C28">
            <v>-36223.100000000006</v>
          </cell>
          <cell r="K28">
            <v>-75054.5</v>
          </cell>
        </row>
        <row r="39">
          <cell r="I39">
            <v>73090.409999999989</v>
          </cell>
          <cell r="K39">
            <v>101967.25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Содержание"/>
      <sheetName val="Статьи"/>
      <sheetName val="FA Movement Kyrg"/>
      <sheetName val="Anlagevermögen"/>
      <sheetName val="Links"/>
      <sheetName val="Lead"/>
      <sheetName val="Форма2"/>
      <sheetName val="Лист3"/>
      <sheetName val="SMSTemp"/>
      <sheetName val="o"/>
      <sheetName val="Production_Ref Q-1-3"/>
      <sheetName val="Production_ref_Q4"/>
      <sheetName val="Resources"/>
      <sheetName val="A3-100"/>
      <sheetName val="Все виды материалов D`1-18"/>
      <sheetName val="Cost 99v98"/>
      <sheetName val="CPI"/>
    </sheetNames>
    <sheetDataSet>
      <sheetData sheetId="0">
        <row r="3">
          <cell r="A3">
            <v>101</v>
          </cell>
        </row>
      </sheetData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Доходы"/>
      <sheetName val="Затраты"/>
      <sheetName val="SETUP"/>
      <sheetName val="Статьи"/>
      <sheetName val="Income tax summary"/>
      <sheetName val="I-Index"/>
      <sheetName val="PYTB"/>
      <sheetName val="DBK_2001_Trial Balance_22 01 02"/>
      <sheetName val="WCS BS"/>
      <sheetName val="Лист3"/>
      <sheetName val="Форма2"/>
      <sheetName val="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 15"/>
      <sheetName val="База"/>
      <sheetName val="I-Index"/>
      <sheetName val="index "/>
      <sheetName val="H-1"/>
      <sheetName val="H-15"/>
      <sheetName val="H-20_2009"/>
      <sheetName val="H-20_2008"/>
      <sheetName val="H-30"/>
      <sheetName val="H-40"/>
      <sheetName val="PIT&amp;PP(2)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Планы"/>
      <sheetName val="#ССЫЛКА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  <sheetName val="TKI_2001_12_WP_Treasury Managem"/>
      <sheetName val="VLOOKUP"/>
      <sheetName val="INPUTMASTER"/>
      <sheetName val="Баланс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PIT&amp;PP(2)"/>
      <sheetName val="B 1"/>
      <sheetName val="A 100"/>
      <sheetName val="FA Movement Kyrg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Adjustments"/>
      <sheetName val="TS RUS"/>
      <sheetName val="Cash Flow"/>
      <sheetName val="Def tax"/>
      <sheetName val="FA"/>
      <sheetName val="FS"/>
      <sheetName val="TS"/>
      <sheetName val="Detail - Current View"/>
      <sheetName val="Sheet1"/>
      <sheetName val="Tickmarks"/>
      <sheetName val="Transformation table  2002"/>
      <sheetName val="B 1"/>
      <sheetName val="K-1"/>
      <sheetName val="L-1"/>
      <sheetName val="N-1"/>
      <sheetName val="Prelim Cost"/>
      <sheetName val="Def"/>
      <sheetName val="- 1 -"/>
      <sheetName val="Intercompany transactions"/>
      <sheetName val="A 100"/>
      <sheetName val="список необх. инфо."/>
      <sheetName val="ОС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44">
          <cell r="D44">
            <v>-2318114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FA Movement "/>
      <sheetName val="Breakdowns "/>
      <sheetName val="Dep-ion"/>
      <sheetName val="depreciation testing"/>
      <sheetName val="XREF"/>
      <sheetName val="Tickmarks"/>
      <sheetName val="M-100"/>
      <sheetName val="FS"/>
      <sheetName val="10Cash"/>
      <sheetName val="GH_612"/>
      <sheetName val="Venit for cross reff"/>
      <sheetName val="GH_621"/>
      <sheetName val="GH_622"/>
      <sheetName val="Ter_612"/>
      <sheetName val="Ter_621"/>
      <sheetName val="Ter_622"/>
      <sheetName val="Ter_611"/>
      <sheetName val="AS_622"/>
      <sheetName val="GB_611"/>
      <sheetName val="GB_612"/>
      <sheetName val="GB_622"/>
      <sheetName val="GH_611"/>
      <sheetName val="Transformation table  2002"/>
      <sheetName val="B 1"/>
      <sheetName val="A 100"/>
      <sheetName val="% threshhold(salary)"/>
      <sheetName val="Breakdown of guarantees"/>
      <sheetName val="Статьи"/>
      <sheetName val="GAAP TB 31.12.01  detail p&amp;l"/>
      <sheetName val="summary"/>
      <sheetName val="Hidde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Movements"/>
      <sheetName val="ТМЗ-6"/>
      <sheetName val="Capex"/>
      <sheetName val="Balance Sheet"/>
      <sheetName val="П_макросы"/>
      <sheetName val="База"/>
      <sheetName val="material realised"/>
      <sheetName val="breakdown"/>
      <sheetName val="FA depreciation"/>
      <sheetName val="electricity"/>
      <sheetName val="Intercompany transa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Movement schedule"/>
      <sheetName val="Disclosure (leasing)"/>
      <sheetName val="depreciation testing"/>
      <sheetName val=" threshhold"/>
      <sheetName val="Additions testing"/>
      <sheetName val="Tickmarks"/>
      <sheetName val="Disposals testing"/>
      <sheetName val=" threshold"/>
      <sheetName val="Leased Assets"/>
      <sheetName val="FA Movement-consolidated-2000"/>
      <sheetName val="depreciation testing (2)"/>
      <sheetName val="FA Rollforward"/>
      <sheetName val="adds"/>
      <sheetName val="1651 "/>
      <sheetName val="FA UZ"/>
      <sheetName val="Disposals"/>
      <sheetName val="FA Movement "/>
      <sheetName val="LME_prices"/>
      <sheetName val="Movement"/>
      <sheetName val="Venit for cross reff"/>
      <sheetName val="GH_621"/>
      <sheetName val="GH_622"/>
      <sheetName val="Ter_612"/>
      <sheetName val="Ter_621"/>
      <sheetName val="Ter_622"/>
      <sheetName val="Ter_611"/>
      <sheetName val="AS_622"/>
      <sheetName val="GB_611"/>
      <sheetName val="GB_612"/>
      <sheetName val="GB_622"/>
      <sheetName val="GH_611"/>
      <sheetName val="GH_612"/>
      <sheetName val="FS"/>
      <sheetName val="Transformation table  2002"/>
      <sheetName val="Intercompany transactions"/>
      <sheetName val="свод"/>
      <sheetName val="Def"/>
      <sheetName val="Securities"/>
      <sheetName val="Rollforward"/>
      <sheetName val="Payroll 2004"/>
      <sheetName val="Depreciation"/>
      <sheetName val="Summary"/>
      <sheetName val="XREF"/>
      <sheetName val="P_L"/>
      <sheetName val="Provisions"/>
      <sheetName val="Статьи"/>
      <sheetName val="L-1"/>
      <sheetName val="9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СписокТЭП"/>
      <sheetName val="ОТиТБ"/>
      <sheetName val="элементы"/>
      <sheetName val="Worksheet in 5640 FA roll-forwa"/>
      <sheetName val="GAAP TB 31.12.01  detail p&amp;l"/>
      <sheetName val="services.01"/>
      <sheetName val="breakdown"/>
      <sheetName val="Threshold Calc"/>
      <sheetName val="FA depreciation"/>
      <sheetName val="utilities.01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Task"/>
      <sheetName val="Cash Flow - CY Workings"/>
      <sheetName val="P&amp;L"/>
      <sheetName val="BS"/>
      <sheetName val="Loans"/>
      <sheetName val="Intangibles"/>
      <sheetName val="FA"/>
      <sheetName val="Provisions"/>
      <sheetName val="breakdown"/>
      <sheetName val="FS"/>
      <sheetName val="ЗАЛОГ"/>
    </sheetNames>
    <sheetDataSet>
      <sheetData sheetId="0"/>
      <sheetData sheetId="1"/>
      <sheetData sheetId="2">
        <row r="20">
          <cell r="B20">
            <v>2147586</v>
          </cell>
        </row>
      </sheetData>
      <sheetData sheetId="3"/>
      <sheetData sheetId="4"/>
      <sheetData sheetId="5"/>
      <sheetData sheetId="6"/>
      <sheetData sheetId="7">
        <row r="6">
          <cell r="B6">
            <v>38666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P&amp;L"/>
      <sheetName val="Provisions"/>
      <sheetName val="Additions testing"/>
      <sheetName val="Movement schedule"/>
      <sheetName val="depreciation testing"/>
      <sheetName val="Cash flow 2003 PBC"/>
      <sheetName val="Ter_622"/>
      <sheetName val="Ter_621"/>
      <sheetName val="Venit for cross reff"/>
      <sheetName val="Ter_611"/>
      <sheetName val="breakdown"/>
      <sheetName val="FA depreciation"/>
      <sheetName val="FA Movement "/>
      <sheetName val="K-800 Imp. test"/>
      <sheetName val="21"/>
      <sheetName val="B"/>
      <sheetName val="Securities"/>
      <sheetName val="Kas FA Movement"/>
      <sheetName val="Atyrau"/>
      <sheetName val="Test of FA Installation"/>
      <sheetName val="Additions"/>
      <sheetName val="Inventory breakdown"/>
      <sheetName val="AJEs"/>
      <sheetName val="Worksheet in 5610 Fixed Assets "/>
      <sheetName val="VLOOKUP"/>
      <sheetName val="INPUTMASTER"/>
      <sheetName val="AS_622"/>
      <sheetName val="GH_611"/>
      <sheetName val="GH_612"/>
      <sheetName val="PYT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P&amp;L"/>
      <sheetName val="Provisions"/>
      <sheetName val="Ter_622"/>
      <sheetName val="Ter_621"/>
      <sheetName val="Venit for cross reff"/>
      <sheetName val="Ter_611"/>
      <sheetName val="Test of FA Installation"/>
      <sheetName val="Additions"/>
      <sheetName val="B 1"/>
      <sheetName val="Pilot"/>
      <sheetName val="Cash flow 2003 PBC"/>
    </sheetNames>
    <sheetDataSet>
      <sheetData sheetId="0"/>
      <sheetData sheetId="1">
        <row r="32">
          <cell r="D32">
            <v>285951.21999999997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Rollfwd"/>
      <sheetName val="Selection"/>
      <sheetName val="Additions"/>
      <sheetName val="Physical Verification"/>
      <sheetName val="Test of FA Installation"/>
      <sheetName val="Disposals"/>
      <sheetName val="Depreciation"/>
      <sheetName val="Tickmarks"/>
      <sheetName val="Rollforward"/>
      <sheetName val="P&amp;L"/>
      <sheetName val="Provisions"/>
      <sheetName val="Movement schedule"/>
      <sheetName val="Intercompany transactions"/>
      <sheetName val="secs_mp"/>
      <sheetName val="B 1"/>
      <sheetName val="PL Charge"/>
      <sheetName val="RAS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Threshold Calc"/>
      <sheetName val="COS"/>
      <sheetName val="utilities.01"/>
      <sheetName val="realization.01"/>
      <sheetName val="services.01"/>
      <sheetName val="supplementary.01"/>
      <sheetName val="technical.01"/>
      <sheetName val="post.01"/>
      <sheetName val="other.01"/>
      <sheetName val="utilities.00"/>
      <sheetName val="services.00"/>
      <sheetName val="rent.00"/>
      <sheetName val="technical.00"/>
      <sheetName val="post.00"/>
      <sheetName val="other.00"/>
      <sheetName val="FA depreciation"/>
      <sheetName val="Tickmarks"/>
      <sheetName val="breakdown"/>
      <sheetName val="2001"/>
      <sheetName val="2000"/>
      <sheetName val="Test of FA Installation"/>
      <sheetName val="Additions"/>
      <sheetName val="Additions testing"/>
      <sheetName val="Movement schedule"/>
      <sheetName val="depreciation testing"/>
      <sheetName val="Spreadsheet # 2"/>
      <sheetName val="FAR 04"/>
      <sheetName val="sonde_ 31-12-2006"/>
      <sheetName val="Rollforward"/>
      <sheetName val="FA Movement "/>
      <sheetName val="B"/>
      <sheetName val="Transformation table  2002"/>
      <sheetName val="FS"/>
      <sheetName val="material realised"/>
      <sheetName val="electricity"/>
      <sheetName val="9"/>
      <sheetName val="LME_pri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L-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подох с физ.лиц-Лариба"/>
      <sheetName val="H-610"/>
      <sheetName val="Links"/>
      <sheetName val="Lead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H8">
            <v>9876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Datasheet"/>
      <sheetName val="Threshold"/>
      <sheetName val="Tickmarks"/>
      <sheetName val="Test of FA Installation"/>
      <sheetName val="Additions"/>
      <sheetName val="% threshhold(salary)"/>
      <sheetName val="P&amp;L"/>
      <sheetName val="Provisions"/>
      <sheetName val="breakdown"/>
      <sheetName val="Rollforward"/>
      <sheetName val="FAR 04"/>
      <sheetName val="PP&amp;E mvt for 2003"/>
      <sheetName val="COS calculation"/>
      <sheetName val="Spreadsheet # 2"/>
      <sheetName val="misc"/>
      <sheetName val="Info"/>
      <sheetName val="Movements"/>
      <sheetName val="Disclosure"/>
      <sheetName val="Anlagevermögen"/>
      <sheetName val="П_макросы"/>
      <sheetName val="Собственный капитал"/>
      <sheetName val="9-1"/>
      <sheetName val="4"/>
      <sheetName val="1-1"/>
      <sheetName val="1"/>
      <sheetName val="д.7.001"/>
      <sheetName val="XREF"/>
      <sheetName val="Movement"/>
      <sheetName val="HideSheet"/>
      <sheetName val="База"/>
    </sheetNames>
    <sheetDataSet>
      <sheetData sheetId="0" refreshError="1">
        <row r="16">
          <cell r="G16">
            <v>4073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nal test"/>
      <sheetName val="Substantive testing"/>
      <sheetName val="% threshhold (social fund)"/>
      <sheetName val="% threshhold(salary)"/>
      <sheetName val="Tickmarks"/>
      <sheetName val="Datasheet"/>
      <sheetName val="depreciation testing"/>
      <sheetName val="Land"/>
      <sheetName val="breakdown"/>
      <sheetName val="XREF"/>
      <sheetName val="Additions_Disposals"/>
      <sheetName val="Лист6 (2)"/>
      <sheetName val="FA depreciation"/>
    </sheetNames>
    <sheetDataSet>
      <sheetData sheetId="0">
        <row r="5">
          <cell r="B5">
            <v>20064.667000000001</v>
          </cell>
        </row>
      </sheetData>
      <sheetData sheetId="1" refreshError="1"/>
      <sheetData sheetId="2" refreshError="1"/>
      <sheetData sheetId="3" refreshError="1"/>
      <sheetData sheetId="4" refreshError="1">
        <row r="5">
          <cell r="B5">
            <v>20064.667000000001</v>
          </cell>
        </row>
        <row r="6">
          <cell r="C6">
            <v>85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epreciation testing"/>
      <sheetName val="% threshhold"/>
      <sheetName val="Tickmarks"/>
      <sheetName val="% threshhold(salary)"/>
      <sheetName val="Datasheet"/>
      <sheetName val="FA Movement Kyrg"/>
      <sheetName val="Additions_Disposals"/>
      <sheetName val="Лист6 (2)"/>
      <sheetName val="Def"/>
      <sheetName val="Additions testing"/>
      <sheetName val="Movement schedule"/>
      <sheetName val="FAR 04"/>
      <sheetName val="Current part"/>
      <sheetName val="Movement"/>
      <sheetName val="Worksheet in 5612 FA movement, "/>
      <sheetName val="Movements"/>
      <sheetName val="ВСДС_1 (MAIN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depreciation testing"/>
      <sheetName val="Rollforward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F100-Trial BS"/>
      <sheetName val="справка"/>
      <sheetName val="Test of FA Installation"/>
      <sheetName val="Ad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s"/>
      <sheetName val="BHPP"/>
      <sheetName val="Bcutoff"/>
      <sheetName val="Unusual transactions"/>
      <sheetName val="CHEPS"/>
      <sheetName val="Ccutoff"/>
      <sheetName val="THEPS"/>
      <sheetName val="Tcutoff"/>
      <sheetName val="OshHPP"/>
      <sheetName val="LE"/>
      <sheetName val="AHEPS"/>
      <sheetName val="XREF"/>
      <sheetName val="Tickmarks"/>
      <sheetName val="reconcile"/>
      <sheetName val="Sheet1"/>
      <sheetName val="Conlist"/>
      <sheetName val="Rollforward"/>
      <sheetName val="XLR_NoRangeSheet"/>
      <sheetName val="Test of FA Installation"/>
      <sheetName val="Additions"/>
      <sheetName val="Balance Sheet"/>
      <sheetName val="Data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Март"/>
      <sheetName val="Сентябрь"/>
      <sheetName val="Квартал"/>
      <sheetName val="Январь"/>
      <sheetName val="Декабрь"/>
      <sheetName val="Ноябрь"/>
      <sheetName val="summary"/>
      <sheetName val="Worksheet in (C) 6151 Accounts "/>
      <sheetName val="INSTRUCTIONS"/>
      <sheetName val="Production Data Input"/>
      <sheetName val="FA movement she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8250"/>
      <sheetName val="8180 (8181,8182)"/>
      <sheetName val="8140"/>
      <sheetName val="8210"/>
      <sheetName val="8030; 8221"/>
      <sheetName val="8070"/>
      <sheetName val="8200"/>
      <sheetName val="8145"/>
      <sheetName val="8113"/>
      <sheetName val="8082"/>
      <sheetName val="XREF"/>
      <sheetName val="Tickmarks"/>
      <sheetName val="8180 _8181_8182_"/>
      <sheetName val="AHEPS"/>
      <sheetName val="OshHPP"/>
      <sheetName val="BHPP"/>
      <sheetName val="Additions testing"/>
      <sheetName val="Movement schedule"/>
      <sheetName val="depreciation testing"/>
      <sheetName val="Март"/>
      <sheetName val="Сентябрь"/>
      <sheetName val="Квартал"/>
      <sheetName val="Январь"/>
      <sheetName val="Декабрь"/>
      <sheetName val="Ноябрь"/>
      <sheetName val="XLR_NoRangeSheet"/>
      <sheetName val="Апрель"/>
      <sheetName val="Июль"/>
      <sheetName val="Июнь"/>
      <sheetName val="Production Data Input"/>
      <sheetName val="Worksheet in (C) 8344 Administr"/>
      <sheetName val="FA Movement "/>
      <sheetName val="Balance Sheet"/>
      <sheetName val="Hidden"/>
      <sheetName val="9"/>
      <sheetName val="Summary"/>
      <sheetName val="GAAP TB 31.12.01  detail p&amp;l"/>
      <sheetName val="Capex"/>
      <sheetName val="LME_prices"/>
      <sheetName val="breakdown"/>
      <sheetName val="FA depreciation"/>
      <sheetName val="Форма2"/>
      <sheetName val="services.01"/>
      <sheetName val="Threshold Calc"/>
      <sheetName val="utilities.01"/>
      <sheetName val="Movement"/>
    </sheetNames>
    <sheetDataSet>
      <sheetData sheetId="0" refreshError="1">
        <row r="15">
          <cell r="D15" t="str">
            <v>GL</v>
          </cell>
        </row>
        <row r="44">
          <cell r="C44">
            <v>620764.84000000008</v>
          </cell>
          <cell r="D44" t="str">
            <v>!</v>
          </cell>
        </row>
      </sheetData>
      <sheetData sheetId="1" refreshError="1">
        <row r="17">
          <cell r="P17" t="str">
            <v>GL</v>
          </cell>
        </row>
        <row r="20">
          <cell r="O20">
            <v>119927.58</v>
          </cell>
        </row>
      </sheetData>
      <sheetData sheetId="2" refreshError="1">
        <row r="15">
          <cell r="P15" t="str">
            <v>GL</v>
          </cell>
        </row>
        <row r="16">
          <cell r="O16">
            <v>2404864.4500000002</v>
          </cell>
          <cell r="P16" t="str">
            <v>!</v>
          </cell>
        </row>
      </sheetData>
      <sheetData sheetId="3" refreshError="1">
        <row r="18">
          <cell r="O18">
            <v>369779.94</v>
          </cell>
        </row>
      </sheetData>
      <sheetData sheetId="4" refreshError="1"/>
      <sheetData sheetId="5" refreshError="1">
        <row r="17">
          <cell r="O17">
            <v>674792.71000000008</v>
          </cell>
        </row>
        <row r="18">
          <cell r="O18">
            <v>1413898.9800000002</v>
          </cell>
        </row>
      </sheetData>
      <sheetData sheetId="6" refreshError="1">
        <row r="15">
          <cell r="P15" t="str">
            <v>GL</v>
          </cell>
        </row>
        <row r="17">
          <cell r="O17">
            <v>674792.71000000008</v>
          </cell>
        </row>
      </sheetData>
      <sheetData sheetId="7" refreshError="1">
        <row r="15">
          <cell r="P15" t="str">
            <v>GL</v>
          </cell>
        </row>
        <row r="16">
          <cell r="P16" t="str">
            <v>GL</v>
          </cell>
        </row>
        <row r="17">
          <cell r="O17">
            <v>423663.33000000007</v>
          </cell>
          <cell r="P17" t="str">
            <v>!</v>
          </cell>
        </row>
      </sheetData>
      <sheetData sheetId="8" refreshError="1">
        <row r="15">
          <cell r="P15" t="str">
            <v>GL</v>
          </cell>
        </row>
        <row r="16">
          <cell r="O16">
            <v>438998.77</v>
          </cell>
          <cell r="P16" t="str">
            <v>!</v>
          </cell>
        </row>
        <row r="17">
          <cell r="P17" t="str">
            <v>!</v>
          </cell>
        </row>
      </sheetData>
      <sheetData sheetId="9" refreshError="1">
        <row r="3">
          <cell r="A3">
            <v>25461.85</v>
          </cell>
        </row>
        <row r="16">
          <cell r="O16">
            <v>210157.7</v>
          </cell>
        </row>
      </sheetData>
      <sheetData sheetId="10" refreshError="1">
        <row r="3">
          <cell r="A3">
            <v>25461.85</v>
          </cell>
          <cell r="B3">
            <v>25462</v>
          </cell>
          <cell r="D3" t="str">
            <v>Administrative Combined Leadsheet</v>
          </cell>
          <cell r="E3" t="str">
            <v>!</v>
          </cell>
        </row>
        <row r="4">
          <cell r="A4">
            <v>119927.58</v>
          </cell>
          <cell r="B4">
            <v>119928</v>
          </cell>
          <cell r="D4" t="str">
            <v>Administrative Combined Leadsheet</v>
          </cell>
          <cell r="E4" t="str">
            <v>!</v>
          </cell>
        </row>
        <row r="5">
          <cell r="A5">
            <v>369779.94</v>
          </cell>
          <cell r="B5">
            <v>369780</v>
          </cell>
          <cell r="D5" t="str">
            <v>Administrative Combined Leadsheet</v>
          </cell>
          <cell r="E5" t="str">
            <v>!</v>
          </cell>
        </row>
        <row r="6">
          <cell r="A6">
            <v>620764.84000000008</v>
          </cell>
          <cell r="B6">
            <v>620765</v>
          </cell>
          <cell r="D6" t="str">
            <v>Administrative Combined Leadsheet</v>
          </cell>
          <cell r="E6" t="str">
            <v>!</v>
          </cell>
        </row>
        <row r="7">
          <cell r="A7">
            <v>2404864.4500000002</v>
          </cell>
          <cell r="B7">
            <v>2404864</v>
          </cell>
          <cell r="D7" t="str">
            <v>Administrative Combined Leadsheet</v>
          </cell>
          <cell r="E7" t="str">
            <v>!</v>
          </cell>
        </row>
        <row r="8">
          <cell r="A8">
            <v>1555845.97</v>
          </cell>
          <cell r="B8">
            <v>1555846</v>
          </cell>
          <cell r="D8" t="str">
            <v>Administrative Combined Leadsheet</v>
          </cell>
          <cell r="E8" t="str">
            <v>!</v>
          </cell>
        </row>
        <row r="9">
          <cell r="A9">
            <v>119014.37999999999</v>
          </cell>
          <cell r="B9">
            <v>119014</v>
          </cell>
          <cell r="D9" t="str">
            <v>Administrative Combined Leadsheet</v>
          </cell>
          <cell r="E9" t="str">
            <v>!</v>
          </cell>
        </row>
        <row r="10">
          <cell r="A10">
            <v>1413898.9800000002</v>
          </cell>
          <cell r="B10">
            <v>1413899</v>
          </cell>
          <cell r="D10" t="str">
            <v>Administrative Combined Leadsheet</v>
          </cell>
          <cell r="E10" t="str">
            <v>!</v>
          </cell>
        </row>
        <row r="11">
          <cell r="A11">
            <v>423663.33000000007</v>
          </cell>
          <cell r="B11">
            <v>423663</v>
          </cell>
          <cell r="D11" t="str">
            <v>Administrative Combined Leadsheet</v>
          </cell>
          <cell r="E11" t="str">
            <v>!</v>
          </cell>
        </row>
        <row r="12">
          <cell r="A12">
            <v>674792.71000000008</v>
          </cell>
          <cell r="B12">
            <v>674793</v>
          </cell>
          <cell r="D12" t="str">
            <v>Administrative Combined Leadsheet</v>
          </cell>
          <cell r="E12" t="str">
            <v>!</v>
          </cell>
        </row>
        <row r="13">
          <cell r="A13">
            <v>438998.77</v>
          </cell>
          <cell r="B13">
            <v>438999</v>
          </cell>
          <cell r="D13" t="str">
            <v>Administrative Combined Leadsheet</v>
          </cell>
          <cell r="E13" t="str">
            <v>!</v>
          </cell>
        </row>
        <row r="14">
          <cell r="A14">
            <v>210157.7</v>
          </cell>
          <cell r="B14">
            <v>210158</v>
          </cell>
          <cell r="D14" t="str">
            <v>Administrative Combined Leadsheet</v>
          </cell>
          <cell r="E14" t="str">
            <v>!</v>
          </cell>
        </row>
      </sheetData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DD Reserve calculation (2)"/>
      <sheetName val="Disclosure"/>
      <sheetName val="HO"/>
      <sheetName val="Transformation table"/>
      <sheetName val="Summary"/>
      <sheetName val="CHEPS"/>
      <sheetName val="LE"/>
      <sheetName val="BHPP"/>
      <sheetName val="Circularization"/>
      <sheetName val="Alternative procedures"/>
      <sheetName val="Kazenergo offsetting"/>
      <sheetName val="DD Reserve calculation"/>
      <sheetName val="DD Provision"/>
      <sheetName val="Discounting"/>
      <sheetName val="Список корректировок - 2002 год"/>
      <sheetName val="Notes receivable"/>
      <sheetName val="XREF"/>
      <sheetName val="Tickmarks"/>
      <sheetName val="HO (2)"/>
      <sheetName val="Kazakhenergo"/>
      <sheetName val="Disclosures"/>
      <sheetName val="8250"/>
      <sheetName val="8140"/>
      <sheetName val="8145"/>
      <sheetName val="8113"/>
      <sheetName val="8200"/>
      <sheetName val="8082"/>
      <sheetName val="8180 (8181,8182)"/>
      <sheetName val="8210"/>
      <sheetName val="8070"/>
      <sheetName val="depreciation testing"/>
      <sheetName val="Additions testing"/>
      <sheetName val="Movement schedule"/>
      <sheetName val="AHEPS"/>
      <sheetName val="OshHPP"/>
      <sheetName val="Anlagevermögen"/>
      <sheetName val="Cust acc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XREF"/>
      <sheetName val="Tickmarks"/>
      <sheetName val="DD Reserve calculation"/>
      <sheetName val="Данные"/>
      <sheetName val="8250"/>
      <sheetName val="8140"/>
      <sheetName val="8145"/>
      <sheetName val="8113"/>
      <sheetName val="8200"/>
      <sheetName val="8082"/>
      <sheetName val="8180 (8181,8182)"/>
      <sheetName val="8210"/>
      <sheetName val="8070"/>
      <sheetName val="Fees and commissions"/>
      <sheetName val="Sheet2"/>
    </sheetNames>
    <sheetDataSet>
      <sheetData sheetId="0" refreshError="1"/>
      <sheetData sheetId="1" refreshError="1">
        <row r="2">
          <cell r="A2">
            <v>8942</v>
          </cell>
          <cell r="B2">
            <v>8942</v>
          </cell>
          <cell r="D2" t="str">
            <v>FEE AND COMMISSION EXPENSE Leadsheet</v>
          </cell>
          <cell r="E2" t="str">
            <v>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IT&amp;PP"/>
      <sheetName val="PIT&amp;PP(2)"/>
      <sheetName val="Расчет_Ин"/>
      <sheetName val="H-610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A-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Planning"/>
      <sheetName val="B.1.1"/>
      <sheetName val="B.1.2"/>
      <sheetName val="B.1.3"/>
      <sheetName val="B.1.4"/>
      <sheetName val="Adj"/>
      <sheetName val="(unposted) Adj "/>
      <sheetName val="SMT"/>
      <sheetName val="deferred tax"/>
      <sheetName val="Trial balance"/>
      <sheetName val="Related parties"/>
      <sheetName val="Fees and comm"/>
      <sheetName val="Imploss"/>
      <sheetName val="Cash"/>
      <sheetName val="FA"/>
      <sheetName val="confirmation control"/>
      <sheetName val="GA"/>
      <sheetName val="Loans to customers"/>
      <sheetName val="Interest"/>
      <sheetName val="Placements with banks"/>
      <sheetName val="Capital adequacy"/>
      <sheetName val="PN"/>
      <sheetName val="OA"/>
      <sheetName val="Securities"/>
      <sheetName val="Customer Accounts"/>
      <sheetName val="Loans from banks"/>
      <sheetName val="forex"/>
      <sheetName val="OL"/>
      <sheetName val="Loans within IL"/>
      <sheetName val="Other income"/>
      <sheetName val="Commitments (N)"/>
      <sheetName val="Geograpical Analysis"/>
      <sheetName val="Maturity Analysis"/>
      <sheetName val="By months"/>
      <sheetName val="By decades"/>
      <sheetName val="By branches"/>
      <sheetName val="Bal by curr"/>
      <sheetName val="Bal by curr (2003)"/>
      <sheetName val="Maturity Analysis (2003)"/>
      <sheetName val="Interest rates"/>
      <sheetName val="Cust acc 2003"/>
      <sheetName val="PN 2003"/>
      <sheetName val="Loans 2003"/>
      <sheetName val="Loans 2004"/>
      <sheetName val="Cust acc 2004"/>
      <sheetName val="XREF"/>
      <sheetName val="DD Reserve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trade receivables 1401"/>
      <sheetName val="1530"/>
      <sheetName val="1531"/>
      <sheetName val="1570"/>
      <sheetName val="1450"/>
      <sheetName val="XREF"/>
      <sheetName val="Tickmarks"/>
      <sheetName val="Cust acc 2003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Март"/>
      <sheetName val="Сентябрь"/>
      <sheetName val="Квартал"/>
      <sheetName val="Январь"/>
      <sheetName val="Декабрь"/>
      <sheetName val="Ноябрь"/>
      <sheetName val="2006 2Day Tel"/>
      <sheetName val="Апрель"/>
      <sheetName val="Июль"/>
      <sheetName val="Июнь"/>
      <sheetName val="DD Reserve calculation"/>
      <sheetName val="Balance Sheet"/>
      <sheetName val="Бонды стр.341"/>
      <sheetName val="Hidden"/>
      <sheetName val="Mvnt"/>
      <sheetName val="Disclosure"/>
      <sheetName val="ТМЗ-6"/>
      <sheetName val="Head Count Planning"/>
      <sheetName val="Movement"/>
      <sheetName val="Datasheet"/>
      <sheetName val="Movements"/>
      <sheetName val="ВСДС_1 (MAIN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Breakdown"/>
      <sheetName val="Salary test"/>
      <sheetName val="XREF"/>
      <sheetName val="Tickmarks"/>
      <sheetName val="summary"/>
      <sheetName val="Threshold Table"/>
      <sheetName val="Cust acc 2003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Март"/>
      <sheetName val="Сентябрь"/>
      <sheetName val="Квартал"/>
      <sheetName val="Январь"/>
      <sheetName val="Декабрь"/>
      <sheetName val="Ноябрь"/>
      <sheetName val="д.7.001"/>
      <sheetName val="Anlagevermögen"/>
      <sheetName val="ТМЗ-6"/>
      <sheetName val="Datasheet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Intercompany transactions"/>
      <sheetName val="AHEPS"/>
      <sheetName val="OshHPP"/>
      <sheetName val="BHPP"/>
      <sheetName val="XREF"/>
      <sheetName val="t0_name"/>
      <sheetName val="PIT&amp;PP(2)"/>
      <sheetName val="XLR_NoRangeSheet"/>
      <sheetName val="А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п 15"/>
      <sheetName val="ЯНВАРЬ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Актив(1)"/>
      <sheetName val="Пасив(1)"/>
      <sheetName val="Актив (2)"/>
      <sheetName val="Пасив (2)"/>
      <sheetName val="Актив (3)"/>
      <sheetName val="Пасив (3)"/>
      <sheetName val="Актив (4)"/>
      <sheetName val="Пасив (4)"/>
      <sheetName val="Актив (5)"/>
      <sheetName val="Пасив (5)"/>
      <sheetName val="Баланс (месяц)"/>
      <sheetName val="Актив (месяц)"/>
      <sheetName val="Пасив (месяц)"/>
      <sheetName val="Лист1"/>
      <sheetName val="Лист2"/>
      <sheetName val="Лист3"/>
      <sheetName val="Лист4"/>
      <sheetName val="Сводная"/>
      <sheetName val="База"/>
      <sheetName val="5"/>
      <sheetName val="PIT&amp;PP(2)"/>
      <sheetName val="Нормативы"/>
      <sheetName val="сводУМЗ"/>
    </sheetNames>
    <sheetDataSet>
      <sheetData sheetId="0">
        <row r="1">
          <cell r="E1" t="str">
            <v>На отчетную дату</v>
          </cell>
        </row>
      </sheetData>
      <sheetData sheetId="1">
        <row r="1">
          <cell r="E1" t="str">
            <v>На отчетную дату</v>
          </cell>
        </row>
        <row r="2">
          <cell r="E2">
            <v>4</v>
          </cell>
        </row>
        <row r="5">
          <cell r="E5">
            <v>53.856000000000002</v>
          </cell>
        </row>
        <row r="6">
          <cell r="E6">
            <v>19.527999999999999</v>
          </cell>
        </row>
        <row r="7">
          <cell r="E7">
            <v>34.328000000000003</v>
          </cell>
        </row>
        <row r="9">
          <cell r="E9">
            <v>8060.7470000000003</v>
          </cell>
        </row>
        <row r="10">
          <cell r="E10">
            <v>2091.2350000000001</v>
          </cell>
        </row>
        <row r="11">
          <cell r="E11">
            <v>5969.5120000000006</v>
          </cell>
        </row>
        <row r="13">
          <cell r="E13">
            <v>0</v>
          </cell>
        </row>
        <row r="18">
          <cell r="E18">
            <v>6003.8400000000011</v>
          </cell>
        </row>
        <row r="21">
          <cell r="E21">
            <v>151.53899999999999</v>
          </cell>
        </row>
        <row r="29">
          <cell r="E29">
            <v>2826.4879999999998</v>
          </cell>
        </row>
        <row r="31">
          <cell r="E31">
            <v>5.1820000000000004</v>
          </cell>
        </row>
        <row r="32">
          <cell r="E32">
            <v>0</v>
          </cell>
        </row>
        <row r="33">
          <cell r="E33">
            <v>334.01900000000001</v>
          </cell>
        </row>
        <row r="34">
          <cell r="E34">
            <v>325.89</v>
          </cell>
        </row>
        <row r="35">
          <cell r="E35">
            <v>186059.27100000001</v>
          </cell>
        </row>
        <row r="36">
          <cell r="E36">
            <v>10347.741</v>
          </cell>
        </row>
        <row r="38">
          <cell r="E38">
            <v>1447.9359999999999</v>
          </cell>
        </row>
        <row r="39">
          <cell r="E39">
            <v>8868.1280000000006</v>
          </cell>
        </row>
        <row r="40">
          <cell r="E40">
            <v>31.677</v>
          </cell>
        </row>
        <row r="41">
          <cell r="E41">
            <v>0</v>
          </cell>
        </row>
        <row r="44">
          <cell r="E44">
            <v>200044.948</v>
          </cell>
        </row>
        <row r="45">
          <cell r="E45">
            <v>206048.788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Статьи"/>
      <sheetName val="АФ"/>
      <sheetName val="Форма2"/>
      <sheetName val="ЯНВАРЬ"/>
      <sheetName val="Конс "/>
      <sheetName val="Sheet1"/>
      <sheetName val="PP&amp;E mvt for 2003"/>
      <sheetName val="TB"/>
      <sheetName val="PR CN"/>
      <sheetName val="Общая информация"/>
      <sheetName val="Унифицированная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База"/>
      <sheetName val="ЯНВАРЬ"/>
      <sheetName val="Форма2"/>
      <sheetName val="Лист2"/>
      <sheetName val="Актив(1)"/>
    </sheetNames>
    <sheetDataSet>
      <sheetData sheetId="0"/>
      <sheetData sheetId="1" refreshError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2" refreshError="1"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&amp;"/>
      <sheetName val=" "/>
      <sheetName val="Данные"/>
      <sheetName val="с 1.1.97"/>
      <sheetName val="с 1.1.97 2"/>
      <sheetName val="Лист18"/>
      <sheetName val="Лист1"/>
      <sheetName val="Лист2"/>
      <sheetName val="Лист3"/>
      <sheetName val="с 1.12.98"/>
      <sheetName val="ОборБалФормОтч"/>
      <sheetName val="ТитулЛистОтч"/>
      <sheetName val="справка"/>
      <sheetName val="группа"/>
      <sheetName val="З"/>
      <sheetName val="Форма2"/>
      <sheetName val="Добыча нефти4"/>
      <sheetName val="поставка сравн13"/>
      <sheetName val="1 класс"/>
      <sheetName val="2 класс"/>
      <sheetName val="3 класс"/>
      <sheetName val="4 класс"/>
      <sheetName val="5 класс"/>
      <sheetName val="3310"/>
      <sheetName val="1Утв ТК  Capex 07 "/>
    </sheetNames>
    <sheetDataSet>
      <sheetData sheetId="0" refreshError="1"/>
      <sheetData sheetId="1" refreshError="1"/>
      <sheetData sheetId="2" refreshError="1">
        <row r="1">
          <cell r="A1" t="str">
            <v xml:space="preserve">Дата </v>
          </cell>
          <cell r="B1" t="str">
            <v>Курс закрытия,
тенге</v>
          </cell>
          <cell r="C1" t="str">
            <v>Средневзвешенный курс</v>
          </cell>
          <cell r="D1" t="str">
            <v>Объем, 
тыс.
единиц валюты</v>
          </cell>
          <cell r="E1" t="str">
            <v>Кол-во участ-ников</v>
          </cell>
          <cell r="F1" t="str">
            <v>Официальный курс</v>
          </cell>
        </row>
        <row r="2">
          <cell r="A2" t="str">
            <v xml:space="preserve">Дата </v>
          </cell>
          <cell r="B2" t="str">
            <v>Курс закрытия</v>
          </cell>
          <cell r="C2" t="str">
            <v>Средневзвешенный курс</v>
          </cell>
          <cell r="D2" t="str">
            <v xml:space="preserve">Объем
</v>
          </cell>
          <cell r="E2" t="str">
            <v>Кол-во участ-ников</v>
          </cell>
        </row>
        <row r="3">
          <cell r="A3">
            <v>35435</v>
          </cell>
          <cell r="B3">
            <v>74.400000000000006</v>
          </cell>
          <cell r="D3">
            <v>4190</v>
          </cell>
          <cell r="E3">
            <v>23</v>
          </cell>
        </row>
        <row r="4">
          <cell r="A4">
            <v>35436</v>
          </cell>
          <cell r="B4">
            <v>74.950100000000006</v>
          </cell>
          <cell r="D4">
            <v>8965</v>
          </cell>
          <cell r="E4">
            <v>24</v>
          </cell>
        </row>
        <row r="5">
          <cell r="A5">
            <v>35437</v>
          </cell>
          <cell r="B5">
            <v>75.2</v>
          </cell>
          <cell r="D5">
            <v>15025</v>
          </cell>
          <cell r="E5">
            <v>26</v>
          </cell>
        </row>
        <row r="6">
          <cell r="A6">
            <v>35438</v>
          </cell>
          <cell r="B6">
            <v>75.2</v>
          </cell>
          <cell r="D6">
            <v>14495</v>
          </cell>
          <cell r="E6">
            <v>29</v>
          </cell>
        </row>
        <row r="7">
          <cell r="A7">
            <v>35439</v>
          </cell>
          <cell r="B7">
            <v>75.2</v>
          </cell>
          <cell r="D7">
            <v>4165</v>
          </cell>
          <cell r="E7">
            <v>22</v>
          </cell>
        </row>
        <row r="8">
          <cell r="A8">
            <v>35440</v>
          </cell>
          <cell r="B8">
            <v>75.599999999999994</v>
          </cell>
          <cell r="D8">
            <v>9665</v>
          </cell>
          <cell r="E8">
            <v>31</v>
          </cell>
        </row>
        <row r="9">
          <cell r="A9">
            <v>35443</v>
          </cell>
          <cell r="B9">
            <v>75.55</v>
          </cell>
          <cell r="D9">
            <v>11350</v>
          </cell>
          <cell r="E9">
            <v>29</v>
          </cell>
        </row>
        <row r="10">
          <cell r="A10">
            <v>35444</v>
          </cell>
          <cell r="B10">
            <v>75.55</v>
          </cell>
          <cell r="D10">
            <v>3770</v>
          </cell>
          <cell r="E10">
            <v>28</v>
          </cell>
        </row>
        <row r="11">
          <cell r="A11">
            <v>35445</v>
          </cell>
          <cell r="B11">
            <v>75.478999999999999</v>
          </cell>
          <cell r="D11">
            <v>4015</v>
          </cell>
          <cell r="E11">
            <v>28</v>
          </cell>
        </row>
        <row r="12">
          <cell r="A12">
            <v>35446</v>
          </cell>
          <cell r="B12">
            <v>75.63</v>
          </cell>
          <cell r="D12">
            <v>8660</v>
          </cell>
          <cell r="E12">
            <v>27</v>
          </cell>
        </row>
        <row r="13">
          <cell r="A13">
            <v>35447</v>
          </cell>
          <cell r="B13">
            <v>75.650000000000006</v>
          </cell>
          <cell r="D13">
            <v>6390</v>
          </cell>
          <cell r="E13">
            <v>28</v>
          </cell>
        </row>
        <row r="14">
          <cell r="A14">
            <v>35450</v>
          </cell>
          <cell r="B14">
            <v>75.75</v>
          </cell>
          <cell r="D14">
            <v>9725</v>
          </cell>
          <cell r="E14">
            <v>29</v>
          </cell>
        </row>
        <row r="15">
          <cell r="A15">
            <v>35451</v>
          </cell>
          <cell r="B15">
            <v>75.8</v>
          </cell>
          <cell r="D15">
            <v>7745</v>
          </cell>
          <cell r="E15">
            <v>27</v>
          </cell>
        </row>
        <row r="16">
          <cell r="A16">
            <v>35452</v>
          </cell>
          <cell r="B16">
            <v>75.760000000000005</v>
          </cell>
          <cell r="D16">
            <v>2455</v>
          </cell>
          <cell r="E16">
            <v>26</v>
          </cell>
        </row>
        <row r="17">
          <cell r="A17">
            <v>35453</v>
          </cell>
          <cell r="B17">
            <v>75.799899999999994</v>
          </cell>
          <cell r="D17">
            <v>6765</v>
          </cell>
          <cell r="E17">
            <v>28</v>
          </cell>
        </row>
        <row r="18">
          <cell r="A18">
            <v>35454</v>
          </cell>
          <cell r="B18">
            <v>75.6511</v>
          </cell>
          <cell r="D18">
            <v>4270</v>
          </cell>
          <cell r="E18">
            <v>27</v>
          </cell>
        </row>
        <row r="19">
          <cell r="A19">
            <v>35457</v>
          </cell>
          <cell r="B19">
            <v>75.8</v>
          </cell>
          <cell r="D19">
            <v>9775</v>
          </cell>
          <cell r="E19">
            <v>25</v>
          </cell>
        </row>
        <row r="20">
          <cell r="A20">
            <v>35458</v>
          </cell>
          <cell r="B20">
            <v>75.8</v>
          </cell>
          <cell r="D20">
            <v>6855</v>
          </cell>
          <cell r="E20">
            <v>26</v>
          </cell>
        </row>
        <row r="21">
          <cell r="A21">
            <v>35459</v>
          </cell>
          <cell r="B21">
            <v>75.5</v>
          </cell>
          <cell r="D21">
            <v>11500</v>
          </cell>
          <cell r="E21">
            <v>24</v>
          </cell>
        </row>
        <row r="22">
          <cell r="A22">
            <v>35460</v>
          </cell>
          <cell r="B22">
            <v>75.799899999999994</v>
          </cell>
          <cell r="D22">
            <v>3705</v>
          </cell>
          <cell r="E22">
            <v>26</v>
          </cell>
        </row>
        <row r="23">
          <cell r="A23">
            <v>35461</v>
          </cell>
          <cell r="B23">
            <v>75.8</v>
          </cell>
          <cell r="D23">
            <v>5135</v>
          </cell>
          <cell r="E23">
            <v>30</v>
          </cell>
        </row>
        <row r="24">
          <cell r="A24">
            <v>35464</v>
          </cell>
          <cell r="B24">
            <v>75.8</v>
          </cell>
          <cell r="D24">
            <v>5305</v>
          </cell>
          <cell r="E24">
            <v>29</v>
          </cell>
        </row>
        <row r="25">
          <cell r="A25">
            <v>35465</v>
          </cell>
          <cell r="B25">
            <v>75.843999999999994</v>
          </cell>
          <cell r="D25">
            <v>3265</v>
          </cell>
          <cell r="E25">
            <v>28</v>
          </cell>
        </row>
        <row r="26">
          <cell r="A26">
            <v>35466</v>
          </cell>
          <cell r="B26">
            <v>75.8</v>
          </cell>
          <cell r="D26">
            <v>4665</v>
          </cell>
          <cell r="E26">
            <v>27</v>
          </cell>
        </row>
        <row r="27">
          <cell r="A27">
            <v>35467</v>
          </cell>
          <cell r="B27">
            <v>75.89</v>
          </cell>
          <cell r="D27">
            <v>2390</v>
          </cell>
          <cell r="E27">
            <v>26</v>
          </cell>
        </row>
        <row r="28">
          <cell r="A28">
            <v>35468</v>
          </cell>
          <cell r="B28">
            <v>75.95</v>
          </cell>
          <cell r="D28">
            <v>6695</v>
          </cell>
          <cell r="E28">
            <v>28</v>
          </cell>
        </row>
        <row r="29">
          <cell r="A29">
            <v>35471</v>
          </cell>
          <cell r="B29">
            <v>75.999899999999997</v>
          </cell>
          <cell r="D29">
            <v>5750</v>
          </cell>
          <cell r="E29">
            <v>22</v>
          </cell>
        </row>
        <row r="30">
          <cell r="A30">
            <v>35472</v>
          </cell>
          <cell r="B30">
            <v>75.849999999999994</v>
          </cell>
          <cell r="D30">
            <v>5250</v>
          </cell>
          <cell r="E30">
            <v>25</v>
          </cell>
        </row>
        <row r="31">
          <cell r="A31">
            <v>35473</v>
          </cell>
          <cell r="B31">
            <v>75.6999</v>
          </cell>
          <cell r="D31">
            <v>3820</v>
          </cell>
          <cell r="E31">
            <v>21</v>
          </cell>
        </row>
        <row r="32">
          <cell r="A32">
            <v>35474</v>
          </cell>
          <cell r="B32">
            <v>75.64</v>
          </cell>
          <cell r="D32">
            <v>10000</v>
          </cell>
          <cell r="E32">
            <v>24</v>
          </cell>
        </row>
        <row r="33">
          <cell r="A33">
            <v>35475</v>
          </cell>
          <cell r="B33">
            <v>75.5</v>
          </cell>
          <cell r="D33">
            <v>9605</v>
          </cell>
          <cell r="E33">
            <v>21</v>
          </cell>
        </row>
        <row r="34">
          <cell r="A34">
            <v>35478</v>
          </cell>
          <cell r="B34">
            <v>75.650000000000006</v>
          </cell>
          <cell r="D34">
            <v>2420</v>
          </cell>
          <cell r="E34">
            <v>21</v>
          </cell>
        </row>
        <row r="35">
          <cell r="A35">
            <v>35479</v>
          </cell>
          <cell r="B35">
            <v>75.55</v>
          </cell>
          <cell r="D35">
            <v>5800</v>
          </cell>
          <cell r="E35">
            <v>23</v>
          </cell>
        </row>
        <row r="36">
          <cell r="A36">
            <v>35480</v>
          </cell>
          <cell r="B36">
            <v>75.319999999999993</v>
          </cell>
          <cell r="D36">
            <v>10835</v>
          </cell>
          <cell r="E36">
            <v>23</v>
          </cell>
        </row>
        <row r="37">
          <cell r="A37">
            <v>35481</v>
          </cell>
          <cell r="B37">
            <v>75.150000000000006</v>
          </cell>
          <cell r="D37">
            <v>16625</v>
          </cell>
          <cell r="E37">
            <v>24</v>
          </cell>
        </row>
        <row r="38">
          <cell r="A38">
            <v>35482</v>
          </cell>
          <cell r="B38">
            <v>75.5</v>
          </cell>
          <cell r="D38">
            <v>2960</v>
          </cell>
          <cell r="E38">
            <v>19</v>
          </cell>
        </row>
        <row r="39">
          <cell r="A39">
            <v>35485</v>
          </cell>
          <cell r="B39">
            <v>75.8</v>
          </cell>
          <cell r="D39">
            <v>3855</v>
          </cell>
          <cell r="E39">
            <v>22</v>
          </cell>
        </row>
        <row r="40">
          <cell r="A40">
            <v>35486</v>
          </cell>
          <cell r="B40">
            <v>75.709999999999994</v>
          </cell>
          <cell r="D40">
            <v>3220</v>
          </cell>
          <cell r="E40">
            <v>21</v>
          </cell>
        </row>
        <row r="41">
          <cell r="A41">
            <v>35487</v>
          </cell>
          <cell r="B41">
            <v>75.599999999999994</v>
          </cell>
          <cell r="D41">
            <v>3925</v>
          </cell>
          <cell r="E41">
            <v>25</v>
          </cell>
        </row>
        <row r="42">
          <cell r="A42">
            <v>35488</v>
          </cell>
          <cell r="B42">
            <v>75.599999999999994</v>
          </cell>
          <cell r="D42">
            <v>2965</v>
          </cell>
          <cell r="E42">
            <v>21</v>
          </cell>
        </row>
        <row r="43">
          <cell r="A43">
            <v>35489</v>
          </cell>
          <cell r="B43">
            <v>75.619900000000001</v>
          </cell>
          <cell r="D43">
            <v>2185</v>
          </cell>
          <cell r="E43">
            <v>24</v>
          </cell>
        </row>
        <row r="44">
          <cell r="A44">
            <v>35492</v>
          </cell>
          <cell r="B44">
            <v>75.8</v>
          </cell>
          <cell r="D44">
            <v>3410</v>
          </cell>
          <cell r="E44">
            <v>18</v>
          </cell>
        </row>
        <row r="45">
          <cell r="A45">
            <v>35493</v>
          </cell>
          <cell r="B45">
            <v>75.599999999999994</v>
          </cell>
          <cell r="D45">
            <v>3830</v>
          </cell>
          <cell r="E45">
            <v>23</v>
          </cell>
        </row>
        <row r="46">
          <cell r="A46">
            <v>35494</v>
          </cell>
          <cell r="B46">
            <v>75.540000000000006</v>
          </cell>
          <cell r="D46">
            <v>3485</v>
          </cell>
          <cell r="E46">
            <v>21</v>
          </cell>
        </row>
        <row r="47">
          <cell r="A47">
            <v>35495</v>
          </cell>
          <cell r="B47">
            <v>75.41</v>
          </cell>
          <cell r="D47">
            <v>4805</v>
          </cell>
          <cell r="E47">
            <v>19</v>
          </cell>
        </row>
        <row r="48">
          <cell r="A48">
            <v>35496</v>
          </cell>
          <cell r="B48">
            <v>75.59</v>
          </cell>
          <cell r="D48">
            <v>2510</v>
          </cell>
          <cell r="E48">
            <v>20</v>
          </cell>
        </row>
        <row r="49">
          <cell r="A49">
            <v>35499</v>
          </cell>
          <cell r="B49">
            <v>75.47</v>
          </cell>
          <cell r="D49">
            <v>5920</v>
          </cell>
          <cell r="E49">
            <v>22</v>
          </cell>
        </row>
        <row r="50">
          <cell r="A50">
            <v>35500</v>
          </cell>
          <cell r="B50">
            <v>75.540000000000006</v>
          </cell>
          <cell r="D50">
            <v>780</v>
          </cell>
          <cell r="E50">
            <v>21</v>
          </cell>
        </row>
        <row r="51">
          <cell r="A51">
            <v>35501</v>
          </cell>
          <cell r="B51">
            <v>75.38</v>
          </cell>
          <cell r="D51">
            <v>4260</v>
          </cell>
          <cell r="E51">
            <v>20</v>
          </cell>
        </row>
        <row r="52">
          <cell r="A52">
            <v>35502</v>
          </cell>
          <cell r="B52">
            <v>75.180000000000007</v>
          </cell>
          <cell r="D52">
            <v>11005</v>
          </cell>
          <cell r="E52">
            <v>21</v>
          </cell>
        </row>
        <row r="53">
          <cell r="A53">
            <v>35503</v>
          </cell>
          <cell r="B53">
            <v>75.25</v>
          </cell>
          <cell r="D53">
            <v>2305</v>
          </cell>
          <cell r="E53">
            <v>21</v>
          </cell>
        </row>
        <row r="54">
          <cell r="A54">
            <v>35506</v>
          </cell>
          <cell r="B54">
            <v>75.200100000000006</v>
          </cell>
          <cell r="D54">
            <v>5605</v>
          </cell>
          <cell r="E54">
            <v>22</v>
          </cell>
        </row>
        <row r="55">
          <cell r="A55">
            <v>35507</v>
          </cell>
          <cell r="B55">
            <v>75.200100000000006</v>
          </cell>
          <cell r="D55">
            <v>2060</v>
          </cell>
          <cell r="E55">
            <v>22</v>
          </cell>
        </row>
        <row r="56">
          <cell r="A56">
            <v>35508</v>
          </cell>
          <cell r="B56">
            <v>75.125</v>
          </cell>
          <cell r="D56">
            <v>4285</v>
          </cell>
          <cell r="E56">
            <v>24</v>
          </cell>
        </row>
        <row r="57">
          <cell r="A57">
            <v>35509</v>
          </cell>
          <cell r="B57">
            <v>74.900000000000006</v>
          </cell>
          <cell r="D57">
            <v>6300</v>
          </cell>
          <cell r="E57">
            <v>19</v>
          </cell>
        </row>
        <row r="58">
          <cell r="A58">
            <v>35510</v>
          </cell>
          <cell r="B58">
            <v>75.099999999999994</v>
          </cell>
          <cell r="D58">
            <v>4980</v>
          </cell>
          <cell r="E58">
            <v>21</v>
          </cell>
        </row>
        <row r="59">
          <cell r="A59">
            <v>35513</v>
          </cell>
          <cell r="B59">
            <v>75.45</v>
          </cell>
          <cell r="D59">
            <v>2710</v>
          </cell>
          <cell r="E59">
            <v>18</v>
          </cell>
        </row>
        <row r="60">
          <cell r="A60">
            <v>35514</v>
          </cell>
          <cell r="B60">
            <v>75.150000000000006</v>
          </cell>
          <cell r="D60">
            <v>4165</v>
          </cell>
          <cell r="E60">
            <v>22</v>
          </cell>
        </row>
        <row r="61">
          <cell r="A61">
            <v>35515</v>
          </cell>
          <cell r="B61">
            <v>74.69</v>
          </cell>
          <cell r="D61">
            <v>7580</v>
          </cell>
          <cell r="E61">
            <v>22</v>
          </cell>
        </row>
        <row r="62">
          <cell r="A62">
            <v>35516</v>
          </cell>
          <cell r="B62">
            <v>74.286000000000001</v>
          </cell>
          <cell r="D62">
            <v>9940</v>
          </cell>
          <cell r="E62">
            <v>22</v>
          </cell>
        </row>
        <row r="63">
          <cell r="A63">
            <v>35517</v>
          </cell>
          <cell r="B63">
            <v>74.7</v>
          </cell>
          <cell r="D63">
            <v>7090</v>
          </cell>
          <cell r="E63">
            <v>22</v>
          </cell>
        </row>
        <row r="64">
          <cell r="A64">
            <v>35520</v>
          </cell>
          <cell r="B64">
            <v>74.489999999999995</v>
          </cell>
          <cell r="D64">
            <v>2755</v>
          </cell>
          <cell r="E64">
            <v>22</v>
          </cell>
        </row>
        <row r="65">
          <cell r="A65">
            <v>35521</v>
          </cell>
          <cell r="B65">
            <v>74.0501</v>
          </cell>
          <cell r="D65">
            <v>5305</v>
          </cell>
          <cell r="E65">
            <v>23</v>
          </cell>
        </row>
        <row r="66">
          <cell r="A66">
            <v>35522</v>
          </cell>
          <cell r="B66">
            <v>74.28</v>
          </cell>
          <cell r="D66">
            <v>2835</v>
          </cell>
          <cell r="E66">
            <v>21</v>
          </cell>
        </row>
        <row r="67">
          <cell r="A67">
            <v>35523</v>
          </cell>
          <cell r="B67">
            <v>74.34</v>
          </cell>
          <cell r="D67">
            <v>1465</v>
          </cell>
          <cell r="E67">
            <v>22</v>
          </cell>
        </row>
        <row r="68">
          <cell r="A68">
            <v>35524</v>
          </cell>
          <cell r="B68">
            <v>75</v>
          </cell>
          <cell r="D68">
            <v>7190</v>
          </cell>
          <cell r="E68">
            <v>22</v>
          </cell>
        </row>
        <row r="69">
          <cell r="A69">
            <v>35527</v>
          </cell>
          <cell r="B69">
            <v>75.3</v>
          </cell>
          <cell r="D69">
            <v>7870</v>
          </cell>
          <cell r="E69">
            <v>19</v>
          </cell>
        </row>
        <row r="70">
          <cell r="A70">
            <v>35528</v>
          </cell>
          <cell r="B70">
            <v>75.349999999999994</v>
          </cell>
          <cell r="D70">
            <v>4150</v>
          </cell>
          <cell r="E70">
            <v>22</v>
          </cell>
        </row>
        <row r="71">
          <cell r="A71">
            <v>35529</v>
          </cell>
          <cell r="B71">
            <v>75</v>
          </cell>
          <cell r="D71">
            <v>6400</v>
          </cell>
          <cell r="E71">
            <v>23</v>
          </cell>
        </row>
        <row r="72">
          <cell r="A72">
            <v>35530</v>
          </cell>
          <cell r="B72">
            <v>75.5</v>
          </cell>
          <cell r="D72">
            <v>3640</v>
          </cell>
          <cell r="E72">
            <v>24</v>
          </cell>
        </row>
        <row r="73">
          <cell r="A73">
            <v>35531</v>
          </cell>
          <cell r="B73">
            <v>75.6999</v>
          </cell>
          <cell r="D73">
            <v>4530</v>
          </cell>
          <cell r="E73">
            <v>24</v>
          </cell>
        </row>
        <row r="74">
          <cell r="A74">
            <v>35534</v>
          </cell>
          <cell r="B74">
            <v>75.399799999999999</v>
          </cell>
          <cell r="D74">
            <v>4775</v>
          </cell>
          <cell r="E74">
            <v>22</v>
          </cell>
        </row>
        <row r="75">
          <cell r="A75">
            <v>35535</v>
          </cell>
          <cell r="B75">
            <v>74.89</v>
          </cell>
          <cell r="D75">
            <v>6660</v>
          </cell>
          <cell r="E75">
            <v>19</v>
          </cell>
        </row>
        <row r="76">
          <cell r="A76">
            <v>35536</v>
          </cell>
          <cell r="B76">
            <v>74.69</v>
          </cell>
          <cell r="D76">
            <v>4345</v>
          </cell>
          <cell r="E76">
            <v>18</v>
          </cell>
        </row>
        <row r="77">
          <cell r="A77">
            <v>35537</v>
          </cell>
          <cell r="B77">
            <v>75.385000000000005</v>
          </cell>
          <cell r="D77">
            <v>2350</v>
          </cell>
          <cell r="E77">
            <v>21</v>
          </cell>
        </row>
        <row r="78">
          <cell r="A78">
            <v>35538</v>
          </cell>
          <cell r="B78">
            <v>75.7</v>
          </cell>
          <cell r="D78">
            <v>7605</v>
          </cell>
          <cell r="E78">
            <v>23</v>
          </cell>
        </row>
        <row r="79">
          <cell r="A79">
            <v>35541</v>
          </cell>
          <cell r="B79">
            <v>74.95</v>
          </cell>
          <cell r="D79">
            <v>7010</v>
          </cell>
          <cell r="E79">
            <v>22</v>
          </cell>
        </row>
        <row r="80">
          <cell r="A80">
            <v>35542</v>
          </cell>
          <cell r="B80">
            <v>74.67</v>
          </cell>
          <cell r="D80">
            <v>3795</v>
          </cell>
          <cell r="E80">
            <v>23</v>
          </cell>
        </row>
        <row r="81">
          <cell r="A81">
            <v>35543</v>
          </cell>
          <cell r="B81">
            <v>75.010000000000005</v>
          </cell>
          <cell r="D81">
            <v>6210</v>
          </cell>
          <cell r="E81">
            <v>24</v>
          </cell>
        </row>
        <row r="82">
          <cell r="A82">
            <v>35544</v>
          </cell>
          <cell r="B82">
            <v>75.4499</v>
          </cell>
          <cell r="D82">
            <v>2760</v>
          </cell>
          <cell r="E82">
            <v>21</v>
          </cell>
        </row>
        <row r="83">
          <cell r="A83">
            <v>35545</v>
          </cell>
          <cell r="B83">
            <v>75.2</v>
          </cell>
          <cell r="D83">
            <v>3900</v>
          </cell>
          <cell r="E83">
            <v>24</v>
          </cell>
        </row>
        <row r="84">
          <cell r="A84">
            <v>35548</v>
          </cell>
          <cell r="B84">
            <v>74.48</v>
          </cell>
          <cell r="D84">
            <v>6375</v>
          </cell>
          <cell r="E84">
            <v>23</v>
          </cell>
        </row>
        <row r="85">
          <cell r="A85">
            <v>35549</v>
          </cell>
          <cell r="B85">
            <v>75.12</v>
          </cell>
          <cell r="D85">
            <v>1980</v>
          </cell>
          <cell r="E85">
            <v>23</v>
          </cell>
        </row>
        <row r="86">
          <cell r="A86">
            <v>35550</v>
          </cell>
          <cell r="B86">
            <v>75.459999999999994</v>
          </cell>
          <cell r="D86">
            <v>2450</v>
          </cell>
          <cell r="E86">
            <v>19</v>
          </cell>
        </row>
        <row r="87">
          <cell r="A87">
            <v>35554</v>
          </cell>
          <cell r="B87">
            <v>74.739999999999995</v>
          </cell>
          <cell r="D87">
            <v>5095</v>
          </cell>
          <cell r="E87">
            <v>23</v>
          </cell>
        </row>
        <row r="88">
          <cell r="A88">
            <v>35555</v>
          </cell>
          <cell r="B88">
            <v>75.19</v>
          </cell>
          <cell r="D88">
            <v>3240</v>
          </cell>
          <cell r="E88">
            <v>23</v>
          </cell>
        </row>
        <row r="89">
          <cell r="A89">
            <v>35556</v>
          </cell>
          <cell r="B89">
            <v>75.430000000000007</v>
          </cell>
          <cell r="D89">
            <v>1350</v>
          </cell>
          <cell r="E89">
            <v>22</v>
          </cell>
        </row>
        <row r="90">
          <cell r="A90">
            <v>35557</v>
          </cell>
          <cell r="B90">
            <v>75.289000000000001</v>
          </cell>
          <cell r="D90">
            <v>5180</v>
          </cell>
          <cell r="E90">
            <v>26</v>
          </cell>
        </row>
        <row r="91">
          <cell r="A91">
            <v>35558</v>
          </cell>
          <cell r="B91">
            <v>75.599999999999994</v>
          </cell>
          <cell r="D91">
            <v>5275</v>
          </cell>
          <cell r="E91">
            <v>24</v>
          </cell>
        </row>
        <row r="92">
          <cell r="A92">
            <v>35562</v>
          </cell>
          <cell r="B92">
            <v>75.6999</v>
          </cell>
          <cell r="D92">
            <v>2075</v>
          </cell>
          <cell r="E92">
            <v>21</v>
          </cell>
        </row>
        <row r="93">
          <cell r="A93">
            <v>35563</v>
          </cell>
          <cell r="B93">
            <v>75.5</v>
          </cell>
          <cell r="D93">
            <v>3245</v>
          </cell>
          <cell r="E93">
            <v>23</v>
          </cell>
        </row>
        <row r="94">
          <cell r="A94">
            <v>35564</v>
          </cell>
          <cell r="B94">
            <v>75.69</v>
          </cell>
          <cell r="D94">
            <v>4185</v>
          </cell>
          <cell r="E94">
            <v>19</v>
          </cell>
        </row>
        <row r="95">
          <cell r="A95">
            <v>35565</v>
          </cell>
          <cell r="B95">
            <v>75.7</v>
          </cell>
          <cell r="D95">
            <v>9495</v>
          </cell>
          <cell r="E95">
            <v>24</v>
          </cell>
        </row>
        <row r="96">
          <cell r="A96">
            <v>35566</v>
          </cell>
          <cell r="B96">
            <v>75.7</v>
          </cell>
          <cell r="D96">
            <v>6990</v>
          </cell>
          <cell r="E96">
            <v>24</v>
          </cell>
        </row>
        <row r="97">
          <cell r="A97">
            <v>35569</v>
          </cell>
          <cell r="B97">
            <v>75.8</v>
          </cell>
          <cell r="D97">
            <v>4400</v>
          </cell>
          <cell r="E97">
            <v>21</v>
          </cell>
        </row>
        <row r="98">
          <cell r="A98">
            <v>35570</v>
          </cell>
          <cell r="B98">
            <v>75.799899999999994</v>
          </cell>
          <cell r="D98">
            <v>1620</v>
          </cell>
          <cell r="E98">
            <v>22</v>
          </cell>
        </row>
        <row r="99">
          <cell r="A99">
            <v>35571</v>
          </cell>
          <cell r="B99">
            <v>75.790000000000006</v>
          </cell>
          <cell r="D99">
            <v>705</v>
          </cell>
          <cell r="E99">
            <v>20</v>
          </cell>
        </row>
        <row r="100">
          <cell r="A100">
            <v>35572</v>
          </cell>
          <cell r="B100">
            <v>75.5</v>
          </cell>
          <cell r="D100">
            <v>6020</v>
          </cell>
          <cell r="E100">
            <v>22</v>
          </cell>
        </row>
        <row r="101">
          <cell r="A101">
            <v>35573</v>
          </cell>
          <cell r="B101">
            <v>75.66</v>
          </cell>
          <cell r="D101">
            <v>3520</v>
          </cell>
          <cell r="E101">
            <v>23</v>
          </cell>
        </row>
        <row r="102">
          <cell r="A102">
            <v>35576</v>
          </cell>
          <cell r="B102">
            <v>75.010000000000005</v>
          </cell>
          <cell r="D102">
            <v>4785</v>
          </cell>
          <cell r="E102">
            <v>21</v>
          </cell>
        </row>
        <row r="103">
          <cell r="A103">
            <v>35577</v>
          </cell>
          <cell r="B103">
            <v>75.350099999999998</v>
          </cell>
          <cell r="D103">
            <v>4110</v>
          </cell>
          <cell r="E103">
            <v>23</v>
          </cell>
        </row>
        <row r="104">
          <cell r="A104">
            <v>35578</v>
          </cell>
          <cell r="B104">
            <v>75.400000000000006</v>
          </cell>
          <cell r="D104">
            <v>1280</v>
          </cell>
          <cell r="E104">
            <v>21</v>
          </cell>
        </row>
        <row r="105">
          <cell r="A105">
            <v>35579</v>
          </cell>
          <cell r="B105">
            <v>75.7</v>
          </cell>
          <cell r="D105">
            <v>3975</v>
          </cell>
          <cell r="E105">
            <v>26</v>
          </cell>
        </row>
        <row r="106">
          <cell r="A106">
            <v>35580</v>
          </cell>
          <cell r="B106">
            <v>75.48</v>
          </cell>
          <cell r="D106">
            <v>4325</v>
          </cell>
          <cell r="E106">
            <v>25</v>
          </cell>
        </row>
        <row r="107">
          <cell r="A107">
            <v>35583</v>
          </cell>
          <cell r="B107">
            <v>75.56</v>
          </cell>
          <cell r="D107">
            <v>625</v>
          </cell>
          <cell r="E107">
            <v>23</v>
          </cell>
        </row>
        <row r="108">
          <cell r="A108">
            <v>35584</v>
          </cell>
          <cell r="B108">
            <v>75.5</v>
          </cell>
          <cell r="D108">
            <v>4280</v>
          </cell>
          <cell r="E108">
            <v>24</v>
          </cell>
        </row>
        <row r="109">
          <cell r="A109">
            <v>35585</v>
          </cell>
          <cell r="B109">
            <v>75.650000000000006</v>
          </cell>
          <cell r="D109">
            <v>1835</v>
          </cell>
          <cell r="E109">
            <v>23</v>
          </cell>
        </row>
        <row r="110">
          <cell r="A110">
            <v>35586</v>
          </cell>
          <cell r="B110">
            <v>75.5</v>
          </cell>
          <cell r="D110">
            <v>2035</v>
          </cell>
          <cell r="E110">
            <v>26</v>
          </cell>
        </row>
        <row r="111">
          <cell r="A111">
            <v>35587</v>
          </cell>
          <cell r="B111">
            <v>75.66</v>
          </cell>
          <cell r="D111">
            <v>2400</v>
          </cell>
          <cell r="E111">
            <v>24</v>
          </cell>
        </row>
        <row r="112">
          <cell r="A112">
            <v>35590</v>
          </cell>
          <cell r="B112">
            <v>75.539900000000003</v>
          </cell>
          <cell r="D112">
            <v>2685</v>
          </cell>
          <cell r="E112">
            <v>23</v>
          </cell>
        </row>
        <row r="113">
          <cell r="A113">
            <v>35591</v>
          </cell>
          <cell r="B113">
            <v>75.53</v>
          </cell>
          <cell r="D113">
            <v>3880</v>
          </cell>
          <cell r="E113">
            <v>23</v>
          </cell>
        </row>
        <row r="114">
          <cell r="A114">
            <v>35592</v>
          </cell>
          <cell r="B114">
            <v>75.599999999999994</v>
          </cell>
          <cell r="D114">
            <v>1865</v>
          </cell>
          <cell r="E114">
            <v>25</v>
          </cell>
        </row>
        <row r="115">
          <cell r="A115">
            <v>35593</v>
          </cell>
          <cell r="B115">
            <v>75.537999999999997</v>
          </cell>
          <cell r="D115">
            <v>2465</v>
          </cell>
          <cell r="E115">
            <v>24</v>
          </cell>
        </row>
        <row r="116">
          <cell r="A116">
            <v>35594</v>
          </cell>
          <cell r="B116">
            <v>75.499899999999997</v>
          </cell>
          <cell r="D116">
            <v>3625</v>
          </cell>
          <cell r="E116">
            <v>24</v>
          </cell>
        </row>
        <row r="117">
          <cell r="A117">
            <v>35597</v>
          </cell>
          <cell r="B117">
            <v>75.45</v>
          </cell>
          <cell r="D117">
            <v>4550</v>
          </cell>
          <cell r="E117">
            <v>25</v>
          </cell>
        </row>
        <row r="118">
          <cell r="A118">
            <v>35598</v>
          </cell>
          <cell r="B118">
            <v>75.45</v>
          </cell>
          <cell r="D118">
            <v>790</v>
          </cell>
          <cell r="E118">
            <v>24</v>
          </cell>
        </row>
        <row r="119">
          <cell r="A119">
            <v>35599</v>
          </cell>
          <cell r="B119">
            <v>75.47</v>
          </cell>
          <cell r="D119">
            <v>2135</v>
          </cell>
          <cell r="E119">
            <v>22</v>
          </cell>
        </row>
        <row r="120">
          <cell r="A120">
            <v>35600</v>
          </cell>
          <cell r="B120">
            <v>75.440600000000003</v>
          </cell>
          <cell r="D120">
            <v>2975</v>
          </cell>
          <cell r="E120">
            <v>24</v>
          </cell>
        </row>
        <row r="121">
          <cell r="A121">
            <v>35601</v>
          </cell>
          <cell r="B121">
            <v>75.53</v>
          </cell>
          <cell r="D121">
            <v>230</v>
          </cell>
          <cell r="E121">
            <v>24</v>
          </cell>
        </row>
        <row r="122">
          <cell r="A122">
            <v>35604</v>
          </cell>
          <cell r="B122">
            <v>75.400099999999995</v>
          </cell>
          <cell r="D122">
            <v>855</v>
          </cell>
          <cell r="E122">
            <v>22</v>
          </cell>
        </row>
        <row r="123">
          <cell r="A123">
            <v>35605</v>
          </cell>
          <cell r="B123">
            <v>75.494900000000001</v>
          </cell>
          <cell r="D123">
            <v>1220</v>
          </cell>
          <cell r="E123">
            <v>24</v>
          </cell>
        </row>
        <row r="124">
          <cell r="A124">
            <v>35606</v>
          </cell>
          <cell r="B124">
            <v>75.42</v>
          </cell>
          <cell r="D124">
            <v>1150</v>
          </cell>
          <cell r="E124">
            <v>22</v>
          </cell>
        </row>
        <row r="125">
          <cell r="A125">
            <v>35607</v>
          </cell>
          <cell r="B125">
            <v>75.34</v>
          </cell>
          <cell r="D125">
            <v>3965</v>
          </cell>
          <cell r="E125">
            <v>24</v>
          </cell>
        </row>
        <row r="126">
          <cell r="A126">
            <v>35608</v>
          </cell>
          <cell r="B126">
            <v>75.465000000000003</v>
          </cell>
          <cell r="D126">
            <v>6300</v>
          </cell>
          <cell r="E126">
            <v>23</v>
          </cell>
        </row>
        <row r="127">
          <cell r="A127">
            <v>35611</v>
          </cell>
          <cell r="B127">
            <v>75.575000000000003</v>
          </cell>
          <cell r="D127">
            <v>970</v>
          </cell>
          <cell r="E127">
            <v>25</v>
          </cell>
        </row>
        <row r="128">
          <cell r="A128">
            <v>35612</v>
          </cell>
          <cell r="B128">
            <v>75.703999999999994</v>
          </cell>
          <cell r="D128">
            <v>2160</v>
          </cell>
          <cell r="E128">
            <v>25</v>
          </cell>
        </row>
        <row r="129">
          <cell r="A129">
            <v>35613</v>
          </cell>
          <cell r="B129">
            <v>75.8</v>
          </cell>
          <cell r="D129">
            <v>5905</v>
          </cell>
          <cell r="E129">
            <v>24</v>
          </cell>
        </row>
        <row r="130">
          <cell r="A130">
            <v>35614</v>
          </cell>
          <cell r="B130">
            <v>75.849999999999994</v>
          </cell>
          <cell r="D130">
            <v>3095</v>
          </cell>
          <cell r="E130">
            <v>21</v>
          </cell>
        </row>
        <row r="131">
          <cell r="A131">
            <v>35615</v>
          </cell>
          <cell r="B131">
            <v>75.83</v>
          </cell>
          <cell r="D131">
            <v>6075</v>
          </cell>
          <cell r="E131">
            <v>24</v>
          </cell>
        </row>
        <row r="132">
          <cell r="A132">
            <v>35618</v>
          </cell>
          <cell r="B132">
            <v>75.849999999999994</v>
          </cell>
          <cell r="D132">
            <v>5355</v>
          </cell>
          <cell r="E132">
            <v>24</v>
          </cell>
        </row>
        <row r="133">
          <cell r="A133">
            <v>35619</v>
          </cell>
          <cell r="B133">
            <v>75.599999999999994</v>
          </cell>
          <cell r="D133">
            <v>6915</v>
          </cell>
          <cell r="E133">
            <v>21</v>
          </cell>
        </row>
        <row r="134">
          <cell r="A134">
            <v>35620</v>
          </cell>
          <cell r="B134">
            <v>75.569999999999993</v>
          </cell>
          <cell r="D134">
            <v>3120</v>
          </cell>
          <cell r="E134">
            <v>23</v>
          </cell>
        </row>
        <row r="135">
          <cell r="A135">
            <v>35621</v>
          </cell>
          <cell r="B135">
            <v>75.36</v>
          </cell>
          <cell r="D135">
            <v>4885</v>
          </cell>
          <cell r="E135">
            <v>24</v>
          </cell>
        </row>
        <row r="136">
          <cell r="A136">
            <v>35622</v>
          </cell>
          <cell r="B136">
            <v>75.36</v>
          </cell>
          <cell r="D136">
            <v>2735</v>
          </cell>
          <cell r="E136">
            <v>23</v>
          </cell>
        </row>
        <row r="137">
          <cell r="A137">
            <v>35625</v>
          </cell>
          <cell r="B137">
            <v>75.260000000000005</v>
          </cell>
          <cell r="D137">
            <v>4015</v>
          </cell>
          <cell r="E137">
            <v>24</v>
          </cell>
        </row>
        <row r="138">
          <cell r="A138">
            <v>35626</v>
          </cell>
          <cell r="B138">
            <v>75.200500000000005</v>
          </cell>
          <cell r="D138">
            <v>2450</v>
          </cell>
          <cell r="E138">
            <v>26</v>
          </cell>
        </row>
        <row r="139">
          <cell r="A139">
            <v>35627</v>
          </cell>
          <cell r="B139">
            <v>75.1999</v>
          </cell>
          <cell r="D139">
            <v>4455</v>
          </cell>
          <cell r="E139">
            <v>20</v>
          </cell>
        </row>
        <row r="140">
          <cell r="A140">
            <v>35628</v>
          </cell>
          <cell r="B140">
            <v>75.150000000000006</v>
          </cell>
          <cell r="D140">
            <v>7295</v>
          </cell>
          <cell r="E140">
            <v>24</v>
          </cell>
        </row>
        <row r="141">
          <cell r="A141">
            <v>35629</v>
          </cell>
          <cell r="B141">
            <v>75.5</v>
          </cell>
          <cell r="D141">
            <v>1415</v>
          </cell>
          <cell r="E141">
            <v>23</v>
          </cell>
        </row>
        <row r="142">
          <cell r="A142">
            <v>35632</v>
          </cell>
          <cell r="B142">
            <v>75.447999999999993</v>
          </cell>
          <cell r="D142">
            <v>2175</v>
          </cell>
          <cell r="E142">
            <v>25</v>
          </cell>
        </row>
        <row r="143">
          <cell r="A143">
            <v>35633</v>
          </cell>
          <cell r="B143">
            <v>75.5899</v>
          </cell>
          <cell r="D143">
            <v>2115</v>
          </cell>
          <cell r="E143">
            <v>23</v>
          </cell>
        </row>
        <row r="144">
          <cell r="A144">
            <v>35634</v>
          </cell>
          <cell r="B144">
            <v>75.799899999999994</v>
          </cell>
          <cell r="D144">
            <v>5620</v>
          </cell>
          <cell r="E144">
            <v>23</v>
          </cell>
        </row>
        <row r="145">
          <cell r="A145">
            <v>35635</v>
          </cell>
          <cell r="B145">
            <v>75.739999999999995</v>
          </cell>
          <cell r="D145">
            <v>1700</v>
          </cell>
          <cell r="E145">
            <v>24</v>
          </cell>
        </row>
        <row r="146">
          <cell r="A146">
            <v>35636</v>
          </cell>
          <cell r="B146">
            <v>75.784899999999993</v>
          </cell>
          <cell r="D146">
            <v>1710</v>
          </cell>
          <cell r="E146">
            <v>24</v>
          </cell>
        </row>
        <row r="147">
          <cell r="A147">
            <v>35639</v>
          </cell>
          <cell r="B147">
            <v>75.8</v>
          </cell>
          <cell r="D147">
            <v>2555</v>
          </cell>
          <cell r="E147">
            <v>21</v>
          </cell>
        </row>
        <row r="148">
          <cell r="A148">
            <v>35640</v>
          </cell>
          <cell r="B148">
            <v>75.8</v>
          </cell>
          <cell r="D148">
            <v>3840</v>
          </cell>
          <cell r="E148">
            <v>20</v>
          </cell>
        </row>
        <row r="149">
          <cell r="A149">
            <v>35641</v>
          </cell>
          <cell r="B149">
            <v>75.760000000000005</v>
          </cell>
          <cell r="D149">
            <v>2865</v>
          </cell>
          <cell r="E149">
            <v>19</v>
          </cell>
        </row>
        <row r="150">
          <cell r="A150">
            <v>35642</v>
          </cell>
          <cell r="B150">
            <v>75.775000000000006</v>
          </cell>
          <cell r="D150">
            <v>1140</v>
          </cell>
          <cell r="E150">
            <v>21</v>
          </cell>
        </row>
        <row r="151">
          <cell r="A151">
            <v>35643</v>
          </cell>
          <cell r="B151">
            <v>75.8</v>
          </cell>
          <cell r="D151">
            <v>1495</v>
          </cell>
          <cell r="E151">
            <v>21</v>
          </cell>
        </row>
        <row r="152">
          <cell r="A152">
            <v>35646</v>
          </cell>
          <cell r="B152">
            <v>75.8</v>
          </cell>
          <cell r="D152">
            <v>685</v>
          </cell>
          <cell r="E152">
            <v>18</v>
          </cell>
        </row>
        <row r="153">
          <cell r="A153">
            <v>35647</v>
          </cell>
          <cell r="B153">
            <v>75.8</v>
          </cell>
          <cell r="D153">
            <v>2080</v>
          </cell>
          <cell r="E153">
            <v>19</v>
          </cell>
        </row>
        <row r="154">
          <cell r="A154">
            <v>35648</v>
          </cell>
          <cell r="B154">
            <v>75.798000000000002</v>
          </cell>
          <cell r="D154">
            <v>1095</v>
          </cell>
          <cell r="E154">
            <v>21</v>
          </cell>
        </row>
        <row r="155">
          <cell r="A155">
            <v>35649</v>
          </cell>
          <cell r="B155">
            <v>75.778000000000006</v>
          </cell>
          <cell r="D155">
            <v>1715</v>
          </cell>
          <cell r="E155">
            <v>19</v>
          </cell>
        </row>
        <row r="156">
          <cell r="A156">
            <v>35650</v>
          </cell>
          <cell r="B156">
            <v>75.799899999999994</v>
          </cell>
          <cell r="D156">
            <v>2030</v>
          </cell>
          <cell r="E156">
            <v>22</v>
          </cell>
        </row>
        <row r="157">
          <cell r="A157">
            <v>35653</v>
          </cell>
          <cell r="B157">
            <v>75.73</v>
          </cell>
          <cell r="D157">
            <v>3715</v>
          </cell>
          <cell r="E157">
            <v>23</v>
          </cell>
        </row>
        <row r="158">
          <cell r="A158">
            <v>35654</v>
          </cell>
          <cell r="B158">
            <v>75.8</v>
          </cell>
          <cell r="D158">
            <v>1840</v>
          </cell>
          <cell r="E158">
            <v>21</v>
          </cell>
        </row>
        <row r="159">
          <cell r="A159">
            <v>35655</v>
          </cell>
          <cell r="B159">
            <v>75.799000000000007</v>
          </cell>
          <cell r="D159">
            <v>2750</v>
          </cell>
          <cell r="E159">
            <v>21</v>
          </cell>
        </row>
        <row r="160">
          <cell r="A160">
            <v>35656</v>
          </cell>
          <cell r="B160">
            <v>75.73</v>
          </cell>
          <cell r="D160">
            <v>4185</v>
          </cell>
          <cell r="E160">
            <v>24</v>
          </cell>
        </row>
        <row r="161">
          <cell r="A161">
            <v>35657</v>
          </cell>
          <cell r="B161">
            <v>75.8</v>
          </cell>
          <cell r="D161">
            <v>4410</v>
          </cell>
          <cell r="E161">
            <v>16</v>
          </cell>
        </row>
        <row r="162">
          <cell r="A162">
            <v>35660</v>
          </cell>
          <cell r="B162">
            <v>75.8</v>
          </cell>
          <cell r="D162">
            <v>3020</v>
          </cell>
          <cell r="E162">
            <v>19</v>
          </cell>
        </row>
        <row r="163">
          <cell r="A163">
            <v>35661</v>
          </cell>
          <cell r="B163">
            <v>75.8</v>
          </cell>
          <cell r="D163">
            <v>2190</v>
          </cell>
          <cell r="E163">
            <v>18</v>
          </cell>
        </row>
        <row r="164">
          <cell r="A164">
            <v>35662</v>
          </cell>
          <cell r="B164">
            <v>75.759</v>
          </cell>
          <cell r="D164">
            <v>4315</v>
          </cell>
          <cell r="E164">
            <v>25</v>
          </cell>
        </row>
        <row r="165">
          <cell r="A165">
            <v>35663</v>
          </cell>
          <cell r="B165">
            <v>75.790000000000006</v>
          </cell>
          <cell r="D165">
            <v>620</v>
          </cell>
          <cell r="E165">
            <v>19</v>
          </cell>
        </row>
        <row r="166">
          <cell r="A166">
            <v>35664</v>
          </cell>
          <cell r="B166">
            <v>75.8</v>
          </cell>
          <cell r="D166">
            <v>2870</v>
          </cell>
          <cell r="E166">
            <v>16</v>
          </cell>
        </row>
        <row r="167">
          <cell r="A167">
            <v>35667</v>
          </cell>
          <cell r="B167">
            <v>75.8</v>
          </cell>
          <cell r="D167">
            <v>3140</v>
          </cell>
          <cell r="E167">
            <v>19</v>
          </cell>
        </row>
        <row r="168">
          <cell r="A168">
            <v>35668</v>
          </cell>
          <cell r="B168">
            <v>75.799700000000001</v>
          </cell>
          <cell r="D168">
            <v>6935</v>
          </cell>
          <cell r="E168">
            <v>26</v>
          </cell>
        </row>
        <row r="169">
          <cell r="A169">
            <v>35669</v>
          </cell>
          <cell r="B169">
            <v>75.8</v>
          </cell>
          <cell r="D169">
            <v>6770</v>
          </cell>
          <cell r="E169">
            <v>22</v>
          </cell>
        </row>
        <row r="170">
          <cell r="A170">
            <v>35670</v>
          </cell>
          <cell r="B170">
            <v>75.8</v>
          </cell>
          <cell r="D170">
            <v>4490</v>
          </cell>
          <cell r="E170">
            <v>17</v>
          </cell>
        </row>
        <row r="171">
          <cell r="A171">
            <v>35671</v>
          </cell>
          <cell r="B171">
            <v>75.8</v>
          </cell>
          <cell r="D171">
            <v>15950</v>
          </cell>
          <cell r="E171">
            <v>21</v>
          </cell>
        </row>
        <row r="172">
          <cell r="A172">
            <v>35674</v>
          </cell>
          <cell r="B172">
            <v>75.8</v>
          </cell>
          <cell r="D172">
            <v>2020</v>
          </cell>
          <cell r="E172">
            <v>19</v>
          </cell>
        </row>
        <row r="173">
          <cell r="A173">
            <v>35675</v>
          </cell>
          <cell r="B173">
            <v>75.8</v>
          </cell>
          <cell r="D173">
            <v>10170</v>
          </cell>
          <cell r="E173">
            <v>19</v>
          </cell>
        </row>
        <row r="174">
          <cell r="A174">
            <v>35676</v>
          </cell>
          <cell r="B174">
            <v>75.8</v>
          </cell>
          <cell r="D174">
            <v>3580</v>
          </cell>
          <cell r="E174">
            <v>12</v>
          </cell>
        </row>
        <row r="175">
          <cell r="A175">
            <v>35677</v>
          </cell>
          <cell r="B175">
            <v>75.8</v>
          </cell>
          <cell r="D175">
            <v>3385</v>
          </cell>
          <cell r="E175">
            <v>20</v>
          </cell>
        </row>
        <row r="176">
          <cell r="A176">
            <v>35678</v>
          </cell>
          <cell r="B176">
            <v>75.8</v>
          </cell>
          <cell r="D176">
            <v>2890</v>
          </cell>
          <cell r="E176">
            <v>15</v>
          </cell>
        </row>
        <row r="177">
          <cell r="A177">
            <v>35681</v>
          </cell>
          <cell r="B177">
            <v>75.8</v>
          </cell>
          <cell r="D177">
            <v>1035</v>
          </cell>
          <cell r="E177">
            <v>17</v>
          </cell>
        </row>
        <row r="178">
          <cell r="A178">
            <v>35682</v>
          </cell>
          <cell r="B178">
            <v>75.73</v>
          </cell>
          <cell r="D178">
            <v>1575</v>
          </cell>
          <cell r="E178">
            <v>20</v>
          </cell>
        </row>
        <row r="179">
          <cell r="A179">
            <v>35683</v>
          </cell>
          <cell r="B179">
            <v>75.750200000000007</v>
          </cell>
          <cell r="D179">
            <v>110</v>
          </cell>
          <cell r="E179">
            <v>18</v>
          </cell>
        </row>
        <row r="180">
          <cell r="A180">
            <v>35684</v>
          </cell>
          <cell r="B180">
            <v>75.8</v>
          </cell>
          <cell r="D180">
            <v>3365</v>
          </cell>
          <cell r="E180">
            <v>17</v>
          </cell>
        </row>
        <row r="181">
          <cell r="A181">
            <v>35685</v>
          </cell>
          <cell r="B181">
            <v>75.8</v>
          </cell>
          <cell r="D181">
            <v>4245</v>
          </cell>
          <cell r="E181">
            <v>19</v>
          </cell>
        </row>
        <row r="182">
          <cell r="A182">
            <v>35688</v>
          </cell>
          <cell r="B182">
            <v>75.8</v>
          </cell>
          <cell r="D182">
            <v>4555</v>
          </cell>
          <cell r="E182">
            <v>17</v>
          </cell>
        </row>
        <row r="183">
          <cell r="A183">
            <v>35689</v>
          </cell>
          <cell r="B183">
            <v>75.8</v>
          </cell>
          <cell r="D183">
            <v>3165</v>
          </cell>
          <cell r="E183">
            <v>12</v>
          </cell>
        </row>
        <row r="184">
          <cell r="A184">
            <v>35690</v>
          </cell>
          <cell r="B184">
            <v>75.750200000000007</v>
          </cell>
          <cell r="D184">
            <v>115</v>
          </cell>
          <cell r="E184">
            <v>15</v>
          </cell>
        </row>
        <row r="185">
          <cell r="A185">
            <v>35691</v>
          </cell>
          <cell r="B185">
            <v>75.7</v>
          </cell>
          <cell r="D185">
            <v>15</v>
          </cell>
          <cell r="E185">
            <v>18</v>
          </cell>
        </row>
        <row r="186">
          <cell r="A186">
            <v>35692</v>
          </cell>
          <cell r="B186">
            <v>75.73</v>
          </cell>
          <cell r="D186">
            <v>835</v>
          </cell>
          <cell r="E186">
            <v>16</v>
          </cell>
        </row>
        <row r="187">
          <cell r="A187">
            <v>35695</v>
          </cell>
          <cell r="B187">
            <v>75.8</v>
          </cell>
          <cell r="D187">
            <v>1815</v>
          </cell>
          <cell r="E187">
            <v>16</v>
          </cell>
        </row>
        <row r="188">
          <cell r="A188">
            <v>35696</v>
          </cell>
          <cell r="B188">
            <v>75.8</v>
          </cell>
          <cell r="D188">
            <v>1585</v>
          </cell>
          <cell r="E188">
            <v>13</v>
          </cell>
        </row>
        <row r="189">
          <cell r="A189">
            <v>35697</v>
          </cell>
          <cell r="B189">
            <v>75.8</v>
          </cell>
          <cell r="D189">
            <v>405</v>
          </cell>
          <cell r="E189">
            <v>11</v>
          </cell>
        </row>
        <row r="190">
          <cell r="A190">
            <v>35698</v>
          </cell>
          <cell r="B190">
            <v>75.8</v>
          </cell>
          <cell r="D190">
            <v>2560</v>
          </cell>
          <cell r="E190">
            <v>14</v>
          </cell>
        </row>
        <row r="191">
          <cell r="A191">
            <v>35699</v>
          </cell>
          <cell r="B191">
            <v>75.799000000000007</v>
          </cell>
          <cell r="D191">
            <v>305</v>
          </cell>
          <cell r="E191">
            <v>16</v>
          </cell>
        </row>
        <row r="192">
          <cell r="A192">
            <v>35702</v>
          </cell>
          <cell r="B192">
            <v>75.5</v>
          </cell>
          <cell r="D192">
            <v>3885</v>
          </cell>
          <cell r="E192">
            <v>17</v>
          </cell>
        </row>
        <row r="193">
          <cell r="A193">
            <v>35703</v>
          </cell>
          <cell r="B193">
            <v>75.739999999999995</v>
          </cell>
          <cell r="D193">
            <v>3140</v>
          </cell>
          <cell r="E193">
            <v>19</v>
          </cell>
        </row>
        <row r="194">
          <cell r="A194">
            <v>35704</v>
          </cell>
          <cell r="B194">
            <v>75.8</v>
          </cell>
          <cell r="D194">
            <v>1010</v>
          </cell>
          <cell r="E194">
            <v>15</v>
          </cell>
        </row>
        <row r="195">
          <cell r="A195">
            <v>35705</v>
          </cell>
          <cell r="B195">
            <v>75.66</v>
          </cell>
          <cell r="D195">
            <v>1945</v>
          </cell>
          <cell r="E195">
            <v>16</v>
          </cell>
        </row>
        <row r="196">
          <cell r="A196">
            <v>35706</v>
          </cell>
          <cell r="B196">
            <v>75.8</v>
          </cell>
          <cell r="D196">
            <v>980</v>
          </cell>
          <cell r="E196">
            <v>19</v>
          </cell>
        </row>
        <row r="197">
          <cell r="A197">
            <v>35709</v>
          </cell>
          <cell r="B197">
            <v>75.8</v>
          </cell>
          <cell r="D197">
            <v>1120</v>
          </cell>
          <cell r="E197">
            <v>15</v>
          </cell>
        </row>
        <row r="198">
          <cell r="A198">
            <v>35710</v>
          </cell>
          <cell r="B198">
            <v>75.8</v>
          </cell>
          <cell r="D198">
            <v>2895</v>
          </cell>
          <cell r="E198">
            <v>16</v>
          </cell>
        </row>
        <row r="199">
          <cell r="A199">
            <v>35711</v>
          </cell>
          <cell r="B199">
            <v>75.8</v>
          </cell>
          <cell r="D199">
            <v>340</v>
          </cell>
          <cell r="E199">
            <v>14</v>
          </cell>
        </row>
        <row r="200">
          <cell r="A200">
            <v>35712</v>
          </cell>
          <cell r="B200">
            <v>75.799899999999994</v>
          </cell>
          <cell r="D200">
            <v>420</v>
          </cell>
          <cell r="E200">
            <v>18</v>
          </cell>
        </row>
        <row r="201">
          <cell r="A201">
            <v>35713</v>
          </cell>
          <cell r="B201">
            <v>75.745000000000005</v>
          </cell>
          <cell r="D201">
            <v>360</v>
          </cell>
          <cell r="E201">
            <v>17</v>
          </cell>
        </row>
        <row r="202">
          <cell r="A202">
            <v>35716</v>
          </cell>
          <cell r="B202">
            <v>75.7</v>
          </cell>
          <cell r="D202">
            <v>905</v>
          </cell>
          <cell r="E202">
            <v>17</v>
          </cell>
        </row>
        <row r="203">
          <cell r="A203">
            <v>35717</v>
          </cell>
          <cell r="B203">
            <v>75.750100000000003</v>
          </cell>
          <cell r="D203">
            <v>855</v>
          </cell>
          <cell r="E203">
            <v>14</v>
          </cell>
        </row>
        <row r="204">
          <cell r="A204">
            <v>35718</v>
          </cell>
          <cell r="B204">
            <v>75.795000000000002</v>
          </cell>
          <cell r="D204">
            <v>305</v>
          </cell>
          <cell r="E204">
            <v>16</v>
          </cell>
        </row>
        <row r="205">
          <cell r="A205">
            <v>35719</v>
          </cell>
          <cell r="B205">
            <v>75.689899999999994</v>
          </cell>
          <cell r="D205">
            <v>1545</v>
          </cell>
          <cell r="E205">
            <v>21</v>
          </cell>
        </row>
        <row r="206">
          <cell r="A206">
            <v>35720</v>
          </cell>
          <cell r="B206">
            <v>75.489999999999995</v>
          </cell>
          <cell r="D206">
            <v>1980</v>
          </cell>
          <cell r="E206">
            <v>23</v>
          </cell>
        </row>
        <row r="207">
          <cell r="A207">
            <v>35723</v>
          </cell>
          <cell r="B207">
            <v>75.599999999999994</v>
          </cell>
          <cell r="D207">
            <v>2050</v>
          </cell>
          <cell r="E207">
            <v>22</v>
          </cell>
        </row>
        <row r="208">
          <cell r="A208">
            <v>35724</v>
          </cell>
          <cell r="B208">
            <v>75.450100000000006</v>
          </cell>
          <cell r="D208">
            <v>1015</v>
          </cell>
          <cell r="E208">
            <v>21</v>
          </cell>
        </row>
        <row r="209">
          <cell r="A209">
            <v>35725</v>
          </cell>
          <cell r="B209">
            <v>75.5</v>
          </cell>
          <cell r="D209">
            <v>350</v>
          </cell>
          <cell r="E209">
            <v>21</v>
          </cell>
        </row>
        <row r="210">
          <cell r="A210">
            <v>35726</v>
          </cell>
          <cell r="B210">
            <v>75.444999999999993</v>
          </cell>
          <cell r="D210">
            <v>11835</v>
          </cell>
          <cell r="E210">
            <v>21</v>
          </cell>
        </row>
        <row r="211">
          <cell r="A211">
            <v>35727</v>
          </cell>
          <cell r="B211">
            <v>75.55</v>
          </cell>
          <cell r="D211">
            <v>695</v>
          </cell>
          <cell r="E211">
            <v>21</v>
          </cell>
        </row>
        <row r="212">
          <cell r="A212">
            <v>35730</v>
          </cell>
          <cell r="B212">
            <v>75.72</v>
          </cell>
          <cell r="D212">
            <v>1725</v>
          </cell>
          <cell r="E212">
            <v>21</v>
          </cell>
        </row>
        <row r="213">
          <cell r="A213">
            <v>35731</v>
          </cell>
          <cell r="B213">
            <v>75.599999999999994</v>
          </cell>
          <cell r="D213">
            <v>1155</v>
          </cell>
          <cell r="E213">
            <v>22</v>
          </cell>
        </row>
        <row r="214">
          <cell r="A214">
            <v>35732</v>
          </cell>
          <cell r="B214">
            <v>75.790000000000006</v>
          </cell>
          <cell r="D214">
            <v>1950</v>
          </cell>
          <cell r="E214">
            <v>21</v>
          </cell>
        </row>
        <row r="215">
          <cell r="A215">
            <v>35733</v>
          </cell>
          <cell r="B215">
            <v>75.784000000000006</v>
          </cell>
          <cell r="D215">
            <v>3015</v>
          </cell>
          <cell r="E215">
            <v>20</v>
          </cell>
        </row>
        <row r="216">
          <cell r="A216">
            <v>35734</v>
          </cell>
          <cell r="B216">
            <v>75.8</v>
          </cell>
          <cell r="D216">
            <v>15695</v>
          </cell>
          <cell r="E216">
            <v>19</v>
          </cell>
        </row>
        <row r="217">
          <cell r="A217">
            <v>35737</v>
          </cell>
          <cell r="B217">
            <v>75.8</v>
          </cell>
          <cell r="D217">
            <v>1320</v>
          </cell>
          <cell r="E217">
            <v>21</v>
          </cell>
        </row>
        <row r="218">
          <cell r="A218">
            <v>35738</v>
          </cell>
          <cell r="B218">
            <v>75.8</v>
          </cell>
          <cell r="D218">
            <v>8900</v>
          </cell>
          <cell r="E218">
            <v>18</v>
          </cell>
        </row>
        <row r="219">
          <cell r="A219">
            <v>35739</v>
          </cell>
          <cell r="B219">
            <v>75.8</v>
          </cell>
          <cell r="D219">
            <v>4465</v>
          </cell>
          <cell r="E219">
            <v>15</v>
          </cell>
        </row>
        <row r="220">
          <cell r="A220">
            <v>35740</v>
          </cell>
          <cell r="B220">
            <v>75.8</v>
          </cell>
          <cell r="D220">
            <v>1975</v>
          </cell>
          <cell r="E220">
            <v>16</v>
          </cell>
        </row>
        <row r="221">
          <cell r="A221">
            <v>35741</v>
          </cell>
          <cell r="B221">
            <v>75.8</v>
          </cell>
          <cell r="D221">
            <v>6350</v>
          </cell>
          <cell r="E221">
            <v>17</v>
          </cell>
        </row>
        <row r="222">
          <cell r="A222">
            <v>35744</v>
          </cell>
          <cell r="B222">
            <v>75.8</v>
          </cell>
          <cell r="D222">
            <v>3635</v>
          </cell>
          <cell r="E222">
            <v>18</v>
          </cell>
        </row>
        <row r="223">
          <cell r="A223">
            <v>35745</v>
          </cell>
          <cell r="B223">
            <v>75.8</v>
          </cell>
          <cell r="D223">
            <v>5750</v>
          </cell>
          <cell r="E223">
            <v>20</v>
          </cell>
        </row>
        <row r="224">
          <cell r="A224">
            <v>35746</v>
          </cell>
          <cell r="B224">
            <v>75.8</v>
          </cell>
          <cell r="D224">
            <v>6830</v>
          </cell>
          <cell r="E224">
            <v>17</v>
          </cell>
        </row>
        <row r="225">
          <cell r="A225">
            <v>35747</v>
          </cell>
          <cell r="B225">
            <v>75.724999999999994</v>
          </cell>
          <cell r="D225">
            <v>8360</v>
          </cell>
          <cell r="E225">
            <v>19</v>
          </cell>
        </row>
        <row r="226">
          <cell r="A226">
            <v>35748</v>
          </cell>
          <cell r="B226">
            <v>75.8</v>
          </cell>
          <cell r="D226">
            <v>2370</v>
          </cell>
          <cell r="E226">
            <v>16</v>
          </cell>
        </row>
        <row r="227">
          <cell r="A227">
            <v>35751</v>
          </cell>
          <cell r="B227">
            <v>75.8</v>
          </cell>
          <cell r="D227">
            <v>790</v>
          </cell>
          <cell r="E227">
            <v>15</v>
          </cell>
        </row>
        <row r="228">
          <cell r="A228">
            <v>35752</v>
          </cell>
          <cell r="B228">
            <v>75.8</v>
          </cell>
          <cell r="D228">
            <v>955</v>
          </cell>
          <cell r="E228">
            <v>16</v>
          </cell>
        </row>
        <row r="229">
          <cell r="A229">
            <v>35753</v>
          </cell>
          <cell r="B229">
            <v>75.739999999999995</v>
          </cell>
          <cell r="D229">
            <v>985</v>
          </cell>
          <cell r="E229">
            <v>16</v>
          </cell>
        </row>
        <row r="230">
          <cell r="A230">
            <v>35754</v>
          </cell>
          <cell r="B230">
            <v>75.599999999999994</v>
          </cell>
          <cell r="D230">
            <v>2315</v>
          </cell>
          <cell r="E230">
            <v>17</v>
          </cell>
        </row>
        <row r="231">
          <cell r="A231">
            <v>35755</v>
          </cell>
          <cell r="B231">
            <v>75.75</v>
          </cell>
          <cell r="D231">
            <v>1705</v>
          </cell>
          <cell r="E231">
            <v>17</v>
          </cell>
        </row>
        <row r="232">
          <cell r="A232">
            <v>35758</v>
          </cell>
          <cell r="B232">
            <v>75.73</v>
          </cell>
          <cell r="D232">
            <v>790</v>
          </cell>
          <cell r="E232">
            <v>18</v>
          </cell>
        </row>
        <row r="233">
          <cell r="A233">
            <v>35759</v>
          </cell>
          <cell r="B233">
            <v>75.639899999999997</v>
          </cell>
          <cell r="D233">
            <v>4780</v>
          </cell>
          <cell r="E233">
            <v>21</v>
          </cell>
        </row>
        <row r="234">
          <cell r="A234">
            <v>35760</v>
          </cell>
          <cell r="B234">
            <v>75.649799999999999</v>
          </cell>
          <cell r="D234">
            <v>770</v>
          </cell>
          <cell r="E234">
            <v>17</v>
          </cell>
        </row>
        <row r="235">
          <cell r="A235">
            <v>35761</v>
          </cell>
          <cell r="B235">
            <v>75.760000000000005</v>
          </cell>
          <cell r="D235">
            <v>1210</v>
          </cell>
          <cell r="E235">
            <v>16</v>
          </cell>
        </row>
        <row r="236">
          <cell r="A236">
            <v>35762</v>
          </cell>
          <cell r="B236">
            <v>75.8</v>
          </cell>
          <cell r="D236">
            <v>4665</v>
          </cell>
          <cell r="E236">
            <v>20</v>
          </cell>
        </row>
        <row r="237">
          <cell r="A237">
            <v>35765</v>
          </cell>
          <cell r="B237">
            <v>75.8</v>
          </cell>
          <cell r="D237">
            <v>6050</v>
          </cell>
          <cell r="E237">
            <v>17</v>
          </cell>
        </row>
        <row r="238">
          <cell r="A238">
            <v>35766</v>
          </cell>
          <cell r="B238">
            <v>75.8</v>
          </cell>
          <cell r="D238">
            <v>4970</v>
          </cell>
          <cell r="E238">
            <v>23</v>
          </cell>
        </row>
        <row r="239">
          <cell r="A239">
            <v>35767</v>
          </cell>
          <cell r="B239">
            <v>75.8</v>
          </cell>
          <cell r="D239">
            <v>4635</v>
          </cell>
          <cell r="E239">
            <v>21</v>
          </cell>
        </row>
        <row r="240">
          <cell r="A240">
            <v>35768</v>
          </cell>
          <cell r="B240">
            <v>75.8</v>
          </cell>
          <cell r="D240">
            <v>23020</v>
          </cell>
          <cell r="E240">
            <v>22</v>
          </cell>
        </row>
        <row r="241">
          <cell r="A241">
            <v>35769</v>
          </cell>
          <cell r="B241">
            <v>75.8</v>
          </cell>
          <cell r="D241">
            <v>9955</v>
          </cell>
          <cell r="E241">
            <v>20</v>
          </cell>
        </row>
        <row r="242">
          <cell r="A242">
            <v>35772</v>
          </cell>
          <cell r="B242">
            <v>75.8</v>
          </cell>
          <cell r="D242">
            <v>5755</v>
          </cell>
          <cell r="E242">
            <v>21</v>
          </cell>
        </row>
        <row r="243">
          <cell r="A243">
            <v>35773</v>
          </cell>
          <cell r="B243">
            <v>75.8</v>
          </cell>
          <cell r="D243">
            <v>14315</v>
          </cell>
          <cell r="E243">
            <v>22</v>
          </cell>
        </row>
        <row r="244">
          <cell r="A244">
            <v>35774</v>
          </cell>
          <cell r="B244">
            <v>75.8</v>
          </cell>
          <cell r="D244">
            <v>6300</v>
          </cell>
          <cell r="E244">
            <v>14</v>
          </cell>
        </row>
        <row r="245">
          <cell r="A245">
            <v>35775</v>
          </cell>
          <cell r="B245">
            <v>75.8</v>
          </cell>
          <cell r="D245">
            <v>6640</v>
          </cell>
          <cell r="E245">
            <v>15</v>
          </cell>
        </row>
        <row r="246">
          <cell r="A246">
            <v>35776</v>
          </cell>
          <cell r="B246">
            <v>75.8</v>
          </cell>
          <cell r="D246">
            <v>780</v>
          </cell>
          <cell r="E246">
            <v>13</v>
          </cell>
        </row>
        <row r="247">
          <cell r="A247">
            <v>35777</v>
          </cell>
          <cell r="B247">
            <v>75.8</v>
          </cell>
          <cell r="D247">
            <v>2375</v>
          </cell>
          <cell r="E247">
            <v>16</v>
          </cell>
        </row>
        <row r="248">
          <cell r="A248">
            <v>35781</v>
          </cell>
          <cell r="B248">
            <v>75.8</v>
          </cell>
          <cell r="D248">
            <v>8915</v>
          </cell>
          <cell r="E248">
            <v>14</v>
          </cell>
        </row>
        <row r="249">
          <cell r="A249">
            <v>35782</v>
          </cell>
          <cell r="B249">
            <v>75.8</v>
          </cell>
          <cell r="D249">
            <v>3730</v>
          </cell>
          <cell r="E249">
            <v>12</v>
          </cell>
        </row>
        <row r="250">
          <cell r="A250">
            <v>35783</v>
          </cell>
          <cell r="B250">
            <v>75.8</v>
          </cell>
          <cell r="D250">
            <v>3750</v>
          </cell>
          <cell r="E250">
            <v>14</v>
          </cell>
        </row>
        <row r="251">
          <cell r="A251">
            <v>35786</v>
          </cell>
          <cell r="B251">
            <v>75.819999999999993</v>
          </cell>
          <cell r="D251">
            <v>3000</v>
          </cell>
          <cell r="E251">
            <v>20</v>
          </cell>
        </row>
        <row r="252">
          <cell r="A252">
            <v>35787</v>
          </cell>
          <cell r="B252">
            <v>75.86</v>
          </cell>
          <cell r="D252">
            <v>20290</v>
          </cell>
          <cell r="E252">
            <v>17</v>
          </cell>
        </row>
        <row r="253">
          <cell r="A253">
            <v>35788</v>
          </cell>
          <cell r="B253">
            <v>75.829899999999995</v>
          </cell>
          <cell r="D253">
            <v>3120</v>
          </cell>
          <cell r="E253">
            <v>14</v>
          </cell>
        </row>
        <row r="254">
          <cell r="A254">
            <v>35789</v>
          </cell>
          <cell r="B254">
            <v>75.8</v>
          </cell>
          <cell r="D254">
            <v>1020</v>
          </cell>
          <cell r="E254">
            <v>16</v>
          </cell>
        </row>
        <row r="255">
          <cell r="A255">
            <v>35790</v>
          </cell>
          <cell r="B255">
            <v>75.834999999999994</v>
          </cell>
          <cell r="D255">
            <v>1910</v>
          </cell>
          <cell r="E255">
            <v>14</v>
          </cell>
        </row>
        <row r="256">
          <cell r="A256">
            <v>35793</v>
          </cell>
          <cell r="B256">
            <v>75.878</v>
          </cell>
          <cell r="D256">
            <v>9425</v>
          </cell>
          <cell r="E256">
            <v>16</v>
          </cell>
        </row>
        <row r="257">
          <cell r="A257">
            <v>35794</v>
          </cell>
          <cell r="B257">
            <v>76</v>
          </cell>
          <cell r="D257">
            <v>16360</v>
          </cell>
          <cell r="E257">
            <v>16</v>
          </cell>
        </row>
        <row r="258">
          <cell r="A258">
            <v>35795</v>
          </cell>
          <cell r="B258">
            <v>75.819999999999993</v>
          </cell>
          <cell r="D258">
            <v>9800</v>
          </cell>
          <cell r="E258">
            <v>21</v>
          </cell>
        </row>
        <row r="259">
          <cell r="A259">
            <v>35800</v>
          </cell>
          <cell r="B259">
            <v>76</v>
          </cell>
          <cell r="D259">
            <v>19050</v>
          </cell>
          <cell r="E259">
            <v>18</v>
          </cell>
        </row>
        <row r="260">
          <cell r="A260">
            <v>35801</v>
          </cell>
          <cell r="B260">
            <v>76.150199999999998</v>
          </cell>
          <cell r="D260">
            <v>21430</v>
          </cell>
          <cell r="E260">
            <v>21</v>
          </cell>
        </row>
        <row r="261">
          <cell r="A261">
            <v>35802</v>
          </cell>
          <cell r="B261">
            <v>76.150000000000006</v>
          </cell>
          <cell r="D261">
            <v>16380</v>
          </cell>
          <cell r="E261">
            <v>18</v>
          </cell>
        </row>
        <row r="262">
          <cell r="A262">
            <v>35803</v>
          </cell>
          <cell r="B262">
            <v>76.150000000000006</v>
          </cell>
          <cell r="D262">
            <v>14530</v>
          </cell>
          <cell r="E262">
            <v>19</v>
          </cell>
        </row>
        <row r="263">
          <cell r="A263">
            <v>35804</v>
          </cell>
          <cell r="B263">
            <v>76.17</v>
          </cell>
          <cell r="D263">
            <v>19985</v>
          </cell>
          <cell r="E263">
            <v>21</v>
          </cell>
        </row>
        <row r="264">
          <cell r="A264">
            <v>35807</v>
          </cell>
          <cell r="B264">
            <v>76.400000000000006</v>
          </cell>
          <cell r="D264">
            <v>13625</v>
          </cell>
          <cell r="E264">
            <v>18</v>
          </cell>
        </row>
        <row r="265">
          <cell r="A265">
            <v>35808</v>
          </cell>
          <cell r="B265">
            <v>76.38</v>
          </cell>
          <cell r="D265">
            <v>12510</v>
          </cell>
          <cell r="E265">
            <v>21</v>
          </cell>
        </row>
        <row r="266">
          <cell r="A266">
            <v>35809</v>
          </cell>
          <cell r="B266">
            <v>76.400000000000006</v>
          </cell>
          <cell r="D266">
            <v>8600</v>
          </cell>
          <cell r="E266">
            <v>20</v>
          </cell>
        </row>
        <row r="267">
          <cell r="A267">
            <v>35810</v>
          </cell>
          <cell r="B267">
            <v>76.400000000000006</v>
          </cell>
          <cell r="D267">
            <v>5490</v>
          </cell>
          <cell r="E267">
            <v>19</v>
          </cell>
        </row>
        <row r="268">
          <cell r="A268">
            <v>35811</v>
          </cell>
          <cell r="B268">
            <v>76.400000000000006</v>
          </cell>
          <cell r="D268">
            <v>9880</v>
          </cell>
          <cell r="E268">
            <v>17</v>
          </cell>
        </row>
        <row r="269">
          <cell r="A269">
            <v>35814</v>
          </cell>
          <cell r="B269">
            <v>76.400000000000006</v>
          </cell>
          <cell r="D269">
            <v>10070</v>
          </cell>
          <cell r="E269">
            <v>21</v>
          </cell>
        </row>
        <row r="270">
          <cell r="A270">
            <v>35815</v>
          </cell>
          <cell r="B270">
            <v>76.400000000000006</v>
          </cell>
          <cell r="D270">
            <v>10885</v>
          </cell>
          <cell r="E270">
            <v>22</v>
          </cell>
        </row>
        <row r="271">
          <cell r="A271">
            <v>35816</v>
          </cell>
          <cell r="B271">
            <v>76.3</v>
          </cell>
          <cell r="D271">
            <v>2650</v>
          </cell>
          <cell r="E271">
            <v>16</v>
          </cell>
        </row>
        <row r="272">
          <cell r="A272">
            <v>35817</v>
          </cell>
          <cell r="B272">
            <v>76.400000000000006</v>
          </cell>
          <cell r="D272">
            <v>11000</v>
          </cell>
          <cell r="E272">
            <v>19</v>
          </cell>
        </row>
        <row r="273">
          <cell r="A273">
            <v>35818</v>
          </cell>
          <cell r="B273">
            <v>76.400000000000006</v>
          </cell>
          <cell r="D273">
            <v>11270</v>
          </cell>
          <cell r="E273">
            <v>19</v>
          </cell>
        </row>
        <row r="274">
          <cell r="A274">
            <v>35821</v>
          </cell>
          <cell r="B274">
            <v>76.400000000000006</v>
          </cell>
          <cell r="D274">
            <v>7530</v>
          </cell>
          <cell r="E274">
            <v>19</v>
          </cell>
        </row>
        <row r="275">
          <cell r="A275">
            <v>35822</v>
          </cell>
          <cell r="B275">
            <v>76.400000000000006</v>
          </cell>
          <cell r="D275">
            <v>8325</v>
          </cell>
          <cell r="E275">
            <v>19</v>
          </cell>
        </row>
        <row r="276">
          <cell r="A276">
            <v>35823</v>
          </cell>
          <cell r="B276">
            <v>76.400000000000006</v>
          </cell>
          <cell r="D276">
            <v>720</v>
          </cell>
          <cell r="E276">
            <v>15</v>
          </cell>
        </row>
        <row r="277">
          <cell r="A277">
            <v>35824</v>
          </cell>
          <cell r="B277">
            <v>76.400000000000006</v>
          </cell>
          <cell r="D277">
            <v>4495</v>
          </cell>
          <cell r="E277">
            <v>17</v>
          </cell>
        </row>
        <row r="278">
          <cell r="A278">
            <v>35825</v>
          </cell>
          <cell r="B278">
            <v>76.400300000000001</v>
          </cell>
          <cell r="D278">
            <v>8300</v>
          </cell>
          <cell r="E278">
            <v>20</v>
          </cell>
        </row>
        <row r="279">
          <cell r="A279">
            <v>35828</v>
          </cell>
          <cell r="B279">
            <v>76.400000000000006</v>
          </cell>
          <cell r="D279">
            <v>8765</v>
          </cell>
          <cell r="E279">
            <v>18</v>
          </cell>
        </row>
        <row r="280">
          <cell r="A280">
            <v>35829</v>
          </cell>
          <cell r="B280">
            <v>76.400000000000006</v>
          </cell>
          <cell r="D280">
            <v>3580</v>
          </cell>
          <cell r="E280">
            <v>18</v>
          </cell>
        </row>
        <row r="281">
          <cell r="A281">
            <v>35830</v>
          </cell>
          <cell r="B281">
            <v>76.400000000000006</v>
          </cell>
          <cell r="D281">
            <v>1895</v>
          </cell>
          <cell r="E281">
            <v>15</v>
          </cell>
        </row>
        <row r="282">
          <cell r="A282">
            <v>35831</v>
          </cell>
          <cell r="B282">
            <v>76.400000000000006</v>
          </cell>
          <cell r="D282">
            <v>6900</v>
          </cell>
          <cell r="E282">
            <v>17</v>
          </cell>
        </row>
        <row r="283">
          <cell r="A283">
            <v>35832</v>
          </cell>
          <cell r="B283">
            <v>76.400000000000006</v>
          </cell>
          <cell r="D283">
            <v>765</v>
          </cell>
          <cell r="E283">
            <v>14</v>
          </cell>
        </row>
        <row r="284">
          <cell r="A284">
            <v>35835</v>
          </cell>
          <cell r="B284">
            <v>76.38</v>
          </cell>
          <cell r="D284">
            <v>2270</v>
          </cell>
          <cell r="E284">
            <v>17</v>
          </cell>
        </row>
        <row r="285">
          <cell r="A285">
            <v>35836</v>
          </cell>
          <cell r="B285">
            <v>76.380899999999997</v>
          </cell>
          <cell r="D285">
            <v>2460</v>
          </cell>
          <cell r="E285">
            <v>17</v>
          </cell>
        </row>
        <row r="286">
          <cell r="A286">
            <v>35837</v>
          </cell>
          <cell r="B286">
            <v>76.400000000000006</v>
          </cell>
          <cell r="D286">
            <v>2395</v>
          </cell>
          <cell r="E286">
            <v>13</v>
          </cell>
        </row>
        <row r="287">
          <cell r="A287">
            <v>35838</v>
          </cell>
          <cell r="B287">
            <v>76.400000000000006</v>
          </cell>
          <cell r="D287">
            <v>4770</v>
          </cell>
          <cell r="E287">
            <v>16</v>
          </cell>
        </row>
        <row r="288">
          <cell r="A288">
            <v>35839</v>
          </cell>
          <cell r="B288">
            <v>76.400000000000006</v>
          </cell>
          <cell r="D288">
            <v>4545</v>
          </cell>
          <cell r="E288">
            <v>13</v>
          </cell>
        </row>
        <row r="289">
          <cell r="A289">
            <v>35842</v>
          </cell>
          <cell r="B289">
            <v>76.38</v>
          </cell>
          <cell r="D289">
            <v>2385</v>
          </cell>
          <cell r="E289">
            <v>14</v>
          </cell>
        </row>
        <row r="290">
          <cell r="A290">
            <v>35843</v>
          </cell>
          <cell r="B290">
            <v>76.400000000000006</v>
          </cell>
          <cell r="D290">
            <v>5480</v>
          </cell>
          <cell r="E290">
            <v>14</v>
          </cell>
        </row>
        <row r="291">
          <cell r="A291">
            <v>35844</v>
          </cell>
          <cell r="B291">
            <v>76.400000000000006</v>
          </cell>
          <cell r="D291">
            <v>4000</v>
          </cell>
          <cell r="E291">
            <v>12</v>
          </cell>
        </row>
        <row r="292">
          <cell r="A292">
            <v>35845</v>
          </cell>
          <cell r="B292">
            <v>76.400000000000006</v>
          </cell>
          <cell r="D292">
            <v>1360</v>
          </cell>
          <cell r="E292">
            <v>17</v>
          </cell>
        </row>
        <row r="293">
          <cell r="A293">
            <v>35846</v>
          </cell>
          <cell r="B293">
            <v>76.347999999999999</v>
          </cell>
          <cell r="D293">
            <v>2055</v>
          </cell>
          <cell r="E293">
            <v>15</v>
          </cell>
        </row>
        <row r="294">
          <cell r="A294">
            <v>35849</v>
          </cell>
          <cell r="B294">
            <v>76.400000000000006</v>
          </cell>
          <cell r="D294">
            <v>8355</v>
          </cell>
          <cell r="E294">
            <v>15</v>
          </cell>
        </row>
        <row r="295">
          <cell r="A295">
            <v>35850</v>
          </cell>
          <cell r="B295">
            <v>76.400000000000006</v>
          </cell>
          <cell r="D295">
            <v>2955</v>
          </cell>
          <cell r="E295">
            <v>15</v>
          </cell>
        </row>
        <row r="296">
          <cell r="A296">
            <v>35851</v>
          </cell>
          <cell r="B296">
            <v>76.400000000000006</v>
          </cell>
          <cell r="D296">
            <v>5120</v>
          </cell>
          <cell r="E296">
            <v>15</v>
          </cell>
        </row>
        <row r="297">
          <cell r="A297">
            <v>35852</v>
          </cell>
          <cell r="B297">
            <v>76.400000000000006</v>
          </cell>
          <cell r="D297">
            <v>845</v>
          </cell>
          <cell r="E297">
            <v>11</v>
          </cell>
        </row>
        <row r="298">
          <cell r="A298">
            <v>35853</v>
          </cell>
          <cell r="B298">
            <v>76.37</v>
          </cell>
          <cell r="D298">
            <v>825</v>
          </cell>
          <cell r="E298">
            <v>15</v>
          </cell>
        </row>
        <row r="299">
          <cell r="A299">
            <v>35856</v>
          </cell>
          <cell r="B299">
            <v>76.400000000000006</v>
          </cell>
          <cell r="D299">
            <v>735</v>
          </cell>
          <cell r="E299">
            <v>14</v>
          </cell>
        </row>
        <row r="300">
          <cell r="A300">
            <v>35857</v>
          </cell>
          <cell r="B300">
            <v>76.37</v>
          </cell>
          <cell r="D300">
            <v>2635</v>
          </cell>
          <cell r="E300">
            <v>19</v>
          </cell>
        </row>
        <row r="301">
          <cell r="A301">
            <v>35858</v>
          </cell>
          <cell r="B301">
            <v>76.400000000000006</v>
          </cell>
          <cell r="D301">
            <v>1550</v>
          </cell>
          <cell r="E301">
            <v>16</v>
          </cell>
        </row>
        <row r="302">
          <cell r="A302">
            <v>35859</v>
          </cell>
          <cell r="B302">
            <v>76.405000000000001</v>
          </cell>
          <cell r="D302">
            <v>325</v>
          </cell>
          <cell r="E302">
            <v>15</v>
          </cell>
        </row>
        <row r="303">
          <cell r="A303">
            <v>35860</v>
          </cell>
          <cell r="B303">
            <v>76.411100000000005</v>
          </cell>
          <cell r="D303">
            <v>7855</v>
          </cell>
          <cell r="E303">
            <v>18</v>
          </cell>
        </row>
        <row r="304">
          <cell r="A304">
            <v>35863</v>
          </cell>
          <cell r="B304">
            <v>76.430000000000007</v>
          </cell>
          <cell r="D304">
            <v>7865</v>
          </cell>
          <cell r="E304">
            <v>15</v>
          </cell>
        </row>
        <row r="305">
          <cell r="A305">
            <v>35864</v>
          </cell>
          <cell r="B305">
            <v>76.430000000000007</v>
          </cell>
          <cell r="D305">
            <v>8435</v>
          </cell>
          <cell r="E305">
            <v>20</v>
          </cell>
        </row>
        <row r="306">
          <cell r="A306">
            <v>35865</v>
          </cell>
          <cell r="B306">
            <v>76.454899999999995</v>
          </cell>
          <cell r="D306">
            <v>3185</v>
          </cell>
          <cell r="E306">
            <v>16</v>
          </cell>
        </row>
        <row r="307">
          <cell r="A307">
            <v>35866</v>
          </cell>
          <cell r="B307">
            <v>76.56</v>
          </cell>
          <cell r="D307">
            <v>2040</v>
          </cell>
          <cell r="E307">
            <v>15</v>
          </cell>
        </row>
        <row r="308">
          <cell r="A308">
            <v>35867</v>
          </cell>
          <cell r="B308">
            <v>76.45</v>
          </cell>
          <cell r="D308">
            <v>22785</v>
          </cell>
          <cell r="E308">
            <v>20</v>
          </cell>
        </row>
        <row r="309">
          <cell r="A309">
            <v>35870</v>
          </cell>
          <cell r="B309">
            <v>76.5</v>
          </cell>
          <cell r="D309">
            <v>2620</v>
          </cell>
          <cell r="E309">
            <v>12</v>
          </cell>
        </row>
        <row r="310">
          <cell r="A310">
            <v>35871</v>
          </cell>
          <cell r="B310">
            <v>76.599900000000005</v>
          </cell>
          <cell r="D310">
            <v>3505</v>
          </cell>
          <cell r="E310">
            <v>14</v>
          </cell>
        </row>
        <row r="311">
          <cell r="A311">
            <v>35872</v>
          </cell>
          <cell r="B311">
            <v>76.59</v>
          </cell>
          <cell r="D311">
            <v>1690</v>
          </cell>
          <cell r="E311">
            <v>18</v>
          </cell>
        </row>
        <row r="312">
          <cell r="A312">
            <v>35873</v>
          </cell>
          <cell r="B312">
            <v>76.599999999999994</v>
          </cell>
          <cell r="D312">
            <v>720</v>
          </cell>
          <cell r="E312">
            <v>12</v>
          </cell>
        </row>
        <row r="313">
          <cell r="A313">
            <v>35874</v>
          </cell>
          <cell r="B313">
            <v>76.56</v>
          </cell>
          <cell r="D313">
            <v>1915</v>
          </cell>
          <cell r="E313">
            <v>17</v>
          </cell>
        </row>
        <row r="314">
          <cell r="A314">
            <v>35877</v>
          </cell>
          <cell r="B314">
            <v>76.599999999999994</v>
          </cell>
          <cell r="D314">
            <v>525</v>
          </cell>
          <cell r="E314">
            <v>15</v>
          </cell>
        </row>
        <row r="315">
          <cell r="A315">
            <v>35878</v>
          </cell>
          <cell r="B315">
            <v>76.569999999999993</v>
          </cell>
          <cell r="D315">
            <v>6310</v>
          </cell>
          <cell r="E315">
            <v>13</v>
          </cell>
        </row>
        <row r="316">
          <cell r="A316">
            <v>35879</v>
          </cell>
          <cell r="B316">
            <v>76.55</v>
          </cell>
          <cell r="D316">
            <v>1770</v>
          </cell>
          <cell r="E316">
            <v>15</v>
          </cell>
        </row>
        <row r="317">
          <cell r="A317">
            <v>35880</v>
          </cell>
          <cell r="B317">
            <v>76.56</v>
          </cell>
          <cell r="D317">
            <v>315</v>
          </cell>
          <cell r="E317">
            <v>17</v>
          </cell>
        </row>
        <row r="318">
          <cell r="A318">
            <v>35881</v>
          </cell>
          <cell r="B318">
            <v>76.599999999999994</v>
          </cell>
          <cell r="D318">
            <v>1000</v>
          </cell>
          <cell r="E318">
            <v>13</v>
          </cell>
        </row>
        <row r="319">
          <cell r="A319">
            <v>35884</v>
          </cell>
          <cell r="B319">
            <v>76.599999999999994</v>
          </cell>
          <cell r="D319">
            <v>2505</v>
          </cell>
          <cell r="E319">
            <v>20</v>
          </cell>
        </row>
        <row r="320">
          <cell r="A320">
            <v>35885</v>
          </cell>
          <cell r="B320">
            <v>76.7</v>
          </cell>
          <cell r="D320">
            <v>5380</v>
          </cell>
          <cell r="E320">
            <v>16</v>
          </cell>
        </row>
        <row r="321">
          <cell r="A321">
            <v>35886</v>
          </cell>
          <cell r="B321">
            <v>76.59</v>
          </cell>
          <cell r="D321">
            <v>5045</v>
          </cell>
          <cell r="E321">
            <v>17</v>
          </cell>
        </row>
        <row r="322">
          <cell r="A322">
            <v>35887</v>
          </cell>
          <cell r="B322">
            <v>76.58</v>
          </cell>
          <cell r="D322">
            <v>1065</v>
          </cell>
          <cell r="E322">
            <v>17</v>
          </cell>
        </row>
        <row r="323">
          <cell r="A323">
            <v>35888</v>
          </cell>
          <cell r="B323">
            <v>76.55</v>
          </cell>
          <cell r="D323">
            <v>1825</v>
          </cell>
          <cell r="E323">
            <v>12</v>
          </cell>
        </row>
        <row r="324">
          <cell r="A324">
            <v>35891</v>
          </cell>
          <cell r="B324">
            <v>76.584999999999994</v>
          </cell>
          <cell r="D324">
            <v>960</v>
          </cell>
          <cell r="E324">
            <v>15</v>
          </cell>
        </row>
        <row r="325">
          <cell r="A325">
            <v>35892</v>
          </cell>
          <cell r="B325">
            <v>76.58</v>
          </cell>
          <cell r="D325">
            <v>1505</v>
          </cell>
          <cell r="E325">
            <v>15</v>
          </cell>
        </row>
        <row r="326">
          <cell r="A326">
            <v>35893</v>
          </cell>
          <cell r="B326">
            <v>76.555000000000007</v>
          </cell>
          <cell r="D326">
            <v>390</v>
          </cell>
          <cell r="E326">
            <v>12</v>
          </cell>
        </row>
        <row r="327">
          <cell r="A327">
            <v>35894</v>
          </cell>
          <cell r="B327">
            <v>76.56</v>
          </cell>
          <cell r="D327">
            <v>215</v>
          </cell>
          <cell r="E327">
            <v>10</v>
          </cell>
        </row>
        <row r="328">
          <cell r="A328">
            <v>35895</v>
          </cell>
          <cell r="B328">
            <v>76.599999999999994</v>
          </cell>
          <cell r="D328">
            <v>520</v>
          </cell>
          <cell r="E328">
            <v>12</v>
          </cell>
        </row>
        <row r="329">
          <cell r="A329">
            <v>35898</v>
          </cell>
          <cell r="B329">
            <v>76.614999999999995</v>
          </cell>
          <cell r="D329">
            <v>535</v>
          </cell>
          <cell r="E329">
            <v>12</v>
          </cell>
        </row>
        <row r="330">
          <cell r="A330">
            <v>35899</v>
          </cell>
          <cell r="B330">
            <v>76.61</v>
          </cell>
          <cell r="D330">
            <v>2600</v>
          </cell>
          <cell r="E330">
            <v>14</v>
          </cell>
        </row>
        <row r="331">
          <cell r="A331">
            <v>35900</v>
          </cell>
          <cell r="B331">
            <v>76.489999999999995</v>
          </cell>
          <cell r="D331">
            <v>3845</v>
          </cell>
          <cell r="E331">
            <v>15</v>
          </cell>
        </row>
        <row r="332">
          <cell r="A332">
            <v>35901</v>
          </cell>
          <cell r="B332">
            <v>76.593999999999994</v>
          </cell>
          <cell r="D332">
            <v>1545</v>
          </cell>
          <cell r="E332">
            <v>14</v>
          </cell>
        </row>
        <row r="333">
          <cell r="A333">
            <v>35902</v>
          </cell>
          <cell r="B333">
            <v>76.599999999999994</v>
          </cell>
          <cell r="D333">
            <v>3755</v>
          </cell>
          <cell r="E333">
            <v>17</v>
          </cell>
        </row>
        <row r="334">
          <cell r="A334">
            <v>35905</v>
          </cell>
          <cell r="B334">
            <v>76.61</v>
          </cell>
          <cell r="D334">
            <v>1255</v>
          </cell>
          <cell r="E334">
            <v>14</v>
          </cell>
        </row>
        <row r="335">
          <cell r="A335">
            <v>35906</v>
          </cell>
          <cell r="B335">
            <v>76.625100000000003</v>
          </cell>
          <cell r="D335">
            <v>3510</v>
          </cell>
          <cell r="E335">
            <v>14</v>
          </cell>
        </row>
        <row r="336">
          <cell r="A336">
            <v>35907</v>
          </cell>
          <cell r="B336">
            <v>76.64</v>
          </cell>
          <cell r="D336">
            <v>1940</v>
          </cell>
          <cell r="E336">
            <v>16</v>
          </cell>
        </row>
        <row r="337">
          <cell r="A337">
            <v>35908</v>
          </cell>
          <cell r="B337">
            <v>76.649500000000003</v>
          </cell>
          <cell r="D337">
            <v>470</v>
          </cell>
          <cell r="E337">
            <v>14</v>
          </cell>
        </row>
        <row r="338">
          <cell r="A338">
            <v>35909</v>
          </cell>
          <cell r="B338">
            <v>76.66</v>
          </cell>
          <cell r="D338">
            <v>1370</v>
          </cell>
          <cell r="E338">
            <v>13</v>
          </cell>
        </row>
        <row r="339">
          <cell r="A339">
            <v>35912</v>
          </cell>
          <cell r="B339">
            <v>76.640299999999996</v>
          </cell>
          <cell r="D339">
            <v>1815</v>
          </cell>
          <cell r="E339">
            <v>11</v>
          </cell>
        </row>
        <row r="340">
          <cell r="A340">
            <v>35913</v>
          </cell>
          <cell r="B340">
            <v>76.590999999999994</v>
          </cell>
          <cell r="D340">
            <v>1265</v>
          </cell>
          <cell r="E340">
            <v>12</v>
          </cell>
        </row>
        <row r="341">
          <cell r="A341">
            <v>35914</v>
          </cell>
          <cell r="B341">
            <v>76.649900000000002</v>
          </cell>
          <cell r="D341">
            <v>695</v>
          </cell>
          <cell r="E341">
            <v>13</v>
          </cell>
        </row>
        <row r="342">
          <cell r="A342">
            <v>35915</v>
          </cell>
          <cell r="B342">
            <v>76.665000000000006</v>
          </cell>
          <cell r="D342">
            <v>1445</v>
          </cell>
          <cell r="E342">
            <v>11</v>
          </cell>
        </row>
        <row r="343">
          <cell r="A343">
            <v>35919</v>
          </cell>
          <cell r="B343">
            <v>76.680000000000007</v>
          </cell>
          <cell r="D343">
            <v>4000</v>
          </cell>
          <cell r="E343">
            <v>14</v>
          </cell>
        </row>
        <row r="344">
          <cell r="A344">
            <v>35920</v>
          </cell>
          <cell r="B344">
            <v>76.75</v>
          </cell>
          <cell r="D344">
            <v>3550</v>
          </cell>
          <cell r="E344">
            <v>15</v>
          </cell>
        </row>
        <row r="345">
          <cell r="A345">
            <v>35921</v>
          </cell>
          <cell r="B345">
            <v>76.84</v>
          </cell>
          <cell r="D345">
            <v>4345</v>
          </cell>
          <cell r="E345">
            <v>17</v>
          </cell>
        </row>
        <row r="346">
          <cell r="A346">
            <v>35922</v>
          </cell>
          <cell r="B346">
            <v>76.795000000000002</v>
          </cell>
          <cell r="D346">
            <v>10705</v>
          </cell>
          <cell r="E346">
            <v>18</v>
          </cell>
        </row>
        <row r="347">
          <cell r="A347">
            <v>35923</v>
          </cell>
          <cell r="B347">
            <v>76.819999999999993</v>
          </cell>
          <cell r="D347">
            <v>4740</v>
          </cell>
          <cell r="E347">
            <v>17</v>
          </cell>
        </row>
        <row r="348">
          <cell r="A348">
            <v>35926</v>
          </cell>
          <cell r="B348">
            <v>76.825000000000003</v>
          </cell>
          <cell r="D348">
            <v>1015</v>
          </cell>
          <cell r="E348">
            <v>11</v>
          </cell>
        </row>
        <row r="349">
          <cell r="A349">
            <v>35927</v>
          </cell>
          <cell r="B349">
            <v>76.849999999999994</v>
          </cell>
          <cell r="D349">
            <v>350</v>
          </cell>
          <cell r="E349">
            <v>8</v>
          </cell>
        </row>
        <row r="350">
          <cell r="A350">
            <v>35928</v>
          </cell>
          <cell r="B350">
            <v>76.849999999999994</v>
          </cell>
          <cell r="D350">
            <v>3385</v>
          </cell>
          <cell r="E350">
            <v>11</v>
          </cell>
        </row>
        <row r="351">
          <cell r="A351">
            <v>35929</v>
          </cell>
          <cell r="B351">
            <v>76.849999999999994</v>
          </cell>
          <cell r="D351">
            <v>625</v>
          </cell>
          <cell r="E351">
            <v>7</v>
          </cell>
        </row>
        <row r="352">
          <cell r="A352">
            <v>35930</v>
          </cell>
          <cell r="B352">
            <v>76.790000000000006</v>
          </cell>
          <cell r="D352">
            <v>3845</v>
          </cell>
          <cell r="E352">
            <v>16</v>
          </cell>
        </row>
        <row r="353">
          <cell r="A353">
            <v>35933</v>
          </cell>
          <cell r="B353">
            <v>76.849900000000005</v>
          </cell>
          <cell r="D353">
            <v>50</v>
          </cell>
          <cell r="E353">
            <v>11</v>
          </cell>
        </row>
        <row r="354">
          <cell r="A354">
            <v>35934</v>
          </cell>
          <cell r="B354">
            <v>76.829899999999995</v>
          </cell>
          <cell r="D354">
            <v>5335</v>
          </cell>
          <cell r="E354">
            <v>14</v>
          </cell>
        </row>
        <row r="355">
          <cell r="A355">
            <v>35935</v>
          </cell>
          <cell r="B355">
            <v>76.819999999999993</v>
          </cell>
          <cell r="D355">
            <v>640</v>
          </cell>
          <cell r="E355">
            <v>12</v>
          </cell>
        </row>
        <row r="356">
          <cell r="A356">
            <v>35936</v>
          </cell>
          <cell r="B356">
            <v>76.849999999999994</v>
          </cell>
          <cell r="D356">
            <v>1250</v>
          </cell>
          <cell r="E356">
            <v>11</v>
          </cell>
        </row>
        <row r="357">
          <cell r="A357">
            <v>35937</v>
          </cell>
          <cell r="B357">
            <v>76.849999999999994</v>
          </cell>
          <cell r="D357">
            <v>2040</v>
          </cell>
          <cell r="E357">
            <v>13</v>
          </cell>
        </row>
        <row r="358">
          <cell r="A358">
            <v>35940</v>
          </cell>
          <cell r="B358">
            <v>76.849000000000004</v>
          </cell>
          <cell r="D358">
            <v>495</v>
          </cell>
          <cell r="E358">
            <v>11</v>
          </cell>
        </row>
        <row r="359">
          <cell r="A359">
            <v>35941</v>
          </cell>
          <cell r="B359">
            <v>76.849999999999994</v>
          </cell>
          <cell r="D359">
            <v>1440</v>
          </cell>
          <cell r="E359">
            <v>17</v>
          </cell>
        </row>
        <row r="360">
          <cell r="A360">
            <v>35942</v>
          </cell>
          <cell r="B360">
            <v>76.84</v>
          </cell>
          <cell r="D360">
            <v>2185</v>
          </cell>
          <cell r="E360">
            <v>13</v>
          </cell>
        </row>
        <row r="361">
          <cell r="A361">
            <v>35943</v>
          </cell>
          <cell r="B361">
            <v>76.849999999999994</v>
          </cell>
          <cell r="D361">
            <v>4300</v>
          </cell>
          <cell r="E361">
            <v>13</v>
          </cell>
        </row>
        <row r="362">
          <cell r="A362">
            <v>35944</v>
          </cell>
          <cell r="B362">
            <v>76.849999999999994</v>
          </cell>
          <cell r="D362">
            <v>20400</v>
          </cell>
          <cell r="E362">
            <v>16</v>
          </cell>
        </row>
        <row r="363">
          <cell r="A363">
            <v>35947</v>
          </cell>
          <cell r="B363">
            <v>76.9499</v>
          </cell>
          <cell r="D363">
            <v>9115</v>
          </cell>
          <cell r="E363">
            <v>15</v>
          </cell>
        </row>
        <row r="364">
          <cell r="A364">
            <v>35948</v>
          </cell>
          <cell r="B364">
            <v>76.95</v>
          </cell>
          <cell r="D364">
            <v>1455</v>
          </cell>
          <cell r="E364">
            <v>12</v>
          </cell>
        </row>
        <row r="365">
          <cell r="A365">
            <v>35949</v>
          </cell>
          <cell r="B365">
            <v>76.95</v>
          </cell>
          <cell r="D365">
            <v>1155</v>
          </cell>
          <cell r="E365">
            <v>13</v>
          </cell>
        </row>
        <row r="366">
          <cell r="A366">
            <v>35950</v>
          </cell>
          <cell r="B366">
            <v>76.95</v>
          </cell>
          <cell r="D366">
            <v>340</v>
          </cell>
          <cell r="E366">
            <v>13</v>
          </cell>
        </row>
        <row r="367">
          <cell r="A367">
            <v>35951</v>
          </cell>
          <cell r="B367">
            <v>76.95</v>
          </cell>
          <cell r="D367">
            <v>2150</v>
          </cell>
          <cell r="E367">
            <v>15</v>
          </cell>
        </row>
        <row r="368">
          <cell r="A368">
            <v>35954</v>
          </cell>
          <cell r="B368">
            <v>76.95</v>
          </cell>
          <cell r="D368">
            <v>1375</v>
          </cell>
          <cell r="E368">
            <v>14</v>
          </cell>
        </row>
        <row r="369">
          <cell r="A369">
            <v>35955</v>
          </cell>
          <cell r="B369">
            <v>76.95</v>
          </cell>
          <cell r="D369">
            <v>3580</v>
          </cell>
          <cell r="E369">
            <v>0</v>
          </cell>
        </row>
        <row r="370">
          <cell r="A370">
            <v>35956</v>
          </cell>
          <cell r="B370">
            <v>76.95</v>
          </cell>
          <cell r="D370">
            <v>475</v>
          </cell>
          <cell r="E370">
            <v>15</v>
          </cell>
        </row>
        <row r="371">
          <cell r="A371">
            <v>35957</v>
          </cell>
          <cell r="B371">
            <v>76.9495</v>
          </cell>
          <cell r="D371">
            <v>820</v>
          </cell>
          <cell r="E371">
            <v>11</v>
          </cell>
        </row>
        <row r="372">
          <cell r="A372">
            <v>35958</v>
          </cell>
          <cell r="B372">
            <v>76.900000000000006</v>
          </cell>
          <cell r="D372">
            <v>1320</v>
          </cell>
          <cell r="E372">
            <v>17</v>
          </cell>
        </row>
        <row r="373">
          <cell r="A373">
            <v>35961</v>
          </cell>
          <cell r="B373">
            <v>76.95</v>
          </cell>
          <cell r="D373">
            <v>3250</v>
          </cell>
          <cell r="E373">
            <v>12</v>
          </cell>
        </row>
        <row r="374">
          <cell r="A374">
            <v>35962</v>
          </cell>
          <cell r="B374">
            <v>76.95</v>
          </cell>
          <cell r="D374">
            <v>5295</v>
          </cell>
          <cell r="E374">
            <v>17</v>
          </cell>
        </row>
        <row r="375">
          <cell r="A375">
            <v>35963</v>
          </cell>
          <cell r="B375">
            <v>76.97</v>
          </cell>
          <cell r="D375">
            <v>590</v>
          </cell>
          <cell r="E375">
            <v>11</v>
          </cell>
        </row>
        <row r="376">
          <cell r="A376">
            <v>35964</v>
          </cell>
          <cell r="B376">
            <v>76.97</v>
          </cell>
          <cell r="D376">
            <v>1290</v>
          </cell>
          <cell r="E376">
            <v>11</v>
          </cell>
        </row>
        <row r="377">
          <cell r="A377">
            <v>35965</v>
          </cell>
          <cell r="B377">
            <v>76.984999999999999</v>
          </cell>
          <cell r="D377">
            <v>1450</v>
          </cell>
          <cell r="E377">
            <v>12</v>
          </cell>
        </row>
        <row r="378">
          <cell r="A378">
            <v>35968</v>
          </cell>
          <cell r="B378">
            <v>77.05</v>
          </cell>
          <cell r="D378">
            <v>1550</v>
          </cell>
          <cell r="E378">
            <v>17</v>
          </cell>
        </row>
        <row r="379">
          <cell r="A379">
            <v>35969</v>
          </cell>
          <cell r="B379">
            <v>77.05</v>
          </cell>
          <cell r="D379">
            <v>9440</v>
          </cell>
          <cell r="E379">
            <v>20</v>
          </cell>
        </row>
        <row r="380">
          <cell r="A380">
            <v>35970</v>
          </cell>
          <cell r="B380">
            <v>77.150000000000006</v>
          </cell>
          <cell r="D380">
            <v>4945</v>
          </cell>
          <cell r="E380">
            <v>19</v>
          </cell>
        </row>
        <row r="381">
          <cell r="A381">
            <v>35971</v>
          </cell>
          <cell r="B381">
            <v>77.150000000000006</v>
          </cell>
          <cell r="D381">
            <v>5205</v>
          </cell>
          <cell r="E381">
            <v>15</v>
          </cell>
        </row>
        <row r="382">
          <cell r="A382">
            <v>35972</v>
          </cell>
          <cell r="B382">
            <v>77.150000000000006</v>
          </cell>
          <cell r="D382">
            <v>1300</v>
          </cell>
          <cell r="E382">
            <v>10</v>
          </cell>
        </row>
        <row r="383">
          <cell r="A383">
            <v>35975</v>
          </cell>
          <cell r="B383">
            <v>77.16</v>
          </cell>
          <cell r="D383">
            <v>2155</v>
          </cell>
          <cell r="E383">
            <v>10</v>
          </cell>
        </row>
        <row r="384">
          <cell r="A384">
            <v>35976</v>
          </cell>
          <cell r="B384">
            <v>77.2</v>
          </cell>
          <cell r="D384">
            <v>4010</v>
          </cell>
          <cell r="E384">
            <v>13</v>
          </cell>
        </row>
        <row r="385">
          <cell r="A385">
            <v>35977</v>
          </cell>
          <cell r="B385">
            <v>77.2</v>
          </cell>
          <cell r="D385">
            <v>3935</v>
          </cell>
          <cell r="E385">
            <v>13</v>
          </cell>
        </row>
        <row r="386">
          <cell r="A386">
            <v>35978</v>
          </cell>
          <cell r="B386">
            <v>77.2</v>
          </cell>
          <cell r="D386">
            <v>1300</v>
          </cell>
          <cell r="E386">
            <v>12</v>
          </cell>
        </row>
        <row r="387">
          <cell r="A387">
            <v>35979</v>
          </cell>
          <cell r="B387">
            <v>77.2</v>
          </cell>
          <cell r="D387">
            <v>6210</v>
          </cell>
          <cell r="E387">
            <v>10</v>
          </cell>
        </row>
        <row r="388">
          <cell r="A388">
            <v>35982</v>
          </cell>
          <cell r="B388">
            <v>77.25</v>
          </cell>
          <cell r="D388">
            <v>1175</v>
          </cell>
          <cell r="E388">
            <v>12</v>
          </cell>
        </row>
        <row r="389">
          <cell r="A389">
            <v>35983</v>
          </cell>
          <cell r="B389">
            <v>77.249899999999997</v>
          </cell>
          <cell r="D389">
            <v>5290</v>
          </cell>
          <cell r="E389">
            <v>15</v>
          </cell>
        </row>
        <row r="390">
          <cell r="A390">
            <v>35984</v>
          </cell>
          <cell r="B390">
            <v>77.25</v>
          </cell>
          <cell r="D390">
            <v>2565</v>
          </cell>
          <cell r="E390">
            <v>11</v>
          </cell>
        </row>
        <row r="391">
          <cell r="A391">
            <v>35985</v>
          </cell>
          <cell r="B391">
            <v>77.25</v>
          </cell>
          <cell r="D391">
            <v>2875</v>
          </cell>
          <cell r="E391">
            <v>16</v>
          </cell>
        </row>
        <row r="392">
          <cell r="A392">
            <v>35986</v>
          </cell>
          <cell r="B392">
            <v>77.25</v>
          </cell>
          <cell r="D392">
            <v>10130</v>
          </cell>
          <cell r="E392">
            <v>18</v>
          </cell>
        </row>
        <row r="393">
          <cell r="A393">
            <v>35989</v>
          </cell>
          <cell r="B393">
            <v>77.349999999999994</v>
          </cell>
          <cell r="D393">
            <v>8695</v>
          </cell>
          <cell r="E393">
            <v>13</v>
          </cell>
        </row>
        <row r="394">
          <cell r="A394">
            <v>35990</v>
          </cell>
          <cell r="B394">
            <v>77.349999999999994</v>
          </cell>
          <cell r="D394">
            <v>4780</v>
          </cell>
          <cell r="E394">
            <v>15</v>
          </cell>
        </row>
        <row r="395">
          <cell r="A395">
            <v>35991</v>
          </cell>
          <cell r="B395">
            <v>77.349999999999994</v>
          </cell>
          <cell r="D395">
            <v>1645</v>
          </cell>
          <cell r="E395">
            <v>11</v>
          </cell>
        </row>
        <row r="396">
          <cell r="A396">
            <v>35992</v>
          </cell>
          <cell r="B396">
            <v>77.319999999999993</v>
          </cell>
          <cell r="D396">
            <v>600</v>
          </cell>
          <cell r="E396">
            <v>12</v>
          </cell>
        </row>
        <row r="397">
          <cell r="A397">
            <v>35993</v>
          </cell>
          <cell r="B397">
            <v>77.349999999999994</v>
          </cell>
          <cell r="D397">
            <v>1300</v>
          </cell>
          <cell r="E397">
            <v>9</v>
          </cell>
        </row>
        <row r="398">
          <cell r="A398">
            <v>35996</v>
          </cell>
          <cell r="B398">
            <v>77.45</v>
          </cell>
          <cell r="D398">
            <v>2705</v>
          </cell>
          <cell r="E398">
            <v>14</v>
          </cell>
        </row>
        <row r="399">
          <cell r="A399">
            <v>35997</v>
          </cell>
          <cell r="B399">
            <v>77.449799999999996</v>
          </cell>
          <cell r="D399">
            <v>300</v>
          </cell>
          <cell r="E399">
            <v>10</v>
          </cell>
        </row>
        <row r="400">
          <cell r="A400">
            <v>35998</v>
          </cell>
          <cell r="B400">
            <v>77.4499</v>
          </cell>
          <cell r="D400">
            <v>4960</v>
          </cell>
          <cell r="E400">
            <v>14</v>
          </cell>
        </row>
        <row r="401">
          <cell r="A401">
            <v>35999</v>
          </cell>
          <cell r="B401">
            <v>77.45</v>
          </cell>
          <cell r="D401">
            <v>2310</v>
          </cell>
          <cell r="E401">
            <v>10</v>
          </cell>
        </row>
        <row r="402">
          <cell r="A402">
            <v>36000</v>
          </cell>
          <cell r="B402">
            <v>77.499499999999998</v>
          </cell>
          <cell r="D402">
            <v>3980</v>
          </cell>
          <cell r="E402">
            <v>15</v>
          </cell>
        </row>
        <row r="403">
          <cell r="A403">
            <v>36003</v>
          </cell>
          <cell r="B403">
            <v>77.5</v>
          </cell>
          <cell r="D403">
            <v>5605</v>
          </cell>
          <cell r="E403">
            <v>14</v>
          </cell>
        </row>
        <row r="404">
          <cell r="A404">
            <v>36004</v>
          </cell>
          <cell r="B404">
            <v>77.55</v>
          </cell>
          <cell r="D404">
            <v>3640</v>
          </cell>
          <cell r="E404">
            <v>16</v>
          </cell>
        </row>
        <row r="405">
          <cell r="A405">
            <v>36005</v>
          </cell>
          <cell r="B405">
            <v>77.55</v>
          </cell>
          <cell r="D405">
            <v>2215</v>
          </cell>
          <cell r="E405">
            <v>11</v>
          </cell>
        </row>
        <row r="406">
          <cell r="A406">
            <v>36006</v>
          </cell>
          <cell r="B406">
            <v>77.55</v>
          </cell>
          <cell r="D406">
            <v>6340</v>
          </cell>
          <cell r="E406">
            <v>14</v>
          </cell>
        </row>
        <row r="407">
          <cell r="A407">
            <v>36007</v>
          </cell>
          <cell r="B407">
            <v>77.599999999999994</v>
          </cell>
          <cell r="D407">
            <v>6850</v>
          </cell>
          <cell r="E407">
            <v>17</v>
          </cell>
        </row>
        <row r="408">
          <cell r="A408">
            <v>36010</v>
          </cell>
          <cell r="B408">
            <v>77.61</v>
          </cell>
          <cell r="D408">
            <v>595</v>
          </cell>
          <cell r="E408">
            <v>12</v>
          </cell>
        </row>
        <row r="409">
          <cell r="A409">
            <v>36011</v>
          </cell>
          <cell r="B409">
            <v>77.599999999999994</v>
          </cell>
          <cell r="D409">
            <v>280</v>
          </cell>
          <cell r="E409">
            <v>13</v>
          </cell>
        </row>
        <row r="410">
          <cell r="A410">
            <v>36012</v>
          </cell>
          <cell r="B410">
            <v>77.650199999999998</v>
          </cell>
          <cell r="D410">
            <v>120</v>
          </cell>
          <cell r="E410">
            <v>14</v>
          </cell>
        </row>
        <row r="411">
          <cell r="A411">
            <v>36013</v>
          </cell>
          <cell r="B411">
            <v>77.69</v>
          </cell>
          <cell r="D411">
            <v>430</v>
          </cell>
          <cell r="E411">
            <v>14</v>
          </cell>
        </row>
        <row r="412">
          <cell r="A412">
            <v>36014</v>
          </cell>
          <cell r="B412">
            <v>77.8</v>
          </cell>
          <cell r="D412">
            <v>775</v>
          </cell>
          <cell r="E412">
            <v>14</v>
          </cell>
        </row>
        <row r="413">
          <cell r="A413">
            <v>36017</v>
          </cell>
          <cell r="B413">
            <v>77.849999999999994</v>
          </cell>
          <cell r="D413">
            <v>1210</v>
          </cell>
          <cell r="E413">
            <v>14</v>
          </cell>
        </row>
        <row r="414">
          <cell r="A414">
            <v>36018</v>
          </cell>
          <cell r="B414">
            <v>77.849999999999994</v>
          </cell>
          <cell r="D414">
            <v>3600</v>
          </cell>
          <cell r="E414">
            <v>11</v>
          </cell>
        </row>
        <row r="415">
          <cell r="A415">
            <v>36019</v>
          </cell>
          <cell r="B415">
            <v>77.900000000000006</v>
          </cell>
          <cell r="D415">
            <v>3175</v>
          </cell>
          <cell r="E415">
            <v>14</v>
          </cell>
        </row>
        <row r="416">
          <cell r="A416">
            <v>36020</v>
          </cell>
          <cell r="B416">
            <v>78</v>
          </cell>
          <cell r="D416">
            <v>1270</v>
          </cell>
          <cell r="E416">
            <v>15</v>
          </cell>
        </row>
        <row r="417">
          <cell r="A417">
            <v>36021</v>
          </cell>
          <cell r="B417">
            <v>78.3</v>
          </cell>
          <cell r="D417">
            <v>6610</v>
          </cell>
          <cell r="E417">
            <v>20</v>
          </cell>
        </row>
        <row r="418">
          <cell r="A418">
            <v>36024</v>
          </cell>
          <cell r="B418">
            <v>78.3</v>
          </cell>
          <cell r="D418">
            <v>7240</v>
          </cell>
          <cell r="E418">
            <v>16</v>
          </cell>
        </row>
        <row r="419">
          <cell r="A419">
            <v>36025</v>
          </cell>
          <cell r="B419">
            <v>78.3</v>
          </cell>
          <cell r="D419">
            <v>9250</v>
          </cell>
          <cell r="E419">
            <v>16</v>
          </cell>
        </row>
        <row r="420">
          <cell r="A420">
            <v>36026</v>
          </cell>
          <cell r="B420">
            <v>78.5</v>
          </cell>
          <cell r="D420">
            <v>3235</v>
          </cell>
          <cell r="E420">
            <v>17</v>
          </cell>
        </row>
        <row r="421">
          <cell r="A421">
            <v>36027</v>
          </cell>
          <cell r="B421">
            <v>78.5</v>
          </cell>
          <cell r="D421">
            <v>10840</v>
          </cell>
          <cell r="E421">
            <v>15</v>
          </cell>
        </row>
        <row r="422">
          <cell r="A422">
            <v>36028</v>
          </cell>
          <cell r="B422">
            <v>78.5</v>
          </cell>
          <cell r="D422">
            <v>3390</v>
          </cell>
          <cell r="E422">
            <v>10</v>
          </cell>
        </row>
        <row r="423">
          <cell r="A423">
            <v>36031</v>
          </cell>
          <cell r="B423">
            <v>78.5</v>
          </cell>
          <cell r="D423">
            <v>4380</v>
          </cell>
          <cell r="E423">
            <v>14</v>
          </cell>
        </row>
        <row r="424">
          <cell r="A424">
            <v>36032</v>
          </cell>
          <cell r="B424">
            <v>78.5</v>
          </cell>
          <cell r="D424">
            <v>4295</v>
          </cell>
          <cell r="E424">
            <v>15</v>
          </cell>
        </row>
        <row r="425">
          <cell r="A425">
            <v>36033</v>
          </cell>
          <cell r="B425">
            <v>78.5</v>
          </cell>
          <cell r="D425">
            <v>6370</v>
          </cell>
          <cell r="E425">
            <v>15</v>
          </cell>
        </row>
        <row r="426">
          <cell r="A426">
            <v>36034</v>
          </cell>
          <cell r="B426">
            <v>78.7</v>
          </cell>
          <cell r="D426">
            <v>1065</v>
          </cell>
          <cell r="E426">
            <v>12</v>
          </cell>
        </row>
        <row r="427">
          <cell r="A427">
            <v>36035</v>
          </cell>
          <cell r="B427">
            <v>78.8</v>
          </cell>
          <cell r="D427">
            <v>10695</v>
          </cell>
          <cell r="E427">
            <v>15</v>
          </cell>
        </row>
        <row r="428">
          <cell r="A428">
            <v>36038</v>
          </cell>
          <cell r="B428">
            <v>78.8</v>
          </cell>
          <cell r="D428">
            <v>6170</v>
          </cell>
          <cell r="E428">
            <v>15</v>
          </cell>
        </row>
        <row r="429">
          <cell r="A429">
            <v>36039</v>
          </cell>
          <cell r="B429">
            <v>78.900000000000006</v>
          </cell>
          <cell r="D429">
            <v>5815</v>
          </cell>
          <cell r="E429">
            <v>17</v>
          </cell>
        </row>
        <row r="430">
          <cell r="A430">
            <v>36040</v>
          </cell>
          <cell r="B430">
            <v>78.900000000000006</v>
          </cell>
          <cell r="D430">
            <v>9405</v>
          </cell>
          <cell r="E430">
            <v>15</v>
          </cell>
        </row>
        <row r="431">
          <cell r="A431">
            <v>36041</v>
          </cell>
          <cell r="B431">
            <v>78.900000000000006</v>
          </cell>
          <cell r="D431">
            <v>14495</v>
          </cell>
          <cell r="E431">
            <v>13</v>
          </cell>
        </row>
        <row r="432">
          <cell r="A432">
            <v>36042</v>
          </cell>
          <cell r="B432">
            <v>79</v>
          </cell>
          <cell r="D432">
            <v>11150</v>
          </cell>
          <cell r="E432">
            <v>18</v>
          </cell>
        </row>
        <row r="433">
          <cell r="A433">
            <v>36045</v>
          </cell>
          <cell r="B433">
            <v>79.2</v>
          </cell>
          <cell r="D433">
            <v>3500</v>
          </cell>
          <cell r="E433">
            <v>14</v>
          </cell>
        </row>
        <row r="434">
          <cell r="A434">
            <v>36046</v>
          </cell>
          <cell r="B434">
            <v>79.3</v>
          </cell>
          <cell r="D434">
            <v>14990</v>
          </cell>
          <cell r="E434">
            <v>16</v>
          </cell>
        </row>
        <row r="435">
          <cell r="A435">
            <v>36047</v>
          </cell>
          <cell r="B435">
            <v>79.799899999999994</v>
          </cell>
          <cell r="D435">
            <v>905</v>
          </cell>
          <cell r="E435">
            <v>15</v>
          </cell>
        </row>
        <row r="436">
          <cell r="A436">
            <v>36048</v>
          </cell>
          <cell r="B436">
            <v>80</v>
          </cell>
          <cell r="D436">
            <v>14800</v>
          </cell>
          <cell r="E436">
            <v>21</v>
          </cell>
        </row>
        <row r="437">
          <cell r="A437">
            <v>36049</v>
          </cell>
          <cell r="B437">
            <v>80</v>
          </cell>
          <cell r="D437">
            <v>9705</v>
          </cell>
          <cell r="E437">
            <v>22</v>
          </cell>
        </row>
        <row r="438">
          <cell r="A438">
            <v>36052</v>
          </cell>
          <cell r="B438">
            <v>79.98</v>
          </cell>
          <cell r="D438">
            <v>2130</v>
          </cell>
          <cell r="E438">
            <v>16</v>
          </cell>
        </row>
        <row r="439">
          <cell r="A439">
            <v>36053</v>
          </cell>
          <cell r="B439">
            <v>79.7</v>
          </cell>
          <cell r="D439">
            <v>4215</v>
          </cell>
          <cell r="E439">
            <v>15</v>
          </cell>
        </row>
        <row r="440">
          <cell r="A440">
            <v>36054</v>
          </cell>
          <cell r="B440">
            <v>79.8</v>
          </cell>
          <cell r="D440">
            <v>255</v>
          </cell>
          <cell r="E440">
            <v>14</v>
          </cell>
        </row>
        <row r="441">
          <cell r="A441">
            <v>36055</v>
          </cell>
          <cell r="B441">
            <v>79.95</v>
          </cell>
          <cell r="D441">
            <v>2135</v>
          </cell>
          <cell r="E441">
            <v>17</v>
          </cell>
        </row>
        <row r="442">
          <cell r="A442">
            <v>36056</v>
          </cell>
          <cell r="B442">
            <v>79.98</v>
          </cell>
          <cell r="D442">
            <v>890</v>
          </cell>
          <cell r="E442">
            <v>17</v>
          </cell>
        </row>
        <row r="443">
          <cell r="A443">
            <v>36059</v>
          </cell>
          <cell r="B443">
            <v>80.2</v>
          </cell>
          <cell r="D443">
            <v>360</v>
          </cell>
          <cell r="E443">
            <v>12</v>
          </cell>
        </row>
        <row r="444">
          <cell r="A444">
            <v>36060</v>
          </cell>
          <cell r="B444">
            <v>80.200100000000006</v>
          </cell>
          <cell r="D444">
            <v>2350</v>
          </cell>
          <cell r="E444">
            <v>14</v>
          </cell>
        </row>
        <row r="445">
          <cell r="A445">
            <v>36061</v>
          </cell>
          <cell r="B445">
            <v>80.400000000000006</v>
          </cell>
          <cell r="D445">
            <v>12195</v>
          </cell>
          <cell r="E445">
            <v>14</v>
          </cell>
        </row>
        <row r="446">
          <cell r="A446">
            <v>36062</v>
          </cell>
          <cell r="B446">
            <v>80.400000000000006</v>
          </cell>
          <cell r="D446">
            <v>6385</v>
          </cell>
          <cell r="E446">
            <v>13</v>
          </cell>
        </row>
        <row r="447">
          <cell r="A447">
            <v>36063</v>
          </cell>
          <cell r="B447">
            <v>80.400000000000006</v>
          </cell>
          <cell r="D447">
            <v>4300</v>
          </cell>
          <cell r="E447">
            <v>12</v>
          </cell>
        </row>
        <row r="448">
          <cell r="A448">
            <v>36066</v>
          </cell>
          <cell r="B448">
            <v>80.403999999999996</v>
          </cell>
          <cell r="D448">
            <v>5520</v>
          </cell>
          <cell r="E448">
            <v>14</v>
          </cell>
        </row>
        <row r="449">
          <cell r="A449">
            <v>36067</v>
          </cell>
          <cell r="B449">
            <v>80.430300000000003</v>
          </cell>
          <cell r="D449">
            <v>1115</v>
          </cell>
          <cell r="E449">
            <v>12</v>
          </cell>
        </row>
        <row r="450">
          <cell r="A450">
            <v>36068</v>
          </cell>
          <cell r="B450">
            <v>80.5</v>
          </cell>
          <cell r="D450">
            <v>3470</v>
          </cell>
          <cell r="E450">
            <v>15</v>
          </cell>
        </row>
        <row r="451">
          <cell r="A451">
            <v>36069</v>
          </cell>
          <cell r="B451">
            <v>80.67</v>
          </cell>
          <cell r="D451">
            <v>30</v>
          </cell>
          <cell r="E451">
            <v>14</v>
          </cell>
        </row>
        <row r="452">
          <cell r="A452">
            <v>36070</v>
          </cell>
          <cell r="B452">
            <v>80.709999999999994</v>
          </cell>
          <cell r="D452">
            <v>6380</v>
          </cell>
          <cell r="E452">
            <v>16</v>
          </cell>
        </row>
        <row r="453">
          <cell r="A453">
            <v>36073</v>
          </cell>
          <cell r="B453">
            <v>80.900000000000006</v>
          </cell>
          <cell r="D453">
            <v>790</v>
          </cell>
          <cell r="E453">
            <v>18</v>
          </cell>
        </row>
        <row r="454">
          <cell r="A454">
            <v>36074</v>
          </cell>
          <cell r="B454">
            <v>80.95</v>
          </cell>
          <cell r="D454">
            <v>2315</v>
          </cell>
          <cell r="E454">
            <v>15</v>
          </cell>
        </row>
        <row r="455">
          <cell r="A455">
            <v>36075</v>
          </cell>
          <cell r="B455">
            <v>81.099999999999994</v>
          </cell>
          <cell r="D455">
            <v>3525</v>
          </cell>
          <cell r="E455">
            <v>18</v>
          </cell>
        </row>
        <row r="456">
          <cell r="A456">
            <v>36076</v>
          </cell>
          <cell r="B456">
            <v>81.2</v>
          </cell>
          <cell r="D456">
            <v>4575</v>
          </cell>
          <cell r="E456">
            <v>14</v>
          </cell>
        </row>
        <row r="457">
          <cell r="A457">
            <v>36077</v>
          </cell>
          <cell r="B457">
            <v>81.25</v>
          </cell>
          <cell r="D457">
            <v>12530</v>
          </cell>
          <cell r="E457">
            <v>17</v>
          </cell>
        </row>
        <row r="458">
          <cell r="A458">
            <v>36080</v>
          </cell>
          <cell r="B458">
            <v>81.400000000000006</v>
          </cell>
          <cell r="D458">
            <v>2735</v>
          </cell>
          <cell r="E458">
            <v>17</v>
          </cell>
        </row>
        <row r="459">
          <cell r="A459">
            <v>36081</v>
          </cell>
          <cell r="B459">
            <v>81.55</v>
          </cell>
          <cell r="D459">
            <v>14600</v>
          </cell>
          <cell r="E459">
            <v>18</v>
          </cell>
        </row>
        <row r="460">
          <cell r="A460">
            <v>36082</v>
          </cell>
          <cell r="B460">
            <v>81.5</v>
          </cell>
          <cell r="D460">
            <v>10500</v>
          </cell>
          <cell r="E460">
            <v>18</v>
          </cell>
        </row>
        <row r="461">
          <cell r="A461">
            <v>36083</v>
          </cell>
          <cell r="B461">
            <v>81.499899999999997</v>
          </cell>
          <cell r="D461">
            <v>4620</v>
          </cell>
          <cell r="E461">
            <v>14</v>
          </cell>
        </row>
        <row r="462">
          <cell r="A462">
            <v>36084</v>
          </cell>
          <cell r="B462">
            <v>81.5</v>
          </cell>
          <cell r="D462">
            <v>6565</v>
          </cell>
          <cell r="E462">
            <v>14</v>
          </cell>
        </row>
        <row r="463">
          <cell r="A463">
            <v>36087</v>
          </cell>
          <cell r="B463">
            <v>81.5</v>
          </cell>
          <cell r="D463">
            <v>3140</v>
          </cell>
          <cell r="E463">
            <v>18</v>
          </cell>
        </row>
        <row r="464">
          <cell r="A464">
            <v>36088</v>
          </cell>
          <cell r="B464">
            <v>81.5</v>
          </cell>
          <cell r="D464">
            <v>4575</v>
          </cell>
          <cell r="E464">
            <v>20</v>
          </cell>
        </row>
        <row r="465">
          <cell r="A465">
            <v>36089</v>
          </cell>
          <cell r="B465">
            <v>81.5</v>
          </cell>
          <cell r="D465">
            <v>4970</v>
          </cell>
          <cell r="E465">
            <v>15</v>
          </cell>
        </row>
        <row r="466">
          <cell r="A466">
            <v>36090</v>
          </cell>
          <cell r="B466">
            <v>81.500299999999996</v>
          </cell>
          <cell r="D466">
            <v>8800</v>
          </cell>
          <cell r="E466">
            <v>15</v>
          </cell>
        </row>
        <row r="467">
          <cell r="A467">
            <v>36091</v>
          </cell>
          <cell r="B467">
            <v>81.599999999999994</v>
          </cell>
          <cell r="D467">
            <v>4980</v>
          </cell>
          <cell r="E467">
            <v>14</v>
          </cell>
        </row>
        <row r="468">
          <cell r="A468">
            <v>36094</v>
          </cell>
          <cell r="B468">
            <v>81.8</v>
          </cell>
          <cell r="D468">
            <v>730</v>
          </cell>
          <cell r="E468">
            <v>14</v>
          </cell>
        </row>
        <row r="469">
          <cell r="A469">
            <v>36095</v>
          </cell>
          <cell r="B469">
            <v>81.900000000000006</v>
          </cell>
          <cell r="D469">
            <v>10995</v>
          </cell>
          <cell r="E469">
            <v>20</v>
          </cell>
        </row>
        <row r="470">
          <cell r="A470">
            <v>36096</v>
          </cell>
          <cell r="B470">
            <v>81.8506</v>
          </cell>
          <cell r="D470">
            <v>6015</v>
          </cell>
          <cell r="E470">
            <v>15</v>
          </cell>
        </row>
        <row r="471">
          <cell r="A471">
            <v>36097</v>
          </cell>
          <cell r="B471">
            <v>81.900000000000006</v>
          </cell>
          <cell r="D471">
            <v>6205</v>
          </cell>
          <cell r="E471">
            <v>16</v>
          </cell>
        </row>
        <row r="472">
          <cell r="A472">
            <v>36098</v>
          </cell>
          <cell r="B472">
            <v>81.87</v>
          </cell>
          <cell r="D472">
            <v>6135</v>
          </cell>
          <cell r="E472">
            <v>17</v>
          </cell>
        </row>
        <row r="473">
          <cell r="A473">
            <v>36101</v>
          </cell>
          <cell r="B473">
            <v>82</v>
          </cell>
          <cell r="D473">
            <v>4885</v>
          </cell>
          <cell r="E473">
            <v>15</v>
          </cell>
        </row>
        <row r="474">
          <cell r="A474">
            <v>36102</v>
          </cell>
          <cell r="B474">
            <v>82.1</v>
          </cell>
          <cell r="D474">
            <v>5030</v>
          </cell>
          <cell r="E474">
            <v>15</v>
          </cell>
        </row>
        <row r="475">
          <cell r="A475">
            <v>36103</v>
          </cell>
          <cell r="B475">
            <v>82.1</v>
          </cell>
          <cell r="D475">
            <v>5610</v>
          </cell>
          <cell r="E475">
            <v>15</v>
          </cell>
        </row>
        <row r="476">
          <cell r="A476">
            <v>36104</v>
          </cell>
          <cell r="B476">
            <v>82.2</v>
          </cell>
          <cell r="D476">
            <v>7880</v>
          </cell>
          <cell r="E476">
            <v>16</v>
          </cell>
        </row>
        <row r="477">
          <cell r="A477">
            <v>36105</v>
          </cell>
          <cell r="B477">
            <v>82.200100000000006</v>
          </cell>
          <cell r="D477">
            <v>10125</v>
          </cell>
          <cell r="E477">
            <v>16</v>
          </cell>
        </row>
        <row r="478">
          <cell r="A478">
            <v>36108</v>
          </cell>
          <cell r="B478">
            <v>82.3</v>
          </cell>
          <cell r="D478">
            <v>5545</v>
          </cell>
          <cell r="E478">
            <v>16</v>
          </cell>
        </row>
        <row r="479">
          <cell r="A479">
            <v>36109</v>
          </cell>
          <cell r="B479">
            <v>82.3</v>
          </cell>
          <cell r="C479">
            <v>82.302124242424256</v>
          </cell>
          <cell r="D479">
            <v>3300</v>
          </cell>
          <cell r="E479">
            <v>15</v>
          </cell>
        </row>
        <row r="480">
          <cell r="A480">
            <v>36110</v>
          </cell>
          <cell r="B480">
            <v>82.3</v>
          </cell>
          <cell r="C480">
            <v>82.322046888888877</v>
          </cell>
          <cell r="D480">
            <v>4500</v>
          </cell>
          <cell r="E480">
            <v>18</v>
          </cell>
        </row>
        <row r="481">
          <cell r="A481">
            <v>36111</v>
          </cell>
          <cell r="B481">
            <v>82.43</v>
          </cell>
          <cell r="C481">
            <v>82.400491803278697</v>
          </cell>
          <cell r="D481">
            <v>610</v>
          </cell>
          <cell r="E481">
            <v>18</v>
          </cell>
        </row>
        <row r="482">
          <cell r="A482">
            <v>36112</v>
          </cell>
          <cell r="B482">
            <v>82.400499999999994</v>
          </cell>
          <cell r="C482">
            <v>82.444934318817431</v>
          </cell>
          <cell r="D482">
            <v>12515</v>
          </cell>
          <cell r="E482">
            <v>21</v>
          </cell>
        </row>
        <row r="483">
          <cell r="A483">
            <v>36115</v>
          </cell>
          <cell r="B483">
            <v>82.55</v>
          </cell>
          <cell r="C483">
            <v>82.580474034620494</v>
          </cell>
          <cell r="D483">
            <v>3755</v>
          </cell>
          <cell r="E483">
            <v>11</v>
          </cell>
        </row>
        <row r="484">
          <cell r="A484">
            <v>36116</v>
          </cell>
          <cell r="B484">
            <v>82.55</v>
          </cell>
          <cell r="C484">
            <v>82.584464939024372</v>
          </cell>
          <cell r="D484">
            <v>3280</v>
          </cell>
          <cell r="E484">
            <v>16</v>
          </cell>
        </row>
        <row r="485">
          <cell r="A485">
            <v>36117</v>
          </cell>
          <cell r="B485">
            <v>82.63</v>
          </cell>
          <cell r="C485">
            <v>82.582221496005786</v>
          </cell>
          <cell r="D485">
            <v>6885</v>
          </cell>
          <cell r="E485">
            <v>16</v>
          </cell>
        </row>
        <row r="486">
          <cell r="A486">
            <v>36118</v>
          </cell>
          <cell r="B486">
            <v>82.700100000000006</v>
          </cell>
          <cell r="C486">
            <v>82.721645983086674</v>
          </cell>
          <cell r="D486">
            <v>14190</v>
          </cell>
          <cell r="E486">
            <v>20</v>
          </cell>
        </row>
        <row r="487">
          <cell r="A487">
            <v>36119</v>
          </cell>
          <cell r="B487">
            <v>82.8</v>
          </cell>
          <cell r="C487">
            <v>82.799955069878081</v>
          </cell>
          <cell r="D487">
            <v>16815</v>
          </cell>
          <cell r="E487">
            <v>21</v>
          </cell>
          <cell r="F487">
            <v>16815</v>
          </cell>
        </row>
        <row r="488">
          <cell r="A488">
            <v>36122</v>
          </cell>
          <cell r="B488">
            <v>82.85</v>
          </cell>
          <cell r="C488">
            <v>82.850151668351913</v>
          </cell>
          <cell r="D488">
            <v>9890</v>
          </cell>
          <cell r="E488">
            <v>20</v>
          </cell>
          <cell r="F488">
            <v>9890</v>
          </cell>
        </row>
        <row r="489">
          <cell r="A489">
            <v>36123</v>
          </cell>
          <cell r="B489">
            <v>82.85</v>
          </cell>
          <cell r="C489">
            <v>82.878285134037384</v>
          </cell>
          <cell r="D489">
            <v>12310</v>
          </cell>
          <cell r="E489">
            <v>21</v>
          </cell>
          <cell r="F489">
            <v>12310</v>
          </cell>
        </row>
        <row r="490">
          <cell r="A490">
            <v>36124</v>
          </cell>
          <cell r="B490">
            <v>82.9</v>
          </cell>
          <cell r="C490">
            <v>82.9</v>
          </cell>
          <cell r="D490">
            <v>8840</v>
          </cell>
          <cell r="E490">
            <v>20</v>
          </cell>
          <cell r="F490">
            <v>8840</v>
          </cell>
        </row>
        <row r="491">
          <cell r="A491">
            <v>36125</v>
          </cell>
          <cell r="B491">
            <v>82.9</v>
          </cell>
          <cell r="C491">
            <v>82.902628085106386</v>
          </cell>
          <cell r="D491">
            <v>5875</v>
          </cell>
          <cell r="E491">
            <v>20</v>
          </cell>
          <cell r="F491">
            <v>5875</v>
          </cell>
        </row>
        <row r="492">
          <cell r="A492">
            <v>36126</v>
          </cell>
          <cell r="B492">
            <v>82.95</v>
          </cell>
          <cell r="C492">
            <v>82.950075726842456</v>
          </cell>
          <cell r="D492">
            <v>7395</v>
          </cell>
          <cell r="E492">
            <v>20</v>
          </cell>
          <cell r="F492">
            <v>7395</v>
          </cell>
        </row>
        <row r="493">
          <cell r="A493">
            <v>36129</v>
          </cell>
          <cell r="B493">
            <v>83</v>
          </cell>
          <cell r="C493">
            <v>83.000961940610651</v>
          </cell>
          <cell r="D493">
            <v>11955</v>
          </cell>
          <cell r="E493">
            <v>18</v>
          </cell>
          <cell r="F493">
            <v>11955</v>
          </cell>
        </row>
        <row r="494">
          <cell r="A494">
            <v>36130</v>
          </cell>
          <cell r="B494">
            <v>83.1</v>
          </cell>
          <cell r="C494">
            <v>83.1</v>
          </cell>
          <cell r="D494">
            <v>4745</v>
          </cell>
          <cell r="E494">
            <v>14</v>
          </cell>
          <cell r="F494">
            <v>3400</v>
          </cell>
        </row>
        <row r="495">
          <cell r="A495">
            <v>36131</v>
          </cell>
          <cell r="B495">
            <v>83.1</v>
          </cell>
          <cell r="C495">
            <v>83.113892870662468</v>
          </cell>
          <cell r="D495">
            <v>7925</v>
          </cell>
          <cell r="E495">
            <v>21</v>
          </cell>
          <cell r="F495">
            <v>7925</v>
          </cell>
        </row>
        <row r="496">
          <cell r="A496">
            <v>36132</v>
          </cell>
          <cell r="B496">
            <v>83.15</v>
          </cell>
          <cell r="C496">
            <v>83.150026881720436</v>
          </cell>
          <cell r="D496">
            <v>3720</v>
          </cell>
          <cell r="E496">
            <v>17</v>
          </cell>
          <cell r="F496">
            <v>3700</v>
          </cell>
        </row>
        <row r="497">
          <cell r="A497">
            <v>36133</v>
          </cell>
          <cell r="B497">
            <v>83.2</v>
          </cell>
          <cell r="C497">
            <v>83.2</v>
          </cell>
          <cell r="D497">
            <v>5105</v>
          </cell>
          <cell r="E497">
            <v>14</v>
          </cell>
          <cell r="F497">
            <v>3700</v>
          </cell>
        </row>
        <row r="498">
          <cell r="A498">
            <v>36136</v>
          </cell>
          <cell r="B498">
            <v>83.25</v>
          </cell>
          <cell r="C498">
            <v>83.260163411619288</v>
          </cell>
          <cell r="D498">
            <v>4045</v>
          </cell>
          <cell r="E498">
            <v>18</v>
          </cell>
          <cell r="F498">
            <v>2145</v>
          </cell>
        </row>
        <row r="499">
          <cell r="A499">
            <v>36137</v>
          </cell>
          <cell r="B499">
            <v>83.251000000000005</v>
          </cell>
          <cell r="C499">
            <v>83.255130373831776</v>
          </cell>
          <cell r="D499">
            <v>1070</v>
          </cell>
          <cell r="E499">
            <v>15</v>
          </cell>
          <cell r="F499">
            <v>770</v>
          </cell>
        </row>
        <row r="500">
          <cell r="A500">
            <v>36138</v>
          </cell>
          <cell r="B500">
            <v>83.239900000000006</v>
          </cell>
          <cell r="C500">
            <v>83.241604600484294</v>
          </cell>
          <cell r="D500">
            <v>4130</v>
          </cell>
          <cell r="E500">
            <v>16</v>
          </cell>
          <cell r="F500">
            <v>-900</v>
          </cell>
        </row>
        <row r="501">
          <cell r="A501">
            <v>36139</v>
          </cell>
          <cell r="B501">
            <v>83.25</v>
          </cell>
          <cell r="C501">
            <v>83.250276008492577</v>
          </cell>
          <cell r="D501">
            <v>2355</v>
          </cell>
          <cell r="E501">
            <v>16</v>
          </cell>
          <cell r="F501">
            <v>2355</v>
          </cell>
        </row>
        <row r="502">
          <cell r="A502">
            <v>36140</v>
          </cell>
          <cell r="B502">
            <v>83.3</v>
          </cell>
          <cell r="C502">
            <v>83.300332326283979</v>
          </cell>
          <cell r="D502">
            <v>4965</v>
          </cell>
          <cell r="E502">
            <v>14</v>
          </cell>
          <cell r="F502">
            <v>4965</v>
          </cell>
        </row>
        <row r="503">
          <cell r="A503">
            <v>36143</v>
          </cell>
          <cell r="B503">
            <v>83.4</v>
          </cell>
          <cell r="C503">
            <v>83.400456140350869</v>
          </cell>
          <cell r="D503">
            <v>4275</v>
          </cell>
          <cell r="E503">
            <v>16</v>
          </cell>
          <cell r="F503">
            <v>3700</v>
          </cell>
        </row>
        <row r="504">
          <cell r="A504">
            <v>36144</v>
          </cell>
          <cell r="B504">
            <v>83.5</v>
          </cell>
          <cell r="C504">
            <v>83.501866452131949</v>
          </cell>
          <cell r="D504">
            <v>6215</v>
          </cell>
          <cell r="E504">
            <v>15</v>
          </cell>
          <cell r="F504">
            <v>6000</v>
          </cell>
        </row>
        <row r="505">
          <cell r="A505">
            <v>36146</v>
          </cell>
          <cell r="B505">
            <v>83.55</v>
          </cell>
          <cell r="C505">
            <v>83.569643818849414</v>
          </cell>
          <cell r="D505">
            <v>8170</v>
          </cell>
          <cell r="E505">
            <v>16</v>
          </cell>
          <cell r="F505">
            <v>8170</v>
          </cell>
        </row>
        <row r="506">
          <cell r="A506">
            <v>36147</v>
          </cell>
          <cell r="B506">
            <v>83.6</v>
          </cell>
          <cell r="C506">
            <v>83.6</v>
          </cell>
          <cell r="D506">
            <v>9500</v>
          </cell>
          <cell r="E506">
            <v>19</v>
          </cell>
          <cell r="F506">
            <v>9500</v>
          </cell>
        </row>
        <row r="507">
          <cell r="A507">
            <v>36150</v>
          </cell>
          <cell r="B507">
            <v>83.700100000000006</v>
          </cell>
          <cell r="C507">
            <v>83.702553235162881</v>
          </cell>
          <cell r="D507">
            <v>11205</v>
          </cell>
          <cell r="E507">
            <v>18</v>
          </cell>
          <cell r="F507">
            <v>11000</v>
          </cell>
        </row>
        <row r="508">
          <cell r="A508">
            <v>36151</v>
          </cell>
          <cell r="B508">
            <v>83.72</v>
          </cell>
          <cell r="C508">
            <v>83.73661150592217</v>
          </cell>
          <cell r="D508">
            <v>14775</v>
          </cell>
          <cell r="E508">
            <v>19</v>
          </cell>
          <cell r="F508">
            <v>14770</v>
          </cell>
        </row>
        <row r="509">
          <cell r="A509">
            <v>36152</v>
          </cell>
          <cell r="B509">
            <v>83.8</v>
          </cell>
          <cell r="C509">
            <v>83.8</v>
          </cell>
          <cell r="D509">
            <v>3270</v>
          </cell>
          <cell r="E509">
            <v>14</v>
          </cell>
          <cell r="F509">
            <v>3270</v>
          </cell>
        </row>
        <row r="510">
          <cell r="A510">
            <v>36153</v>
          </cell>
          <cell r="B510">
            <v>83.85</v>
          </cell>
          <cell r="C510">
            <v>83.850923361034162</v>
          </cell>
          <cell r="D510">
            <v>10830</v>
          </cell>
          <cell r="E510">
            <v>18</v>
          </cell>
          <cell r="F510">
            <v>10700</v>
          </cell>
        </row>
        <row r="511">
          <cell r="A511">
            <v>36154</v>
          </cell>
          <cell r="B511">
            <v>83.9</v>
          </cell>
          <cell r="C511">
            <v>83.899886712095437</v>
          </cell>
          <cell r="D511">
            <v>8805</v>
          </cell>
          <cell r="E511">
            <v>16</v>
          </cell>
          <cell r="F511">
            <v>8500</v>
          </cell>
        </row>
        <row r="512">
          <cell r="A512">
            <v>36157</v>
          </cell>
          <cell r="B512">
            <v>83.98</v>
          </cell>
          <cell r="C512">
            <v>84.005130903328038</v>
          </cell>
          <cell r="D512">
            <v>15775</v>
          </cell>
          <cell r="E512">
            <v>16</v>
          </cell>
          <cell r="F512">
            <v>15775</v>
          </cell>
        </row>
        <row r="513">
          <cell r="A513">
            <v>36158</v>
          </cell>
          <cell r="B513">
            <v>84</v>
          </cell>
          <cell r="C513">
            <v>84</v>
          </cell>
          <cell r="D513">
            <v>8900</v>
          </cell>
          <cell r="E513">
            <v>16</v>
          </cell>
          <cell r="F513">
            <v>8500</v>
          </cell>
        </row>
        <row r="514">
          <cell r="A514">
            <v>36159</v>
          </cell>
          <cell r="B514">
            <v>84</v>
          </cell>
          <cell r="C514">
            <v>84</v>
          </cell>
          <cell r="D514">
            <v>6215</v>
          </cell>
          <cell r="E514">
            <v>14</v>
          </cell>
          <cell r="F514">
            <v>5400</v>
          </cell>
        </row>
        <row r="515">
          <cell r="A515">
            <v>36160</v>
          </cell>
          <cell r="B515">
            <v>84</v>
          </cell>
          <cell r="C515">
            <v>84</v>
          </cell>
          <cell r="D515">
            <v>25230</v>
          </cell>
          <cell r="E515">
            <v>20</v>
          </cell>
          <cell r="F515">
            <v>25230</v>
          </cell>
        </row>
        <row r="516">
          <cell r="A516">
            <v>36164</v>
          </cell>
          <cell r="B516">
            <v>84.2</v>
          </cell>
          <cell r="C516">
            <v>84.200040355125083</v>
          </cell>
          <cell r="D516">
            <v>12390</v>
          </cell>
          <cell r="E516">
            <v>16</v>
          </cell>
          <cell r="F516">
            <v>10300</v>
          </cell>
        </row>
        <row r="517">
          <cell r="A517">
            <v>36165</v>
          </cell>
          <cell r="B517">
            <v>84.200100000000006</v>
          </cell>
          <cell r="C517">
            <v>84.235901304347834</v>
          </cell>
          <cell r="D517">
            <v>12650</v>
          </cell>
          <cell r="E517">
            <v>18</v>
          </cell>
          <cell r="F517">
            <v>12650</v>
          </cell>
        </row>
        <row r="518">
          <cell r="A518">
            <v>36166</v>
          </cell>
          <cell r="B518">
            <v>84.25</v>
          </cell>
          <cell r="C518">
            <v>84.271116785079954</v>
          </cell>
          <cell r="D518">
            <v>11260</v>
          </cell>
          <cell r="E518">
            <v>18</v>
          </cell>
          <cell r="F518">
            <v>11000</v>
          </cell>
        </row>
        <row r="519">
          <cell r="A519">
            <v>36167</v>
          </cell>
          <cell r="B519">
            <v>84.35</v>
          </cell>
          <cell r="C519">
            <v>84.35</v>
          </cell>
          <cell r="D519">
            <v>3600</v>
          </cell>
          <cell r="E519">
            <v>14</v>
          </cell>
          <cell r="F519">
            <v>3600</v>
          </cell>
        </row>
        <row r="520">
          <cell r="A520">
            <v>36168</v>
          </cell>
          <cell r="B520">
            <v>84.35</v>
          </cell>
          <cell r="C520">
            <v>84.362403680276003</v>
          </cell>
          <cell r="D520">
            <v>8695</v>
          </cell>
          <cell r="E520">
            <v>18</v>
          </cell>
          <cell r="F520">
            <v>8600</v>
          </cell>
        </row>
        <row r="521">
          <cell r="A521">
            <v>36171</v>
          </cell>
          <cell r="B521">
            <v>84.5</v>
          </cell>
          <cell r="C521">
            <v>84.500482248520711</v>
          </cell>
          <cell r="D521">
            <v>11830</v>
          </cell>
          <cell r="E521">
            <v>18</v>
          </cell>
          <cell r="F521">
            <v>11500</v>
          </cell>
        </row>
        <row r="522">
          <cell r="A522">
            <v>36172</v>
          </cell>
          <cell r="B522">
            <v>84.5</v>
          </cell>
          <cell r="C522">
            <v>84.563455830950105</v>
          </cell>
          <cell r="D522">
            <v>15735</v>
          </cell>
          <cell r="E522">
            <v>20</v>
          </cell>
          <cell r="F522">
            <v>15500</v>
          </cell>
        </row>
        <row r="523">
          <cell r="A523">
            <v>36173</v>
          </cell>
          <cell r="B523">
            <v>84.6</v>
          </cell>
          <cell r="C523">
            <v>84.601981904351589</v>
          </cell>
          <cell r="D523">
            <v>11605</v>
          </cell>
          <cell r="E523">
            <v>17</v>
          </cell>
          <cell r="F523">
            <v>11605</v>
          </cell>
        </row>
        <row r="524">
          <cell r="A524">
            <v>36174</v>
          </cell>
          <cell r="B524">
            <v>84.65</v>
          </cell>
          <cell r="C524">
            <v>84.65004460303301</v>
          </cell>
          <cell r="D524">
            <v>11210</v>
          </cell>
          <cell r="E524">
            <v>17</v>
          </cell>
          <cell r="F524">
            <v>11210</v>
          </cell>
        </row>
        <row r="525">
          <cell r="A525">
            <v>36175</v>
          </cell>
          <cell r="B525">
            <v>84.65</v>
          </cell>
          <cell r="C525">
            <v>84.653297297297314</v>
          </cell>
          <cell r="D525">
            <v>4625</v>
          </cell>
          <cell r="E525">
            <v>15</v>
          </cell>
          <cell r="F525">
            <v>4625</v>
          </cell>
        </row>
        <row r="526">
          <cell r="A526">
            <v>36178</v>
          </cell>
          <cell r="B526">
            <v>84.7</v>
          </cell>
          <cell r="C526">
            <v>84.7</v>
          </cell>
          <cell r="D526">
            <v>2820</v>
          </cell>
          <cell r="E526">
            <v>10</v>
          </cell>
          <cell r="F526">
            <v>2820</v>
          </cell>
        </row>
        <row r="527">
          <cell r="A527">
            <v>36179</v>
          </cell>
          <cell r="B527">
            <v>84.8</v>
          </cell>
          <cell r="C527">
            <v>84.758695384615407</v>
          </cell>
          <cell r="D527">
            <v>8125</v>
          </cell>
          <cell r="E527">
            <v>16</v>
          </cell>
          <cell r="F527">
            <v>5625</v>
          </cell>
        </row>
        <row r="528">
          <cell r="A528">
            <v>36181</v>
          </cell>
          <cell r="B528">
            <v>84.95</v>
          </cell>
          <cell r="C528">
            <v>84.938529376498806</v>
          </cell>
          <cell r="D528">
            <v>8340</v>
          </cell>
          <cell r="E528">
            <v>18</v>
          </cell>
          <cell r="F528">
            <v>5400</v>
          </cell>
        </row>
        <row r="529">
          <cell r="A529">
            <v>36182</v>
          </cell>
          <cell r="B529">
            <v>84.98</v>
          </cell>
          <cell r="C529">
            <v>84.996526237989656</v>
          </cell>
          <cell r="D529">
            <v>6765</v>
          </cell>
          <cell r="E529">
            <v>15</v>
          </cell>
          <cell r="F529">
            <v>6765</v>
          </cell>
        </row>
        <row r="530">
          <cell r="A530">
            <v>36185</v>
          </cell>
          <cell r="B530">
            <v>85.1</v>
          </cell>
          <cell r="C530">
            <v>85.1</v>
          </cell>
          <cell r="D530">
            <v>5430</v>
          </cell>
          <cell r="E530">
            <v>12</v>
          </cell>
          <cell r="F530">
            <v>5430</v>
          </cell>
        </row>
        <row r="531">
          <cell r="A531">
            <v>36186</v>
          </cell>
          <cell r="B531">
            <v>85.15</v>
          </cell>
          <cell r="C531">
            <v>85.111428571428547</v>
          </cell>
          <cell r="D531">
            <v>1400</v>
          </cell>
          <cell r="E531">
            <v>12</v>
          </cell>
          <cell r="F531">
            <v>0</v>
          </cell>
        </row>
        <row r="532">
          <cell r="A532">
            <v>36187</v>
          </cell>
          <cell r="B532">
            <v>85.15</v>
          </cell>
          <cell r="C532">
            <v>85.158727034120759</v>
          </cell>
          <cell r="D532">
            <v>3810</v>
          </cell>
          <cell r="E532">
            <v>12</v>
          </cell>
          <cell r="F532">
            <v>3810</v>
          </cell>
        </row>
        <row r="533">
          <cell r="A533">
            <v>36188</v>
          </cell>
          <cell r="B533">
            <v>85.1</v>
          </cell>
          <cell r="C533">
            <v>85.143356164383562</v>
          </cell>
          <cell r="D533">
            <v>730</v>
          </cell>
          <cell r="E533">
            <v>11</v>
          </cell>
          <cell r="F533">
            <v>700</v>
          </cell>
        </row>
        <row r="534">
          <cell r="A534">
            <v>36189</v>
          </cell>
          <cell r="B534">
            <v>85.1</v>
          </cell>
          <cell r="C534">
            <v>85.12</v>
          </cell>
          <cell r="D534">
            <v>190</v>
          </cell>
          <cell r="E534">
            <v>12</v>
          </cell>
          <cell r="F534">
            <v>5</v>
          </cell>
        </row>
        <row r="535">
          <cell r="A535">
            <v>36192</v>
          </cell>
          <cell r="B535">
            <v>85.09</v>
          </cell>
          <cell r="C535">
            <v>85.086574999999996</v>
          </cell>
          <cell r="D535">
            <v>320</v>
          </cell>
          <cell r="E535">
            <v>15</v>
          </cell>
          <cell r="F535">
            <v>-25</v>
          </cell>
        </row>
        <row r="536">
          <cell r="A536">
            <v>36193</v>
          </cell>
          <cell r="B536">
            <v>85.09</v>
          </cell>
          <cell r="C536">
            <v>85.068666666666658</v>
          </cell>
          <cell r="D536">
            <v>150</v>
          </cell>
          <cell r="E536">
            <v>14</v>
          </cell>
          <cell r="F536">
            <v>-5</v>
          </cell>
        </row>
        <row r="537">
          <cell r="A537">
            <v>36194</v>
          </cell>
          <cell r="B537">
            <v>85.1</v>
          </cell>
          <cell r="C537">
            <v>85.091999999999999</v>
          </cell>
          <cell r="D537">
            <v>25</v>
          </cell>
          <cell r="E537">
            <v>9</v>
          </cell>
          <cell r="F537">
            <v>0</v>
          </cell>
        </row>
        <row r="538">
          <cell r="A538">
            <v>36195</v>
          </cell>
          <cell r="B538">
            <v>85.15</v>
          </cell>
          <cell r="C538">
            <v>85.173179190751441</v>
          </cell>
          <cell r="D538">
            <v>4325</v>
          </cell>
          <cell r="E538">
            <v>13</v>
          </cell>
          <cell r="F538">
            <v>4325</v>
          </cell>
        </row>
        <row r="539">
          <cell r="A539">
            <v>36196</v>
          </cell>
          <cell r="B539">
            <v>85.25</v>
          </cell>
          <cell r="C539">
            <v>85.249945578231305</v>
          </cell>
          <cell r="D539">
            <v>735</v>
          </cell>
          <cell r="E539">
            <v>13</v>
          </cell>
          <cell r="F539">
            <v>635</v>
          </cell>
        </row>
        <row r="540">
          <cell r="A540">
            <v>36199</v>
          </cell>
          <cell r="B540">
            <v>85.4</v>
          </cell>
          <cell r="C540">
            <v>85.343925233644853</v>
          </cell>
          <cell r="D540">
            <v>535</v>
          </cell>
          <cell r="E540">
            <v>12</v>
          </cell>
          <cell r="F540">
            <v>335</v>
          </cell>
        </row>
        <row r="541">
          <cell r="A541">
            <v>36200</v>
          </cell>
          <cell r="B541">
            <v>85.43</v>
          </cell>
          <cell r="C541">
            <v>85.412000000000006</v>
          </cell>
          <cell r="D541">
            <v>50</v>
          </cell>
          <cell r="E541">
            <v>0</v>
          </cell>
          <cell r="F541">
            <v>20</v>
          </cell>
        </row>
        <row r="542">
          <cell r="A542">
            <v>36201</v>
          </cell>
          <cell r="B542">
            <v>85.100099999999998</v>
          </cell>
          <cell r="C542">
            <v>85.216326086956514</v>
          </cell>
          <cell r="D542">
            <v>460</v>
          </cell>
          <cell r="E542">
            <v>14</v>
          </cell>
          <cell r="F542">
            <v>-100</v>
          </cell>
        </row>
        <row r="543">
          <cell r="A543">
            <v>36202</v>
          </cell>
          <cell r="B543">
            <v>85.4</v>
          </cell>
          <cell r="C543">
            <v>85.399997435897433</v>
          </cell>
          <cell r="D543">
            <v>195</v>
          </cell>
          <cell r="E543">
            <v>11</v>
          </cell>
          <cell r="F543">
            <v>5</v>
          </cell>
        </row>
        <row r="544">
          <cell r="A544">
            <v>36203</v>
          </cell>
          <cell r="B544">
            <v>85.5</v>
          </cell>
          <cell r="C544">
            <v>85.492500000000007</v>
          </cell>
          <cell r="D544">
            <v>70</v>
          </cell>
          <cell r="E544">
            <v>9</v>
          </cell>
          <cell r="F544">
            <v>60</v>
          </cell>
        </row>
        <row r="545">
          <cell r="A545">
            <v>36206</v>
          </cell>
          <cell r="B545">
            <v>85.5</v>
          </cell>
          <cell r="C545">
            <v>85.5</v>
          </cell>
          <cell r="D545">
            <v>5</v>
          </cell>
          <cell r="E545">
            <v>9</v>
          </cell>
          <cell r="F545">
            <v>0</v>
          </cell>
        </row>
        <row r="546">
          <cell r="A546">
            <v>36207</v>
          </cell>
          <cell r="B546">
            <v>85.4</v>
          </cell>
          <cell r="C546">
            <v>85.4</v>
          </cell>
          <cell r="D546">
            <v>10</v>
          </cell>
          <cell r="E546">
            <v>9</v>
          </cell>
          <cell r="F546">
            <v>0</v>
          </cell>
        </row>
        <row r="547">
          <cell r="A547">
            <v>36208</v>
          </cell>
          <cell r="B547">
            <v>85.27</v>
          </cell>
          <cell r="C547">
            <v>85.337727272727264</v>
          </cell>
          <cell r="D547">
            <v>330</v>
          </cell>
          <cell r="E547">
            <v>13</v>
          </cell>
          <cell r="F547">
            <v>-75</v>
          </cell>
        </row>
        <row r="548">
          <cell r="A548">
            <v>36209</v>
          </cell>
          <cell r="B548">
            <v>85.58</v>
          </cell>
          <cell r="C548">
            <v>85.584761904761919</v>
          </cell>
          <cell r="D548">
            <v>1050</v>
          </cell>
          <cell r="E548">
            <v>15</v>
          </cell>
          <cell r="F548">
            <v>700</v>
          </cell>
        </row>
        <row r="549">
          <cell r="A549">
            <v>36210</v>
          </cell>
          <cell r="B549">
            <v>85.7</v>
          </cell>
          <cell r="C549">
            <v>85.690526315789484</v>
          </cell>
          <cell r="D549">
            <v>190</v>
          </cell>
          <cell r="E549">
            <v>13</v>
          </cell>
          <cell r="F549">
            <v>10</v>
          </cell>
        </row>
        <row r="550">
          <cell r="A550">
            <v>36213</v>
          </cell>
          <cell r="B550">
            <v>85.8</v>
          </cell>
          <cell r="C550">
            <v>85.8</v>
          </cell>
          <cell r="D550">
            <v>25</v>
          </cell>
          <cell r="E550">
            <v>9</v>
          </cell>
          <cell r="F550">
            <v>0</v>
          </cell>
        </row>
        <row r="551">
          <cell r="A551">
            <v>36214</v>
          </cell>
          <cell r="B551">
            <v>86</v>
          </cell>
          <cell r="C551">
            <v>85.992114754098324</v>
          </cell>
          <cell r="D551">
            <v>3050</v>
          </cell>
          <cell r="E551">
            <v>13</v>
          </cell>
          <cell r="F551">
            <v>2600</v>
          </cell>
        </row>
        <row r="552">
          <cell r="A552">
            <v>36215</v>
          </cell>
          <cell r="B552">
            <v>86.2</v>
          </cell>
          <cell r="C552">
            <v>86.164168350168353</v>
          </cell>
          <cell r="D552">
            <v>1485</v>
          </cell>
          <cell r="E552">
            <v>11</v>
          </cell>
          <cell r="F552">
            <v>70</v>
          </cell>
        </row>
        <row r="553">
          <cell r="A553">
            <v>36216</v>
          </cell>
          <cell r="B553">
            <v>86.3</v>
          </cell>
          <cell r="C553">
            <v>86.294883720930244</v>
          </cell>
          <cell r="D553">
            <v>215</v>
          </cell>
          <cell r="E553">
            <v>11</v>
          </cell>
          <cell r="F553">
            <v>0</v>
          </cell>
        </row>
        <row r="554">
          <cell r="A554">
            <v>36217</v>
          </cell>
          <cell r="B554">
            <v>86.45</v>
          </cell>
          <cell r="C554">
            <v>86.448819444444439</v>
          </cell>
          <cell r="D554">
            <v>2880</v>
          </cell>
          <cell r="E554">
            <v>11</v>
          </cell>
          <cell r="F554">
            <v>2000</v>
          </cell>
        </row>
        <row r="555">
          <cell r="A555">
            <v>36220</v>
          </cell>
          <cell r="B555">
            <v>86.7</v>
          </cell>
          <cell r="C555">
            <v>86.699865951742638</v>
          </cell>
          <cell r="D555">
            <v>7460</v>
          </cell>
          <cell r="E555">
            <v>15</v>
          </cell>
          <cell r="F555">
            <v>7460</v>
          </cell>
        </row>
        <row r="556">
          <cell r="A556">
            <v>36221</v>
          </cell>
          <cell r="B556">
            <v>86.8</v>
          </cell>
          <cell r="C556">
            <v>86.780075896580485</v>
          </cell>
          <cell r="D556">
            <v>5995</v>
          </cell>
          <cell r="E556">
            <v>15</v>
          </cell>
          <cell r="F556">
            <v>5500</v>
          </cell>
        </row>
        <row r="557">
          <cell r="A557">
            <v>36222</v>
          </cell>
          <cell r="B557">
            <v>86.75</v>
          </cell>
          <cell r="C557">
            <v>86.81707678381261</v>
          </cell>
          <cell r="D557">
            <v>4695</v>
          </cell>
          <cell r="E557">
            <v>16</v>
          </cell>
          <cell r="F557">
            <v>4500</v>
          </cell>
        </row>
        <row r="558">
          <cell r="A558">
            <v>36223</v>
          </cell>
          <cell r="B558">
            <v>86.81</v>
          </cell>
          <cell r="C558">
            <v>86.81046136363635</v>
          </cell>
          <cell r="D558">
            <v>1320</v>
          </cell>
          <cell r="E558">
            <v>16</v>
          </cell>
          <cell r="F558">
            <v>1300</v>
          </cell>
        </row>
        <row r="559">
          <cell r="A559">
            <v>36224</v>
          </cell>
          <cell r="B559">
            <v>87</v>
          </cell>
          <cell r="C559">
            <v>86.921891891891903</v>
          </cell>
          <cell r="D559">
            <v>1110</v>
          </cell>
          <cell r="E559">
            <v>12</v>
          </cell>
          <cell r="F559">
            <v>550</v>
          </cell>
        </row>
        <row r="560">
          <cell r="A560">
            <v>36228</v>
          </cell>
          <cell r="B560">
            <v>87</v>
          </cell>
          <cell r="C560">
            <v>87.052197757847523</v>
          </cell>
          <cell r="D560">
            <v>1115</v>
          </cell>
          <cell r="E560">
            <v>11</v>
          </cell>
          <cell r="F560">
            <v>1100</v>
          </cell>
        </row>
        <row r="561">
          <cell r="A561">
            <v>36229</v>
          </cell>
          <cell r="B561">
            <v>87</v>
          </cell>
          <cell r="C561">
            <v>87.109623430962344</v>
          </cell>
          <cell r="D561">
            <v>1195</v>
          </cell>
          <cell r="E561">
            <v>9</v>
          </cell>
          <cell r="F561">
            <v>1195</v>
          </cell>
        </row>
        <row r="562">
          <cell r="A562">
            <v>36230</v>
          </cell>
          <cell r="B562">
            <v>87.144999999999996</v>
          </cell>
          <cell r="C562">
            <v>87.056637301587273</v>
          </cell>
          <cell r="D562">
            <v>630</v>
          </cell>
          <cell r="E562">
            <v>14</v>
          </cell>
          <cell r="F562">
            <v>0</v>
          </cell>
        </row>
        <row r="563">
          <cell r="A563">
            <v>36231</v>
          </cell>
          <cell r="B563">
            <v>87.3</v>
          </cell>
          <cell r="C563">
            <v>87.302240784313724</v>
          </cell>
          <cell r="D563">
            <v>2550</v>
          </cell>
          <cell r="E563">
            <v>16</v>
          </cell>
          <cell r="F563">
            <v>2550</v>
          </cell>
        </row>
        <row r="564">
          <cell r="A564">
            <v>36234</v>
          </cell>
          <cell r="B564">
            <v>87.400099999999995</v>
          </cell>
          <cell r="C564">
            <v>87.4603463768116</v>
          </cell>
          <cell r="D564">
            <v>9315</v>
          </cell>
          <cell r="E564">
            <v>14</v>
          </cell>
          <cell r="F564">
            <v>9315</v>
          </cell>
        </row>
        <row r="565">
          <cell r="A565">
            <v>36235</v>
          </cell>
          <cell r="B565">
            <v>87.45</v>
          </cell>
          <cell r="C565">
            <v>87.450289795918366</v>
          </cell>
          <cell r="D565">
            <v>1225</v>
          </cell>
          <cell r="E565">
            <v>14</v>
          </cell>
          <cell r="F565">
            <v>180</v>
          </cell>
        </row>
        <row r="566">
          <cell r="A566">
            <v>36236</v>
          </cell>
          <cell r="B566">
            <v>87.500100000000003</v>
          </cell>
          <cell r="C566">
            <v>87.510966215301295</v>
          </cell>
          <cell r="D566">
            <v>7385</v>
          </cell>
          <cell r="E566">
            <v>17</v>
          </cell>
          <cell r="F566">
            <v>7385</v>
          </cell>
        </row>
        <row r="567">
          <cell r="A567">
            <v>36237</v>
          </cell>
          <cell r="B567">
            <v>87.500100000000003</v>
          </cell>
          <cell r="C567">
            <v>87.526967418899844</v>
          </cell>
          <cell r="D567">
            <v>3545</v>
          </cell>
          <cell r="E567">
            <v>13</v>
          </cell>
          <cell r="F567">
            <v>3545</v>
          </cell>
        </row>
        <row r="568">
          <cell r="A568">
            <v>36238</v>
          </cell>
          <cell r="B568">
            <v>87.52</v>
          </cell>
          <cell r="C568">
            <v>87.542550980392136</v>
          </cell>
          <cell r="D568">
            <v>1020</v>
          </cell>
          <cell r="E568">
            <v>14</v>
          </cell>
          <cell r="F568">
            <v>650</v>
          </cell>
        </row>
        <row r="569">
          <cell r="A569">
            <v>36242</v>
          </cell>
          <cell r="B569">
            <v>87.55</v>
          </cell>
          <cell r="C569">
            <v>87.581398932112904</v>
          </cell>
          <cell r="D569">
            <v>6555</v>
          </cell>
          <cell r="E569">
            <v>16</v>
          </cell>
          <cell r="F569">
            <v>6555</v>
          </cell>
        </row>
        <row r="570">
          <cell r="A570">
            <v>36243</v>
          </cell>
          <cell r="B570">
            <v>87.6</v>
          </cell>
          <cell r="C570">
            <v>87.580418750000007</v>
          </cell>
          <cell r="D570">
            <v>2880</v>
          </cell>
          <cell r="E570">
            <v>20</v>
          </cell>
          <cell r="F570">
            <v>1250</v>
          </cell>
        </row>
        <row r="571">
          <cell r="A571">
            <v>36244</v>
          </cell>
          <cell r="B571">
            <v>87.7</v>
          </cell>
          <cell r="C571">
            <v>87.700275132275152</v>
          </cell>
          <cell r="D571">
            <v>4725</v>
          </cell>
          <cell r="E571">
            <v>18</v>
          </cell>
          <cell r="F571">
            <v>4725</v>
          </cell>
        </row>
        <row r="572">
          <cell r="A572">
            <v>36245</v>
          </cell>
          <cell r="B572">
            <v>87.8</v>
          </cell>
          <cell r="C572">
            <v>87.799660810810806</v>
          </cell>
          <cell r="D572">
            <v>3700</v>
          </cell>
          <cell r="E572">
            <v>11</v>
          </cell>
          <cell r="F572">
            <v>3700</v>
          </cell>
        </row>
        <row r="573">
          <cell r="A573">
            <v>36248</v>
          </cell>
          <cell r="B573">
            <v>87.9</v>
          </cell>
          <cell r="C573">
            <v>87.900503101309454</v>
          </cell>
          <cell r="D573">
            <v>7255</v>
          </cell>
          <cell r="E573">
            <v>18</v>
          </cell>
          <cell r="F573">
            <v>7000</v>
          </cell>
        </row>
        <row r="574">
          <cell r="A574">
            <v>36249</v>
          </cell>
          <cell r="B574">
            <v>87.95</v>
          </cell>
          <cell r="C574">
            <v>87.993642211055274</v>
          </cell>
          <cell r="D574">
            <v>3980</v>
          </cell>
          <cell r="E574">
            <v>15</v>
          </cell>
          <cell r="F574">
            <v>2000</v>
          </cell>
        </row>
        <row r="575">
          <cell r="A575">
            <v>36250</v>
          </cell>
          <cell r="B575">
            <v>88.1</v>
          </cell>
          <cell r="C575">
            <v>88.102602150537621</v>
          </cell>
          <cell r="D575">
            <v>4650</v>
          </cell>
          <cell r="E575">
            <v>13</v>
          </cell>
          <cell r="F575">
            <v>4650</v>
          </cell>
        </row>
        <row r="576">
          <cell r="A576">
            <v>36251</v>
          </cell>
          <cell r="B576">
            <v>88.100200000000001</v>
          </cell>
          <cell r="C576">
            <v>88.136330758620673</v>
          </cell>
          <cell r="D576">
            <v>3625</v>
          </cell>
          <cell r="E576">
            <v>13</v>
          </cell>
          <cell r="F576">
            <v>3500</v>
          </cell>
        </row>
        <row r="577">
          <cell r="A577">
            <v>36252</v>
          </cell>
          <cell r="B577">
            <v>88.3</v>
          </cell>
          <cell r="C577">
            <v>88.30274684684683</v>
          </cell>
          <cell r="D577">
            <v>1110</v>
          </cell>
          <cell r="E577">
            <v>14</v>
          </cell>
          <cell r="F577">
            <v>1100</v>
          </cell>
        </row>
        <row r="578">
          <cell r="A578">
            <v>36255</v>
          </cell>
          <cell r="B578">
            <v>100.02</v>
          </cell>
          <cell r="C578">
            <v>100.01</v>
          </cell>
          <cell r="D578">
            <v>200</v>
          </cell>
          <cell r="E578">
            <v>15</v>
          </cell>
        </row>
        <row r="579">
          <cell r="A579">
            <v>36256</v>
          </cell>
          <cell r="B579">
            <v>150</v>
          </cell>
          <cell r="C579">
            <v>138.46833095577747</v>
          </cell>
          <cell r="D579">
            <v>3505</v>
          </cell>
          <cell r="E579">
            <v>22</v>
          </cell>
        </row>
        <row r="580">
          <cell r="A580">
            <v>36257</v>
          </cell>
          <cell r="B580">
            <v>118</v>
          </cell>
          <cell r="C580">
            <v>118.155587628866</v>
          </cell>
          <cell r="D580">
            <v>2425</v>
          </cell>
          <cell r="E580">
            <v>20</v>
          </cell>
        </row>
        <row r="581">
          <cell r="A581">
            <v>36258</v>
          </cell>
          <cell r="B581">
            <v>110</v>
          </cell>
          <cell r="C581">
            <v>112.78720409469</v>
          </cell>
          <cell r="D581">
            <v>7815</v>
          </cell>
          <cell r="E581">
            <v>22</v>
          </cell>
        </row>
        <row r="582">
          <cell r="A582">
            <v>36259</v>
          </cell>
          <cell r="B582">
            <v>115.7</v>
          </cell>
          <cell r="C582">
            <v>113.69</v>
          </cell>
          <cell r="D582">
            <v>5330</v>
          </cell>
          <cell r="E582">
            <v>18</v>
          </cell>
        </row>
        <row r="583">
          <cell r="A583">
            <v>36262</v>
          </cell>
          <cell r="B583">
            <v>113.85</v>
          </cell>
          <cell r="C583">
            <v>113.77904839586699</v>
          </cell>
          <cell r="D583">
            <v>9195</v>
          </cell>
          <cell r="E583">
            <v>21</v>
          </cell>
        </row>
        <row r="584">
          <cell r="A584">
            <v>36263</v>
          </cell>
          <cell r="B584">
            <v>113.5</v>
          </cell>
          <cell r="C584">
            <v>113.203701075761</v>
          </cell>
          <cell r="D584">
            <v>21845</v>
          </cell>
          <cell r="E584">
            <v>18</v>
          </cell>
        </row>
        <row r="585">
          <cell r="A585">
            <v>36264</v>
          </cell>
          <cell r="B585">
            <v>113.08</v>
          </cell>
          <cell r="C585">
            <v>113.14106451612901</v>
          </cell>
          <cell r="D585">
            <v>10850</v>
          </cell>
          <cell r="E585">
            <v>20</v>
          </cell>
        </row>
        <row r="586">
          <cell r="A586">
            <v>36265</v>
          </cell>
          <cell r="B586">
            <v>113.35</v>
          </cell>
          <cell r="C586">
            <v>113.274309099663</v>
          </cell>
          <cell r="D586">
            <v>10385</v>
          </cell>
          <cell r="E586">
            <v>21</v>
          </cell>
        </row>
        <row r="587">
          <cell r="A587">
            <v>36266</v>
          </cell>
          <cell r="B587">
            <v>113.6</v>
          </cell>
          <cell r="C587">
            <v>113.550611620795</v>
          </cell>
          <cell r="D587">
            <v>3270</v>
          </cell>
          <cell r="E587">
            <v>20</v>
          </cell>
        </row>
        <row r="588">
          <cell r="A588">
            <v>36269</v>
          </cell>
          <cell r="B588">
            <v>113.55</v>
          </cell>
          <cell r="C588">
            <v>113.662997416021</v>
          </cell>
          <cell r="D588">
            <v>3870</v>
          </cell>
          <cell r="E588">
            <v>19</v>
          </cell>
        </row>
        <row r="589">
          <cell r="A589">
            <v>36270</v>
          </cell>
          <cell r="B589">
            <v>113.55</v>
          </cell>
          <cell r="C589">
            <v>113.527758308157</v>
          </cell>
          <cell r="D589">
            <v>8275</v>
          </cell>
          <cell r="E589">
            <v>22</v>
          </cell>
        </row>
        <row r="590">
          <cell r="A590">
            <v>36271</v>
          </cell>
          <cell r="B590">
            <v>113.62</v>
          </cell>
          <cell r="C590">
            <v>113.566666666667</v>
          </cell>
          <cell r="D590">
            <v>8805</v>
          </cell>
          <cell r="E590">
            <v>21</v>
          </cell>
        </row>
        <row r="591">
          <cell r="A591">
            <v>36272</v>
          </cell>
          <cell r="B591">
            <v>113.8</v>
          </cell>
          <cell r="C591">
            <v>113.68226016260201</v>
          </cell>
          <cell r="D591">
            <v>9225</v>
          </cell>
          <cell r="E591">
            <v>21</v>
          </cell>
        </row>
        <row r="592">
          <cell r="A592">
            <v>36273</v>
          </cell>
          <cell r="B592">
            <v>114.51</v>
          </cell>
          <cell r="C592">
            <v>114.504769114307</v>
          </cell>
          <cell r="D592">
            <v>6605</v>
          </cell>
          <cell r="E592">
            <v>20</v>
          </cell>
        </row>
        <row r="593">
          <cell r="A593">
            <v>36276</v>
          </cell>
          <cell r="B593">
            <v>114.85</v>
          </cell>
          <cell r="C593">
            <v>115.616282167726</v>
          </cell>
          <cell r="D593">
            <v>16515</v>
          </cell>
          <cell r="E593">
            <v>24</v>
          </cell>
        </row>
        <row r="594">
          <cell r="A594">
            <v>36277</v>
          </cell>
          <cell r="B594">
            <v>114.5</v>
          </cell>
          <cell r="C594">
            <v>114.91222546729</v>
          </cell>
          <cell r="D594">
            <v>8560</v>
          </cell>
          <cell r="E594">
            <v>24</v>
          </cell>
        </row>
        <row r="595">
          <cell r="A595">
            <v>36278</v>
          </cell>
          <cell r="B595">
            <v>114.37</v>
          </cell>
          <cell r="C595">
            <v>114.09369565217401</v>
          </cell>
          <cell r="D595">
            <v>5980</v>
          </cell>
          <cell r="E595">
            <v>21</v>
          </cell>
        </row>
        <row r="596">
          <cell r="A596">
            <v>36279</v>
          </cell>
          <cell r="B596">
            <v>114.63</v>
          </cell>
          <cell r="C596">
            <v>114.599049153908</v>
          </cell>
          <cell r="D596">
            <v>12410</v>
          </cell>
          <cell r="E596">
            <v>24</v>
          </cell>
        </row>
        <row r="597">
          <cell r="A597">
            <v>36280</v>
          </cell>
          <cell r="B597">
            <v>114.83</v>
          </cell>
          <cell r="C597">
            <v>114.80077542372899</v>
          </cell>
          <cell r="D597">
            <v>11800</v>
          </cell>
          <cell r="E597">
            <v>22</v>
          </cell>
        </row>
        <row r="598">
          <cell r="A598">
            <v>36283</v>
          </cell>
          <cell r="B598">
            <v>115.28</v>
          </cell>
          <cell r="C598">
            <v>115.19361974405901</v>
          </cell>
          <cell r="D598">
            <v>8205</v>
          </cell>
          <cell r="E598">
            <v>24</v>
          </cell>
        </row>
        <row r="599">
          <cell r="A599">
            <v>36284</v>
          </cell>
          <cell r="B599">
            <v>115.9</v>
          </cell>
          <cell r="C599">
            <v>115.846860143726</v>
          </cell>
          <cell r="D599">
            <v>9045</v>
          </cell>
          <cell r="E599">
            <v>23</v>
          </cell>
          <cell r="F599">
            <v>115</v>
          </cell>
        </row>
        <row r="600">
          <cell r="A600">
            <v>36285</v>
          </cell>
          <cell r="B600">
            <v>116.2</v>
          </cell>
          <cell r="C600">
            <v>116.405219465649</v>
          </cell>
          <cell r="D600">
            <v>10480</v>
          </cell>
          <cell r="E600">
            <v>24</v>
          </cell>
          <cell r="F600">
            <v>115.5</v>
          </cell>
        </row>
        <row r="601">
          <cell r="A601">
            <v>36286</v>
          </cell>
          <cell r="B601">
            <v>117.35</v>
          </cell>
          <cell r="C601">
            <v>117.261695842451</v>
          </cell>
          <cell r="D601">
            <v>13710</v>
          </cell>
          <cell r="E601">
            <v>23</v>
          </cell>
          <cell r="F601">
            <v>116</v>
          </cell>
        </row>
        <row r="602">
          <cell r="A602">
            <v>36287</v>
          </cell>
          <cell r="B602">
            <v>116.45</v>
          </cell>
          <cell r="C602">
            <v>118.109562649935</v>
          </cell>
          <cell r="D602">
            <v>27095</v>
          </cell>
          <cell r="E602">
            <v>27</v>
          </cell>
          <cell r="F602">
            <v>117</v>
          </cell>
        </row>
        <row r="603">
          <cell r="A603">
            <v>36290</v>
          </cell>
          <cell r="B603">
            <v>116.8</v>
          </cell>
          <cell r="C603">
            <v>116.96031568722699</v>
          </cell>
          <cell r="D603">
            <v>10295</v>
          </cell>
          <cell r="E603">
            <v>26</v>
          </cell>
          <cell r="F603">
            <v>117</v>
          </cell>
        </row>
        <row r="604">
          <cell r="A604">
            <v>36291</v>
          </cell>
          <cell r="B604">
            <v>116.85</v>
          </cell>
          <cell r="C604">
            <v>116.760523002421</v>
          </cell>
          <cell r="D604">
            <v>10325</v>
          </cell>
          <cell r="E604">
            <v>24</v>
          </cell>
          <cell r="F604">
            <v>116.9</v>
          </cell>
        </row>
        <row r="605">
          <cell r="A605">
            <v>36292</v>
          </cell>
          <cell r="B605">
            <v>116.78</v>
          </cell>
          <cell r="C605">
            <v>116.57881293764601</v>
          </cell>
          <cell r="D605">
            <v>14995</v>
          </cell>
          <cell r="E605">
            <v>23</v>
          </cell>
          <cell r="F605">
            <v>116.75</v>
          </cell>
        </row>
        <row r="606">
          <cell r="A606">
            <v>36293</v>
          </cell>
          <cell r="B606">
            <v>117.13</v>
          </cell>
          <cell r="C606">
            <v>117.08110169491501</v>
          </cell>
          <cell r="D606">
            <v>12980</v>
          </cell>
          <cell r="E606">
            <v>24</v>
          </cell>
          <cell r="F606">
            <v>116.75</v>
          </cell>
        </row>
        <row r="607">
          <cell r="A607">
            <v>36294</v>
          </cell>
          <cell r="B607">
            <v>117.69</v>
          </cell>
          <cell r="C607">
            <v>117.575295663601</v>
          </cell>
          <cell r="D607">
            <v>7610</v>
          </cell>
          <cell r="E607">
            <v>26</v>
          </cell>
          <cell r="F607">
            <v>117</v>
          </cell>
        </row>
        <row r="608">
          <cell r="A608">
            <v>36297</v>
          </cell>
          <cell r="B608">
            <v>118.18</v>
          </cell>
          <cell r="C608">
            <v>118.04304285714301</v>
          </cell>
          <cell r="D608">
            <v>3500</v>
          </cell>
          <cell r="E608">
            <v>24</v>
          </cell>
          <cell r="F608">
            <v>117.5</v>
          </cell>
        </row>
        <row r="609">
          <cell r="A609">
            <v>36298</v>
          </cell>
          <cell r="B609">
            <v>118.21</v>
          </cell>
          <cell r="C609">
            <v>118.216792035398</v>
          </cell>
          <cell r="D609">
            <v>6780</v>
          </cell>
          <cell r="E609">
            <v>24</v>
          </cell>
          <cell r="F609">
            <v>117.9</v>
          </cell>
        </row>
        <row r="610">
          <cell r="A610">
            <v>36299</v>
          </cell>
          <cell r="B610">
            <v>118.55</v>
          </cell>
          <cell r="C610">
            <v>118.473</v>
          </cell>
          <cell r="D610">
            <v>12100</v>
          </cell>
          <cell r="E610">
            <v>24</v>
          </cell>
          <cell r="F610">
            <v>118.1</v>
          </cell>
        </row>
        <row r="611">
          <cell r="A611">
            <v>36300</v>
          </cell>
          <cell r="B611">
            <v>118.81</v>
          </cell>
          <cell r="C611">
            <v>118.68801355578699</v>
          </cell>
          <cell r="D611">
            <v>9590</v>
          </cell>
          <cell r="E611">
            <v>23</v>
          </cell>
          <cell r="F611">
            <v>118.4</v>
          </cell>
        </row>
        <row r="612">
          <cell r="A612">
            <v>36301</v>
          </cell>
          <cell r="B612">
            <v>119.23</v>
          </cell>
          <cell r="C612">
            <v>119.2</v>
          </cell>
          <cell r="D612">
            <v>7475</v>
          </cell>
          <cell r="E612">
            <v>25</v>
          </cell>
          <cell r="F612">
            <v>118.5</v>
          </cell>
        </row>
        <row r="613">
          <cell r="A613">
            <v>36304</v>
          </cell>
          <cell r="B613">
            <v>119.8</v>
          </cell>
          <cell r="C613">
            <v>119.753121254034</v>
          </cell>
          <cell r="D613">
            <v>10845</v>
          </cell>
          <cell r="E613">
            <v>27</v>
          </cell>
          <cell r="F613">
            <v>119</v>
          </cell>
        </row>
        <row r="614">
          <cell r="A614">
            <v>36305</v>
          </cell>
          <cell r="B614">
            <v>120.63</v>
          </cell>
          <cell r="C614">
            <v>120.591039046989</v>
          </cell>
          <cell r="D614">
            <v>7555</v>
          </cell>
          <cell r="E614">
            <v>27</v>
          </cell>
          <cell r="F614">
            <v>119.5</v>
          </cell>
        </row>
        <row r="615">
          <cell r="A615">
            <v>36306</v>
          </cell>
          <cell r="B615">
            <v>122.55</v>
          </cell>
          <cell r="C615">
            <v>121.85170833333299</v>
          </cell>
          <cell r="D615">
            <v>4800</v>
          </cell>
          <cell r="E615">
            <v>22</v>
          </cell>
          <cell r="F615">
            <v>120.5</v>
          </cell>
        </row>
        <row r="616">
          <cell r="A616">
            <v>36307</v>
          </cell>
          <cell r="B616">
            <v>134.49</v>
          </cell>
          <cell r="C616">
            <v>131.40899888765301</v>
          </cell>
          <cell r="D616">
            <v>4495</v>
          </cell>
          <cell r="E616">
            <v>28</v>
          </cell>
          <cell r="F616">
            <v>121.85</v>
          </cell>
        </row>
        <row r="617">
          <cell r="A617">
            <v>36308</v>
          </cell>
          <cell r="B617">
            <v>129.69</v>
          </cell>
          <cell r="C617">
            <v>129.53724086129199</v>
          </cell>
          <cell r="D617">
            <v>9985</v>
          </cell>
          <cell r="E617">
            <v>27</v>
          </cell>
          <cell r="F617">
            <v>126.5</v>
          </cell>
        </row>
        <row r="618">
          <cell r="A618">
            <v>36309</v>
          </cell>
          <cell r="B618">
            <v>129.69</v>
          </cell>
          <cell r="D618">
            <v>0</v>
          </cell>
          <cell r="F618">
            <v>128</v>
          </cell>
        </row>
        <row r="619">
          <cell r="A619">
            <v>36311</v>
          </cell>
          <cell r="B619">
            <v>129</v>
          </cell>
          <cell r="C619">
            <v>129.02737100737099</v>
          </cell>
          <cell r="D619">
            <v>10175</v>
          </cell>
          <cell r="E619">
            <v>24</v>
          </cell>
          <cell r="F619">
            <v>128</v>
          </cell>
        </row>
        <row r="620">
          <cell r="A620">
            <v>36312</v>
          </cell>
          <cell r="B620">
            <v>129.37</v>
          </cell>
          <cell r="C620">
            <v>129.29368910782699</v>
          </cell>
          <cell r="D620">
            <v>9135</v>
          </cell>
          <cell r="E620">
            <v>28</v>
          </cell>
          <cell r="F620">
            <v>128</v>
          </cell>
        </row>
        <row r="621">
          <cell r="A621">
            <v>36313</v>
          </cell>
          <cell r="B621">
            <v>131.19999999999999</v>
          </cell>
          <cell r="C621">
            <v>130.69823788546299</v>
          </cell>
          <cell r="D621">
            <v>4540</v>
          </cell>
          <cell r="E621">
            <v>26</v>
          </cell>
          <cell r="F621">
            <v>129</v>
          </cell>
        </row>
        <row r="622">
          <cell r="A622">
            <v>36314</v>
          </cell>
          <cell r="B622">
            <v>131.51</v>
          </cell>
          <cell r="C622">
            <v>131.721199270406</v>
          </cell>
          <cell r="D622">
            <v>10965</v>
          </cell>
          <cell r="E622">
            <v>29</v>
          </cell>
          <cell r="F622">
            <v>129</v>
          </cell>
        </row>
        <row r="623">
          <cell r="A623">
            <v>36315</v>
          </cell>
          <cell r="B623">
            <v>130.13</v>
          </cell>
          <cell r="C623">
            <v>130.197042253521</v>
          </cell>
          <cell r="D623">
            <v>6390</v>
          </cell>
          <cell r="E623">
            <v>28</v>
          </cell>
          <cell r="F623">
            <v>130</v>
          </cell>
        </row>
        <row r="624">
          <cell r="A624">
            <v>36318</v>
          </cell>
          <cell r="B624">
            <v>131.4</v>
          </cell>
          <cell r="C624">
            <v>131.61756689483499</v>
          </cell>
          <cell r="D624">
            <v>8035</v>
          </cell>
          <cell r="E624">
            <v>27</v>
          </cell>
          <cell r="F624">
            <v>130</v>
          </cell>
        </row>
        <row r="625">
          <cell r="A625">
            <v>36319</v>
          </cell>
          <cell r="B625">
            <v>130.76</v>
          </cell>
          <cell r="C625">
            <v>130.88965925925899</v>
          </cell>
          <cell r="D625">
            <v>10125</v>
          </cell>
          <cell r="E625">
            <v>28</v>
          </cell>
          <cell r="F625">
            <v>130</v>
          </cell>
        </row>
        <row r="626">
          <cell r="A626">
            <v>36320</v>
          </cell>
          <cell r="B626">
            <v>131.30000000000001</v>
          </cell>
          <cell r="C626">
            <v>131.581390186916</v>
          </cell>
          <cell r="D626">
            <v>8560</v>
          </cell>
          <cell r="E626">
            <v>26</v>
          </cell>
          <cell r="F626">
            <v>130</v>
          </cell>
        </row>
        <row r="627">
          <cell r="A627">
            <v>36321</v>
          </cell>
          <cell r="B627">
            <v>131.47999999999999</v>
          </cell>
          <cell r="C627">
            <v>131.320731376975</v>
          </cell>
          <cell r="D627">
            <v>11075</v>
          </cell>
          <cell r="E627">
            <v>27</v>
          </cell>
          <cell r="F627">
            <v>130</v>
          </cell>
        </row>
        <row r="628">
          <cell r="A628">
            <v>36322</v>
          </cell>
          <cell r="B628">
            <v>131.69999999999999</v>
          </cell>
          <cell r="C628">
            <v>131.29696351267799</v>
          </cell>
          <cell r="D628">
            <v>8085</v>
          </cell>
          <cell r="E628">
            <v>26</v>
          </cell>
          <cell r="F628">
            <v>130</v>
          </cell>
        </row>
        <row r="629">
          <cell r="A629">
            <v>36325</v>
          </cell>
          <cell r="B629">
            <v>132.1</v>
          </cell>
          <cell r="C629">
            <v>132.183186925434</v>
          </cell>
          <cell r="D629">
            <v>9790</v>
          </cell>
          <cell r="E629">
            <v>27</v>
          </cell>
          <cell r="F629">
            <v>130</v>
          </cell>
        </row>
        <row r="630">
          <cell r="A630">
            <v>36326</v>
          </cell>
          <cell r="B630">
            <v>132.68</v>
          </cell>
          <cell r="C630">
            <v>132.51447172619001</v>
          </cell>
          <cell r="D630">
            <v>6720</v>
          </cell>
          <cell r="E630">
            <v>29</v>
          </cell>
          <cell r="F630">
            <v>131</v>
          </cell>
        </row>
        <row r="631">
          <cell r="A631">
            <v>36327</v>
          </cell>
          <cell r="B631">
            <v>132.06</v>
          </cell>
          <cell r="C631">
            <v>132.06</v>
          </cell>
          <cell r="D631">
            <v>7950</v>
          </cell>
          <cell r="E631">
            <v>25</v>
          </cell>
          <cell r="F631">
            <v>131</v>
          </cell>
        </row>
        <row r="632">
          <cell r="A632">
            <v>36328</v>
          </cell>
          <cell r="B632">
            <v>132.4</v>
          </cell>
          <cell r="C632">
            <v>132.374851973684</v>
          </cell>
          <cell r="D632">
            <v>6080</v>
          </cell>
          <cell r="E632">
            <v>25</v>
          </cell>
          <cell r="F632">
            <v>131</v>
          </cell>
        </row>
        <row r="633">
          <cell r="A633">
            <v>36329</v>
          </cell>
          <cell r="B633">
            <v>132.44</v>
          </cell>
          <cell r="C633">
            <v>132.41218539616801</v>
          </cell>
          <cell r="D633">
            <v>9655</v>
          </cell>
          <cell r="E633">
            <v>27</v>
          </cell>
          <cell r="F633">
            <v>131</v>
          </cell>
        </row>
        <row r="634">
          <cell r="A634">
            <v>36332</v>
          </cell>
          <cell r="B634">
            <v>132.47</v>
          </cell>
          <cell r="C634">
            <v>132.471864046734</v>
          </cell>
          <cell r="D634">
            <v>9415</v>
          </cell>
          <cell r="E634">
            <v>28</v>
          </cell>
          <cell r="F634">
            <v>131</v>
          </cell>
        </row>
        <row r="635">
          <cell r="A635">
            <v>36333</v>
          </cell>
          <cell r="B635">
            <v>132.49</v>
          </cell>
          <cell r="C635">
            <v>132.47213787085499</v>
          </cell>
          <cell r="D635">
            <v>11460</v>
          </cell>
          <cell r="E635">
            <v>26</v>
          </cell>
          <cell r="F635">
            <v>131</v>
          </cell>
        </row>
        <row r="636">
          <cell r="A636">
            <v>36334</v>
          </cell>
          <cell r="B636">
            <v>132.49</v>
          </cell>
          <cell r="C636">
            <v>132.448455852156</v>
          </cell>
          <cell r="D636">
            <v>12175</v>
          </cell>
          <cell r="E636">
            <v>25</v>
          </cell>
          <cell r="F636">
            <v>131</v>
          </cell>
        </row>
        <row r="637">
          <cell r="A637">
            <v>36335</v>
          </cell>
          <cell r="B637">
            <v>132.5</v>
          </cell>
          <cell r="C637">
            <v>132.459214795587</v>
          </cell>
          <cell r="D637">
            <v>15410</v>
          </cell>
          <cell r="E637">
            <v>26</v>
          </cell>
          <cell r="F637">
            <v>131</v>
          </cell>
        </row>
        <row r="638">
          <cell r="A638">
            <v>36336</v>
          </cell>
          <cell r="B638">
            <v>132.61000000000001</v>
          </cell>
          <cell r="C638">
            <v>132.57958997722099</v>
          </cell>
          <cell r="D638">
            <v>8780</v>
          </cell>
          <cell r="E638">
            <v>25</v>
          </cell>
          <cell r="F638">
            <v>131</v>
          </cell>
        </row>
        <row r="639">
          <cell r="A639">
            <v>36339</v>
          </cell>
          <cell r="B639">
            <v>132.44999999999999</v>
          </cell>
          <cell r="C639">
            <v>132.435092513521</v>
          </cell>
          <cell r="D639">
            <v>17565</v>
          </cell>
          <cell r="E639">
            <v>25</v>
          </cell>
          <cell r="F639">
            <v>131</v>
          </cell>
        </row>
        <row r="640">
          <cell r="A640">
            <v>36340</v>
          </cell>
          <cell r="B640">
            <v>132.31</v>
          </cell>
          <cell r="C640">
            <v>132.30777178796001</v>
          </cell>
          <cell r="D640">
            <v>5565</v>
          </cell>
          <cell r="E640">
            <v>25</v>
          </cell>
          <cell r="F640">
            <v>131</v>
          </cell>
        </row>
        <row r="641">
          <cell r="A641">
            <v>36341</v>
          </cell>
          <cell r="B641">
            <v>132.33000000000001</v>
          </cell>
          <cell r="C641">
            <v>132.309770053476</v>
          </cell>
          <cell r="D641">
            <v>9350</v>
          </cell>
          <cell r="E641">
            <v>23</v>
          </cell>
          <cell r="F641">
            <v>131</v>
          </cell>
        </row>
        <row r="642">
          <cell r="A642">
            <v>36342</v>
          </cell>
          <cell r="B642">
            <v>132.63999999999999</v>
          </cell>
          <cell r="C642">
            <v>132.616161335188</v>
          </cell>
          <cell r="D642">
            <v>7190</v>
          </cell>
          <cell r="E642">
            <v>26</v>
          </cell>
          <cell r="F642">
            <v>132</v>
          </cell>
        </row>
        <row r="643">
          <cell r="A643">
            <v>36343</v>
          </cell>
          <cell r="B643">
            <v>132.66999999999999</v>
          </cell>
          <cell r="C643">
            <v>132.64878513145999</v>
          </cell>
          <cell r="D643">
            <v>5515</v>
          </cell>
          <cell r="E643">
            <v>26</v>
          </cell>
          <cell r="F643">
            <v>132</v>
          </cell>
        </row>
        <row r="644">
          <cell r="A644">
            <v>36346</v>
          </cell>
          <cell r="B644">
            <v>132.66999999999999</v>
          </cell>
          <cell r="C644">
            <v>132.64372268907599</v>
          </cell>
          <cell r="D644">
            <v>5950</v>
          </cell>
          <cell r="E644">
            <v>23</v>
          </cell>
          <cell r="F644">
            <v>132</v>
          </cell>
        </row>
        <row r="645">
          <cell r="A645">
            <v>36347</v>
          </cell>
          <cell r="B645">
            <v>132.69999999999999</v>
          </cell>
          <cell r="C645">
            <v>132.71519977168899</v>
          </cell>
          <cell r="D645">
            <v>8760</v>
          </cell>
          <cell r="E645">
            <v>24</v>
          </cell>
          <cell r="F645">
            <v>132</v>
          </cell>
        </row>
        <row r="646">
          <cell r="A646">
            <v>36349</v>
          </cell>
          <cell r="B646">
            <v>132.62</v>
          </cell>
          <cell r="C646">
            <v>132.63526243093901</v>
          </cell>
          <cell r="D646">
            <v>7240</v>
          </cell>
          <cell r="E646">
            <v>26</v>
          </cell>
          <cell r="F646">
            <v>132</v>
          </cell>
        </row>
        <row r="647">
          <cell r="A647">
            <v>36350</v>
          </cell>
          <cell r="B647">
            <v>132.53</v>
          </cell>
          <cell r="C647">
            <v>132.53084983100001</v>
          </cell>
          <cell r="D647">
            <v>10355</v>
          </cell>
          <cell r="E647">
            <v>24</v>
          </cell>
          <cell r="F647">
            <v>132</v>
          </cell>
        </row>
        <row r="648">
          <cell r="A648">
            <v>36353</v>
          </cell>
          <cell r="B648">
            <v>132.57</v>
          </cell>
          <cell r="C648">
            <v>132.642720430108</v>
          </cell>
          <cell r="D648">
            <v>4650</v>
          </cell>
          <cell r="E648">
            <v>21</v>
          </cell>
          <cell r="F648">
            <v>132.30000000000001</v>
          </cell>
        </row>
        <row r="649">
          <cell r="A649">
            <v>36354</v>
          </cell>
          <cell r="B649">
            <v>132.55000000000001</v>
          </cell>
          <cell r="C649">
            <v>132.53602265575799</v>
          </cell>
          <cell r="D649">
            <v>15890</v>
          </cell>
          <cell r="E649">
            <v>24</v>
          </cell>
          <cell r="F649">
            <v>132.30000000000001</v>
          </cell>
        </row>
        <row r="650">
          <cell r="A650">
            <v>36355</v>
          </cell>
          <cell r="B650">
            <v>132.6</v>
          </cell>
          <cell r="C650">
            <v>132.62073945025199</v>
          </cell>
          <cell r="D650">
            <v>12915</v>
          </cell>
          <cell r="E650">
            <v>26</v>
          </cell>
          <cell r="F650">
            <v>132.30000000000001</v>
          </cell>
        </row>
        <row r="651">
          <cell r="A651">
            <v>36356</v>
          </cell>
          <cell r="B651">
            <v>132.54</v>
          </cell>
          <cell r="C651">
            <v>132.56107741059299</v>
          </cell>
          <cell r="D651">
            <v>11045</v>
          </cell>
          <cell r="E651">
            <v>25</v>
          </cell>
          <cell r="F651">
            <v>132.30000000000001</v>
          </cell>
        </row>
        <row r="652">
          <cell r="A652">
            <v>36357</v>
          </cell>
          <cell r="B652">
            <v>132.56</v>
          </cell>
          <cell r="C652">
            <v>132.60364470842299</v>
          </cell>
          <cell r="D652">
            <v>9260</v>
          </cell>
          <cell r="E652">
            <v>26</v>
          </cell>
          <cell r="F652">
            <v>132.30000000000001</v>
          </cell>
        </row>
        <row r="653">
          <cell r="A653">
            <v>36360</v>
          </cell>
          <cell r="B653">
            <v>132.58000000000001</v>
          </cell>
          <cell r="C653">
            <v>132.577571174377</v>
          </cell>
          <cell r="D653">
            <v>5620</v>
          </cell>
          <cell r="E653">
            <v>23</v>
          </cell>
          <cell r="F653">
            <v>132.30000000000001</v>
          </cell>
        </row>
        <row r="654">
          <cell r="A654">
            <v>36361</v>
          </cell>
          <cell r="B654">
            <v>132.55000000000001</v>
          </cell>
          <cell r="C654">
            <v>132.53942262186499</v>
          </cell>
          <cell r="D654">
            <v>10565</v>
          </cell>
          <cell r="E654">
            <v>26</v>
          </cell>
          <cell r="F654">
            <v>132.30000000000001</v>
          </cell>
        </row>
        <row r="655">
          <cell r="A655">
            <v>36363</v>
          </cell>
          <cell r="B655">
            <v>132.5</v>
          </cell>
          <cell r="C655">
            <v>132.48784477945301</v>
          </cell>
          <cell r="D655">
            <v>8955</v>
          </cell>
          <cell r="E655">
            <v>25</v>
          </cell>
          <cell r="F655">
            <v>132.30000000000001</v>
          </cell>
        </row>
        <row r="656">
          <cell r="A656">
            <v>36364</v>
          </cell>
          <cell r="B656">
            <v>132.41</v>
          </cell>
          <cell r="C656">
            <v>132.413984410821</v>
          </cell>
          <cell r="D656">
            <v>10905</v>
          </cell>
          <cell r="E656">
            <v>25</v>
          </cell>
          <cell r="F656">
            <v>132.30000000000001</v>
          </cell>
        </row>
        <row r="657">
          <cell r="A657">
            <v>36367</v>
          </cell>
          <cell r="B657">
            <v>132.26</v>
          </cell>
          <cell r="C657">
            <v>132.26526595744701</v>
          </cell>
          <cell r="D657">
            <v>10340</v>
          </cell>
          <cell r="E657">
            <v>21</v>
          </cell>
          <cell r="F657">
            <v>132.30000000000001</v>
          </cell>
        </row>
        <row r="658">
          <cell r="A658">
            <v>36368</v>
          </cell>
          <cell r="B658">
            <v>132.22</v>
          </cell>
          <cell r="C658">
            <v>132.18826287978899</v>
          </cell>
          <cell r="D658">
            <v>7570</v>
          </cell>
          <cell r="E658">
            <v>26</v>
          </cell>
          <cell r="F658">
            <v>132.30000000000001</v>
          </cell>
        </row>
        <row r="659">
          <cell r="A659">
            <v>36369</v>
          </cell>
          <cell r="B659">
            <v>132.13</v>
          </cell>
          <cell r="C659">
            <v>132.127358659886</v>
          </cell>
          <cell r="D659">
            <v>16715</v>
          </cell>
          <cell r="E659">
            <v>23</v>
          </cell>
          <cell r="F659">
            <v>132.30000000000001</v>
          </cell>
        </row>
        <row r="660">
          <cell r="A660">
            <v>36370</v>
          </cell>
          <cell r="B660">
            <v>131.97</v>
          </cell>
          <cell r="C660">
            <v>131.937240065324</v>
          </cell>
          <cell r="D660">
            <v>9185</v>
          </cell>
          <cell r="E660">
            <v>24</v>
          </cell>
          <cell r="F660">
            <v>132.19999999999999</v>
          </cell>
        </row>
        <row r="661">
          <cell r="A661">
            <v>36371</v>
          </cell>
          <cell r="B661">
            <v>131.91999999999999</v>
          </cell>
          <cell r="C661">
            <v>131.907834437086</v>
          </cell>
          <cell r="D661">
            <v>7550</v>
          </cell>
          <cell r="E661">
            <v>24</v>
          </cell>
          <cell r="F661">
            <v>132.19999999999999</v>
          </cell>
        </row>
        <row r="662">
          <cell r="A662">
            <v>36374</v>
          </cell>
          <cell r="B662">
            <v>131.9</v>
          </cell>
          <cell r="C662">
            <v>131.878274547188</v>
          </cell>
          <cell r="D662">
            <v>10490</v>
          </cell>
          <cell r="E662">
            <v>24</v>
          </cell>
          <cell r="F662">
            <v>132.19999999999999</v>
          </cell>
        </row>
        <row r="663">
          <cell r="A663">
            <v>36375</v>
          </cell>
          <cell r="B663">
            <v>131.84</v>
          </cell>
          <cell r="C663">
            <v>131.83425066062699</v>
          </cell>
          <cell r="D663">
            <v>13245</v>
          </cell>
          <cell r="E663">
            <v>28</v>
          </cell>
          <cell r="F663">
            <v>132.1</v>
          </cell>
        </row>
        <row r="664">
          <cell r="A664">
            <v>36376</v>
          </cell>
          <cell r="B664">
            <v>131.76</v>
          </cell>
          <cell r="C664">
            <v>131.75975950783001</v>
          </cell>
          <cell r="D664">
            <v>8940</v>
          </cell>
          <cell r="E664">
            <v>25</v>
          </cell>
          <cell r="F664">
            <v>132.1</v>
          </cell>
        </row>
        <row r="665">
          <cell r="A665">
            <v>36377</v>
          </cell>
          <cell r="B665">
            <v>131.75</v>
          </cell>
          <cell r="C665">
            <v>131.742801643631</v>
          </cell>
          <cell r="D665">
            <v>13385</v>
          </cell>
          <cell r="E665">
            <v>24</v>
          </cell>
          <cell r="F665">
            <v>132.1</v>
          </cell>
        </row>
        <row r="666">
          <cell r="A666">
            <v>36378</v>
          </cell>
          <cell r="B666">
            <v>131.63999999999999</v>
          </cell>
          <cell r="C666">
            <v>131.67483931240699</v>
          </cell>
          <cell r="D666">
            <v>13380</v>
          </cell>
          <cell r="E666">
            <v>24</v>
          </cell>
          <cell r="F666">
            <v>132</v>
          </cell>
        </row>
        <row r="667">
          <cell r="A667">
            <v>36381</v>
          </cell>
          <cell r="B667">
            <v>131.6</v>
          </cell>
          <cell r="C667">
            <v>131.50875289754299</v>
          </cell>
          <cell r="D667">
            <v>10785</v>
          </cell>
          <cell r="E667">
            <v>19</v>
          </cell>
          <cell r="F667">
            <v>132</v>
          </cell>
        </row>
        <row r="668">
          <cell r="A668">
            <v>36382</v>
          </cell>
          <cell r="B668">
            <v>131.58000000000001</v>
          </cell>
          <cell r="C668">
            <v>131.57405106707299</v>
          </cell>
          <cell r="D668">
            <v>13120</v>
          </cell>
          <cell r="E668">
            <v>22</v>
          </cell>
          <cell r="F668">
            <v>132</v>
          </cell>
        </row>
        <row r="669">
          <cell r="A669">
            <v>36383</v>
          </cell>
          <cell r="B669">
            <v>131.6</v>
          </cell>
          <cell r="C669">
            <v>131.595776972625</v>
          </cell>
          <cell r="D669">
            <v>12420</v>
          </cell>
          <cell r="E669">
            <v>27</v>
          </cell>
          <cell r="F669">
            <v>132</v>
          </cell>
        </row>
        <row r="670">
          <cell r="A670">
            <v>36384</v>
          </cell>
          <cell r="B670">
            <v>131.6</v>
          </cell>
          <cell r="C670">
            <v>131.598155339806</v>
          </cell>
          <cell r="D670">
            <v>6695</v>
          </cell>
          <cell r="E670">
            <v>22</v>
          </cell>
          <cell r="F670">
            <v>131.9</v>
          </cell>
        </row>
        <row r="671">
          <cell r="A671">
            <v>36385</v>
          </cell>
          <cell r="B671">
            <v>132.02000000000001</v>
          </cell>
          <cell r="C671">
            <v>131.88649572649601</v>
          </cell>
          <cell r="D671">
            <v>5850</v>
          </cell>
          <cell r="E671">
            <v>22</v>
          </cell>
          <cell r="F671">
            <v>131.9</v>
          </cell>
        </row>
        <row r="672">
          <cell r="A672">
            <v>36388</v>
          </cell>
          <cell r="B672">
            <v>131.96</v>
          </cell>
          <cell r="C672">
            <v>132.02078379568499</v>
          </cell>
          <cell r="D672">
            <v>11355</v>
          </cell>
          <cell r="E672">
            <v>24</v>
          </cell>
          <cell r="F672">
            <v>131.9</v>
          </cell>
        </row>
        <row r="673">
          <cell r="A673">
            <v>36389</v>
          </cell>
          <cell r="B673">
            <v>132.05000000000001</v>
          </cell>
          <cell r="C673">
            <v>132.049496355202</v>
          </cell>
          <cell r="D673">
            <v>7545</v>
          </cell>
          <cell r="E673">
            <v>24</v>
          </cell>
          <cell r="F673">
            <v>131.9</v>
          </cell>
        </row>
        <row r="674">
          <cell r="A674">
            <v>36390</v>
          </cell>
          <cell r="B674">
            <v>132.16</v>
          </cell>
          <cell r="C674">
            <v>132.15008503401401</v>
          </cell>
          <cell r="D674">
            <v>8820</v>
          </cell>
          <cell r="E674">
            <v>21</v>
          </cell>
          <cell r="F674">
            <v>131.9</v>
          </cell>
        </row>
        <row r="675">
          <cell r="A675">
            <v>36391</v>
          </cell>
          <cell r="B675">
            <v>131.91999999999999</v>
          </cell>
          <cell r="C675">
            <v>131.92201696712601</v>
          </cell>
          <cell r="D675">
            <v>23575</v>
          </cell>
          <cell r="E675">
            <v>26</v>
          </cell>
          <cell r="F675">
            <v>131.9</v>
          </cell>
        </row>
        <row r="676">
          <cell r="A676">
            <v>36392</v>
          </cell>
          <cell r="B676">
            <v>131.83000000000001</v>
          </cell>
          <cell r="C676">
            <v>131.83830810628999</v>
          </cell>
          <cell r="D676">
            <v>14865</v>
          </cell>
          <cell r="E676">
            <v>23</v>
          </cell>
          <cell r="F676">
            <v>131.9</v>
          </cell>
        </row>
        <row r="677">
          <cell r="A677">
            <v>36395</v>
          </cell>
          <cell r="B677">
            <v>131.59</v>
          </cell>
          <cell r="C677">
            <v>131.601727959698</v>
          </cell>
          <cell r="D677">
            <v>9925</v>
          </cell>
          <cell r="E677">
            <v>22</v>
          </cell>
          <cell r="F677">
            <v>131.9</v>
          </cell>
        </row>
        <row r="678">
          <cell r="A678">
            <v>36396</v>
          </cell>
          <cell r="B678">
            <v>131.63</v>
          </cell>
          <cell r="C678">
            <v>131.57200207468901</v>
          </cell>
          <cell r="D678">
            <v>14460</v>
          </cell>
          <cell r="E678">
            <v>22</v>
          </cell>
          <cell r="F678">
            <v>131.80000000000001</v>
          </cell>
        </row>
        <row r="679">
          <cell r="A679">
            <v>36397</v>
          </cell>
          <cell r="B679">
            <v>131.66</v>
          </cell>
          <cell r="C679">
            <v>131.64642156862701</v>
          </cell>
          <cell r="D679">
            <v>8160</v>
          </cell>
          <cell r="E679">
            <v>26</v>
          </cell>
          <cell r="F679">
            <v>131.80000000000001</v>
          </cell>
        </row>
        <row r="680">
          <cell r="A680">
            <v>36398</v>
          </cell>
          <cell r="B680">
            <v>131.9</v>
          </cell>
          <cell r="C680">
            <v>131.912438897556</v>
          </cell>
          <cell r="D680">
            <v>9615</v>
          </cell>
          <cell r="E680">
            <v>23</v>
          </cell>
          <cell r="F680">
            <v>131.80000000000001</v>
          </cell>
        </row>
        <row r="681">
          <cell r="A681">
            <v>36399</v>
          </cell>
          <cell r="B681">
            <v>131.94999999999999</v>
          </cell>
          <cell r="C681">
            <v>131.926271186441</v>
          </cell>
          <cell r="D681">
            <v>16225</v>
          </cell>
          <cell r="E681">
            <v>25</v>
          </cell>
          <cell r="F681">
            <v>131.80000000000001</v>
          </cell>
        </row>
        <row r="682">
          <cell r="A682">
            <v>36403</v>
          </cell>
          <cell r="B682">
            <v>132.30000000000001</v>
          </cell>
          <cell r="C682">
            <v>132.26345363179499</v>
          </cell>
          <cell r="D682">
            <v>10945</v>
          </cell>
          <cell r="E682">
            <v>21</v>
          </cell>
          <cell r="F682">
            <v>132</v>
          </cell>
        </row>
        <row r="683">
          <cell r="A683">
            <v>36404</v>
          </cell>
          <cell r="B683">
            <v>132.19</v>
          </cell>
          <cell r="C683">
            <v>132.122065217391</v>
          </cell>
          <cell r="D683">
            <v>25300</v>
          </cell>
          <cell r="E683">
            <v>23</v>
          </cell>
          <cell r="F683">
            <v>132</v>
          </cell>
        </row>
        <row r="684">
          <cell r="A684">
            <v>36405</v>
          </cell>
          <cell r="B684">
            <v>132.30000000000001</v>
          </cell>
          <cell r="C684">
            <v>132.293560557342</v>
          </cell>
          <cell r="D684">
            <v>23325</v>
          </cell>
          <cell r="E684">
            <v>24</v>
          </cell>
          <cell r="F684">
            <v>132</v>
          </cell>
        </row>
        <row r="685">
          <cell r="A685">
            <v>36406</v>
          </cell>
          <cell r="B685">
            <v>132.58000000000001</v>
          </cell>
          <cell r="C685">
            <v>132.55831891223701</v>
          </cell>
          <cell r="D685">
            <v>12135</v>
          </cell>
          <cell r="E685">
            <v>24</v>
          </cell>
          <cell r="F685">
            <v>132.19999999999999</v>
          </cell>
        </row>
        <row r="686">
          <cell r="A686">
            <v>36409</v>
          </cell>
          <cell r="B686">
            <v>132.85</v>
          </cell>
          <cell r="C686">
            <v>132.633509406657</v>
          </cell>
          <cell r="D686">
            <v>6910</v>
          </cell>
          <cell r="E686">
            <v>23</v>
          </cell>
          <cell r="F686">
            <v>132.19999999999999</v>
          </cell>
        </row>
        <row r="687">
          <cell r="A687">
            <v>36410</v>
          </cell>
          <cell r="B687">
            <v>133.6</v>
          </cell>
          <cell r="C687">
            <v>133.44060895084399</v>
          </cell>
          <cell r="D687">
            <v>6815</v>
          </cell>
          <cell r="E687">
            <v>23</v>
          </cell>
          <cell r="F687">
            <v>132.19999999999999</v>
          </cell>
        </row>
        <row r="688">
          <cell r="A688">
            <v>36411</v>
          </cell>
          <cell r="B688">
            <v>135.28</v>
          </cell>
          <cell r="C688">
            <v>135.12621501272301</v>
          </cell>
          <cell r="D688">
            <v>15720</v>
          </cell>
          <cell r="E688">
            <v>21</v>
          </cell>
          <cell r="F688">
            <v>133</v>
          </cell>
        </row>
        <row r="689">
          <cell r="A689">
            <v>36412</v>
          </cell>
          <cell r="B689">
            <v>135.44999999999999</v>
          </cell>
          <cell r="C689">
            <v>135.68300268096499</v>
          </cell>
          <cell r="D689">
            <v>22380</v>
          </cell>
          <cell r="E689">
            <v>24</v>
          </cell>
          <cell r="F689">
            <v>135</v>
          </cell>
        </row>
        <row r="690">
          <cell r="A690">
            <v>36413</v>
          </cell>
          <cell r="B690">
            <v>135.44</v>
          </cell>
          <cell r="C690">
            <v>135.30928127772901</v>
          </cell>
          <cell r="D690">
            <v>5635</v>
          </cell>
          <cell r="E690">
            <v>24</v>
          </cell>
          <cell r="F690">
            <v>135</v>
          </cell>
        </row>
        <row r="691">
          <cell r="A691">
            <v>36416</v>
          </cell>
          <cell r="B691">
            <v>135.47999999999999</v>
          </cell>
          <cell r="C691">
            <v>135.46407962160001</v>
          </cell>
          <cell r="D691">
            <v>12685</v>
          </cell>
          <cell r="E691">
            <v>23</v>
          </cell>
          <cell r="F691">
            <v>135</v>
          </cell>
        </row>
        <row r="692">
          <cell r="A692">
            <v>36417</v>
          </cell>
          <cell r="B692">
            <v>135.52000000000001</v>
          </cell>
          <cell r="C692">
            <v>135.518453873353</v>
          </cell>
          <cell r="D692">
            <v>15555</v>
          </cell>
          <cell r="E692">
            <v>25</v>
          </cell>
          <cell r="F692">
            <v>135</v>
          </cell>
        </row>
        <row r="693">
          <cell r="A693">
            <v>36418</v>
          </cell>
          <cell r="B693">
            <v>135.69999999999999</v>
          </cell>
          <cell r="C693">
            <v>135.68940205543399</v>
          </cell>
          <cell r="D693">
            <v>16055</v>
          </cell>
          <cell r="E693">
            <v>24</v>
          </cell>
          <cell r="F693">
            <v>135</v>
          </cell>
        </row>
        <row r="694">
          <cell r="A694">
            <v>36419</v>
          </cell>
          <cell r="B694">
            <v>135.69999999999999</v>
          </cell>
          <cell r="C694">
            <v>135.69753518821599</v>
          </cell>
          <cell r="D694">
            <v>15275</v>
          </cell>
          <cell r="E694">
            <v>25</v>
          </cell>
          <cell r="F694">
            <v>135</v>
          </cell>
        </row>
        <row r="695">
          <cell r="A695">
            <v>36420</v>
          </cell>
          <cell r="B695">
            <v>135.88999999999999</v>
          </cell>
          <cell r="C695">
            <v>135.88999999999999</v>
          </cell>
          <cell r="D695">
            <v>14030</v>
          </cell>
          <cell r="E695">
            <v>26</v>
          </cell>
          <cell r="F695">
            <v>135</v>
          </cell>
        </row>
        <row r="696">
          <cell r="A696">
            <v>36423</v>
          </cell>
          <cell r="B696">
            <v>136.06</v>
          </cell>
          <cell r="C696">
            <v>136.081086261981</v>
          </cell>
          <cell r="D696">
            <v>6260</v>
          </cell>
          <cell r="E696">
            <v>25</v>
          </cell>
          <cell r="F696">
            <v>135</v>
          </cell>
        </row>
        <row r="697">
          <cell r="A697">
            <v>36424</v>
          </cell>
          <cell r="B697">
            <v>136.4</v>
          </cell>
          <cell r="C697">
            <v>136.327435277874</v>
          </cell>
          <cell r="D697">
            <v>14485</v>
          </cell>
          <cell r="E697">
            <v>23</v>
          </cell>
          <cell r="F697">
            <v>135.5</v>
          </cell>
        </row>
        <row r="698">
          <cell r="A698">
            <v>36425</v>
          </cell>
          <cell r="B698">
            <v>136.88</v>
          </cell>
          <cell r="C698">
            <v>136.80550812064999</v>
          </cell>
          <cell r="D698">
            <v>10775</v>
          </cell>
          <cell r="E698">
            <v>23</v>
          </cell>
          <cell r="F698">
            <v>135.5</v>
          </cell>
        </row>
        <row r="699">
          <cell r="A699">
            <v>36426</v>
          </cell>
          <cell r="B699">
            <v>137.5</v>
          </cell>
          <cell r="C699">
            <v>137.46255788906799</v>
          </cell>
          <cell r="D699">
            <v>9285</v>
          </cell>
          <cell r="E699">
            <v>22</v>
          </cell>
          <cell r="F699">
            <v>135.5</v>
          </cell>
        </row>
        <row r="700">
          <cell r="A700">
            <v>36427</v>
          </cell>
          <cell r="B700">
            <v>138.80000000000001</v>
          </cell>
          <cell r="C700">
            <v>139.06013998250199</v>
          </cell>
          <cell r="D700">
            <v>5715</v>
          </cell>
          <cell r="E700">
            <v>23</v>
          </cell>
          <cell r="F700">
            <v>137</v>
          </cell>
        </row>
        <row r="701">
          <cell r="A701">
            <v>36430</v>
          </cell>
          <cell r="B701">
            <v>140</v>
          </cell>
          <cell r="C701">
            <v>139.55981147540999</v>
          </cell>
          <cell r="D701">
            <v>6100</v>
          </cell>
          <cell r="E701">
            <v>27</v>
          </cell>
          <cell r="F701">
            <v>138</v>
          </cell>
        </row>
        <row r="702">
          <cell r="A702">
            <v>36431</v>
          </cell>
          <cell r="B702">
            <v>141</v>
          </cell>
          <cell r="C702">
            <v>141.08889646464601</v>
          </cell>
          <cell r="D702">
            <v>19800</v>
          </cell>
          <cell r="E702">
            <v>26</v>
          </cell>
          <cell r="F702">
            <v>139.5</v>
          </cell>
        </row>
        <row r="703">
          <cell r="A703">
            <v>36432</v>
          </cell>
          <cell r="B703">
            <v>140.51</v>
          </cell>
          <cell r="C703">
            <v>140.523920745921</v>
          </cell>
          <cell r="D703">
            <v>10725</v>
          </cell>
          <cell r="E703">
            <v>25</v>
          </cell>
          <cell r="F703">
            <v>140</v>
          </cell>
        </row>
        <row r="704">
          <cell r="A704">
            <v>36433</v>
          </cell>
          <cell r="B704">
            <v>139.86000000000001</v>
          </cell>
          <cell r="C704">
            <v>140.109775641026</v>
          </cell>
          <cell r="D704">
            <v>9360</v>
          </cell>
          <cell r="E704">
            <v>23</v>
          </cell>
          <cell r="F704">
            <v>140</v>
          </cell>
        </row>
        <row r="705">
          <cell r="A705">
            <v>36434</v>
          </cell>
          <cell r="B705">
            <v>141.30000000000001</v>
          </cell>
          <cell r="C705">
            <v>141.10146292585199</v>
          </cell>
          <cell r="D705">
            <v>14970</v>
          </cell>
          <cell r="E705">
            <v>23</v>
          </cell>
          <cell r="F705">
            <v>140</v>
          </cell>
        </row>
        <row r="706">
          <cell r="A706">
            <v>36437</v>
          </cell>
          <cell r="B706">
            <v>142</v>
          </cell>
          <cell r="C706">
            <v>141.58736088283601</v>
          </cell>
          <cell r="D706">
            <v>21295</v>
          </cell>
          <cell r="E706">
            <v>24</v>
          </cell>
          <cell r="F706">
            <v>140</v>
          </cell>
        </row>
        <row r="707">
          <cell r="A707">
            <v>36438</v>
          </cell>
          <cell r="B707">
            <v>141.75</v>
          </cell>
          <cell r="C707">
            <v>142.21267276422799</v>
          </cell>
          <cell r="D707">
            <v>19680</v>
          </cell>
          <cell r="E707">
            <v>25</v>
          </cell>
          <cell r="F707">
            <v>141</v>
          </cell>
        </row>
        <row r="708">
          <cell r="A708">
            <v>36439</v>
          </cell>
          <cell r="B708">
            <v>142.19</v>
          </cell>
          <cell r="C708">
            <v>141.89853379152299</v>
          </cell>
          <cell r="D708">
            <v>17460</v>
          </cell>
          <cell r="E708">
            <v>25</v>
          </cell>
          <cell r="F708">
            <v>141</v>
          </cell>
        </row>
        <row r="709">
          <cell r="A709">
            <v>36440</v>
          </cell>
          <cell r="B709">
            <v>141.83000000000001</v>
          </cell>
          <cell r="C709">
            <v>141.81228620541501</v>
          </cell>
          <cell r="D709">
            <v>11635</v>
          </cell>
          <cell r="E709">
            <v>26</v>
          </cell>
          <cell r="F709">
            <v>141</v>
          </cell>
        </row>
        <row r="710">
          <cell r="A710">
            <v>36441</v>
          </cell>
          <cell r="B710">
            <v>142.07</v>
          </cell>
          <cell r="C710">
            <v>142.079008106819</v>
          </cell>
          <cell r="D710">
            <v>10485</v>
          </cell>
          <cell r="E710">
            <v>25</v>
          </cell>
          <cell r="F710">
            <v>141</v>
          </cell>
        </row>
        <row r="711">
          <cell r="A711">
            <v>36444</v>
          </cell>
          <cell r="B711">
            <v>141.72999999999999</v>
          </cell>
          <cell r="C711">
            <v>141.77158257713199</v>
          </cell>
          <cell r="D711">
            <v>13775</v>
          </cell>
          <cell r="E711">
            <v>22</v>
          </cell>
          <cell r="F711">
            <v>141</v>
          </cell>
        </row>
        <row r="712">
          <cell r="A712">
            <v>36445</v>
          </cell>
          <cell r="B712">
            <v>141.94999999999999</v>
          </cell>
          <cell r="C712">
            <v>141.97425903614501</v>
          </cell>
          <cell r="D712">
            <v>8300</v>
          </cell>
          <cell r="E712">
            <v>27</v>
          </cell>
          <cell r="F712">
            <v>141</v>
          </cell>
        </row>
        <row r="713">
          <cell r="A713">
            <v>36446</v>
          </cell>
          <cell r="B713">
            <v>141.5</v>
          </cell>
          <cell r="C713">
            <v>141.63370512065899</v>
          </cell>
          <cell r="D713">
            <v>16990</v>
          </cell>
          <cell r="E713">
            <v>24</v>
          </cell>
          <cell r="F713">
            <v>141</v>
          </cell>
        </row>
        <row r="714">
          <cell r="A714">
            <v>36447</v>
          </cell>
          <cell r="B714">
            <v>140.94999999999999</v>
          </cell>
          <cell r="C714">
            <v>140.95249999999999</v>
          </cell>
          <cell r="D714">
            <v>12780</v>
          </cell>
          <cell r="E714">
            <v>24</v>
          </cell>
          <cell r="F714">
            <v>141</v>
          </cell>
        </row>
        <row r="715">
          <cell r="A715">
            <v>36448</v>
          </cell>
          <cell r="B715">
            <v>140.83000000000001</v>
          </cell>
          <cell r="C715">
            <v>140.83960484957299</v>
          </cell>
          <cell r="D715">
            <v>11135</v>
          </cell>
          <cell r="E715">
            <v>23</v>
          </cell>
          <cell r="F715">
            <v>141</v>
          </cell>
        </row>
        <row r="716">
          <cell r="A716">
            <v>36451</v>
          </cell>
          <cell r="B716">
            <v>140.6</v>
          </cell>
          <cell r="C716">
            <v>140.577273972603</v>
          </cell>
          <cell r="D716">
            <v>7300</v>
          </cell>
          <cell r="E716">
            <v>25</v>
          </cell>
          <cell r="F716">
            <v>141</v>
          </cell>
        </row>
        <row r="717">
          <cell r="A717">
            <v>36452</v>
          </cell>
          <cell r="B717">
            <v>140.71</v>
          </cell>
          <cell r="C717">
            <v>140.800478402229</v>
          </cell>
          <cell r="D717">
            <v>10765</v>
          </cell>
          <cell r="E717">
            <v>22</v>
          </cell>
          <cell r="F717">
            <v>141</v>
          </cell>
        </row>
        <row r="718">
          <cell r="A718">
            <v>36453</v>
          </cell>
          <cell r="B718">
            <v>140.44</v>
          </cell>
          <cell r="C718">
            <v>140.47954390451801</v>
          </cell>
          <cell r="D718">
            <v>11730</v>
          </cell>
          <cell r="E718">
            <v>23</v>
          </cell>
          <cell r="F718">
            <v>141</v>
          </cell>
        </row>
        <row r="719">
          <cell r="A719">
            <v>36454</v>
          </cell>
          <cell r="B719">
            <v>140.59</v>
          </cell>
          <cell r="C719">
            <v>140.51508842849901</v>
          </cell>
          <cell r="D719">
            <v>9895</v>
          </cell>
          <cell r="E719">
            <v>24</v>
          </cell>
          <cell r="F719">
            <v>141</v>
          </cell>
        </row>
        <row r="720">
          <cell r="A720">
            <v>36455</v>
          </cell>
          <cell r="B720">
            <v>140.57</v>
          </cell>
          <cell r="C720">
            <v>140.559872231687</v>
          </cell>
          <cell r="D720">
            <v>11740</v>
          </cell>
          <cell r="E720">
            <v>24</v>
          </cell>
          <cell r="F720">
            <v>141</v>
          </cell>
        </row>
        <row r="721">
          <cell r="A721">
            <v>36459</v>
          </cell>
          <cell r="B721">
            <v>140.53</v>
          </cell>
          <cell r="C721">
            <v>140.53268163804501</v>
          </cell>
          <cell r="D721">
            <v>7570</v>
          </cell>
          <cell r="E721">
            <v>20</v>
          </cell>
          <cell r="F721">
            <v>141</v>
          </cell>
        </row>
        <row r="722">
          <cell r="A722">
            <v>36460</v>
          </cell>
          <cell r="B722">
            <v>140.31</v>
          </cell>
          <cell r="C722">
            <v>140.32038349796599</v>
          </cell>
          <cell r="D722">
            <v>8605</v>
          </cell>
          <cell r="E722">
            <v>25</v>
          </cell>
          <cell r="F722">
            <v>140.80000000000001</v>
          </cell>
        </row>
        <row r="723">
          <cell r="A723">
            <v>36461</v>
          </cell>
          <cell r="B723">
            <v>140.34</v>
          </cell>
          <cell r="C723">
            <v>140.14950623202299</v>
          </cell>
          <cell r="D723">
            <v>10430</v>
          </cell>
          <cell r="E723">
            <v>23</v>
          </cell>
          <cell r="F723">
            <v>140.80000000000001</v>
          </cell>
        </row>
        <row r="724">
          <cell r="A724">
            <v>36462</v>
          </cell>
          <cell r="B724">
            <v>140.07</v>
          </cell>
          <cell r="C724">
            <v>140.223926161175</v>
          </cell>
          <cell r="D724">
            <v>12595</v>
          </cell>
          <cell r="E724">
            <v>26</v>
          </cell>
          <cell r="F724">
            <v>140.80000000000001</v>
          </cell>
        </row>
        <row r="725">
          <cell r="A725">
            <v>36465</v>
          </cell>
          <cell r="B725">
            <v>140.07</v>
          </cell>
          <cell r="C725">
            <v>140.028614215467</v>
          </cell>
          <cell r="D725">
            <v>11185</v>
          </cell>
          <cell r="E725">
            <v>22</v>
          </cell>
          <cell r="F725">
            <v>140.6</v>
          </cell>
        </row>
        <row r="726">
          <cell r="A726">
            <v>36466</v>
          </cell>
          <cell r="B726">
            <v>140</v>
          </cell>
          <cell r="C726">
            <v>139.956147783251</v>
          </cell>
          <cell r="D726">
            <v>20300</v>
          </cell>
          <cell r="E726">
            <v>26</v>
          </cell>
          <cell r="F726">
            <v>140.6</v>
          </cell>
        </row>
        <row r="727">
          <cell r="A727">
            <v>36467</v>
          </cell>
          <cell r="B727">
            <v>139.91</v>
          </cell>
          <cell r="C727">
            <v>140.057458279846</v>
          </cell>
          <cell r="D727">
            <v>7790</v>
          </cell>
          <cell r="E727">
            <v>22</v>
          </cell>
          <cell r="F727">
            <v>140.4</v>
          </cell>
        </row>
        <row r="728">
          <cell r="A728">
            <v>36468</v>
          </cell>
          <cell r="B728">
            <v>140.16999999999999</v>
          </cell>
          <cell r="C728">
            <v>140.11000000000001</v>
          </cell>
          <cell r="D728">
            <v>11535</v>
          </cell>
          <cell r="E728">
            <v>24</v>
          </cell>
          <cell r="F728">
            <v>140.4</v>
          </cell>
        </row>
        <row r="729">
          <cell r="A729">
            <v>36469</v>
          </cell>
          <cell r="B729">
            <v>140.21</v>
          </cell>
          <cell r="C729">
            <v>140.352349448685</v>
          </cell>
          <cell r="D729">
            <v>11790</v>
          </cell>
          <cell r="E729">
            <v>25</v>
          </cell>
          <cell r="F729">
            <v>140.4</v>
          </cell>
        </row>
        <row r="730">
          <cell r="A730">
            <v>36472</v>
          </cell>
          <cell r="B730">
            <v>139.91</v>
          </cell>
          <cell r="C730">
            <v>139.96821658615099</v>
          </cell>
          <cell r="D730">
            <v>12420</v>
          </cell>
          <cell r="E730">
            <v>22</v>
          </cell>
          <cell r="F730">
            <v>140.4</v>
          </cell>
        </row>
        <row r="731">
          <cell r="A731">
            <v>36473</v>
          </cell>
          <cell r="B731">
            <v>139.91999999999999</v>
          </cell>
          <cell r="C731">
            <v>139.93000337952</v>
          </cell>
          <cell r="D731">
            <v>14795</v>
          </cell>
          <cell r="E731">
            <v>24</v>
          </cell>
          <cell r="F731">
            <v>140.4</v>
          </cell>
        </row>
        <row r="732">
          <cell r="A732">
            <v>36474</v>
          </cell>
          <cell r="B732">
            <v>139.9</v>
          </cell>
          <cell r="C732">
            <v>139.920034013605</v>
          </cell>
          <cell r="D732">
            <v>10290</v>
          </cell>
          <cell r="E732">
            <v>26</v>
          </cell>
          <cell r="F732">
            <v>140.19999999999999</v>
          </cell>
        </row>
        <row r="733">
          <cell r="A733">
            <v>36475</v>
          </cell>
          <cell r="B733">
            <v>139.76</v>
          </cell>
          <cell r="C733">
            <v>139.447611940299</v>
          </cell>
          <cell r="D733">
            <v>13400</v>
          </cell>
          <cell r="E733">
            <v>23</v>
          </cell>
          <cell r="F733">
            <v>140.19999999999999</v>
          </cell>
        </row>
        <row r="734">
          <cell r="A734">
            <v>36476</v>
          </cell>
          <cell r="B734">
            <v>139.57</v>
          </cell>
          <cell r="C734">
            <v>139.61348560700901</v>
          </cell>
          <cell r="D734">
            <v>7990</v>
          </cell>
          <cell r="E734">
            <v>25</v>
          </cell>
          <cell r="F734">
            <v>140.19999999999999</v>
          </cell>
        </row>
        <row r="735">
          <cell r="A735">
            <v>36479</v>
          </cell>
          <cell r="B735">
            <v>139.16</v>
          </cell>
          <cell r="C735">
            <v>139.102857572115</v>
          </cell>
          <cell r="D735">
            <v>16640</v>
          </cell>
          <cell r="E735">
            <v>24</v>
          </cell>
          <cell r="F735">
            <v>140</v>
          </cell>
        </row>
        <row r="736">
          <cell r="A736">
            <v>36480</v>
          </cell>
          <cell r="B736">
            <v>139.08000000000001</v>
          </cell>
          <cell r="C736">
            <v>139.11401360544201</v>
          </cell>
          <cell r="D736">
            <v>6615</v>
          </cell>
          <cell r="E736">
            <v>25</v>
          </cell>
          <cell r="F736">
            <v>140</v>
          </cell>
        </row>
        <row r="737">
          <cell r="A737">
            <v>36481</v>
          </cell>
          <cell r="B737">
            <v>138.87</v>
          </cell>
          <cell r="C737">
            <v>138.715216</v>
          </cell>
          <cell r="D737">
            <v>12500</v>
          </cell>
          <cell r="E737">
            <v>24</v>
          </cell>
          <cell r="F737">
            <v>139.80000000000001</v>
          </cell>
        </row>
        <row r="738">
          <cell r="A738">
            <v>36482</v>
          </cell>
          <cell r="B738">
            <v>138.4</v>
          </cell>
          <cell r="C738">
            <v>138.39951952662699</v>
          </cell>
          <cell r="D738">
            <v>21125</v>
          </cell>
          <cell r="E738">
            <v>21</v>
          </cell>
          <cell r="F738">
            <v>139.80000000000001</v>
          </cell>
        </row>
        <row r="739">
          <cell r="A739">
            <v>36483</v>
          </cell>
          <cell r="B739">
            <v>138.11000000000001</v>
          </cell>
          <cell r="C739">
            <v>138.22176470588263</v>
          </cell>
          <cell r="D739">
            <v>6970</v>
          </cell>
          <cell r="E739">
            <v>17</v>
          </cell>
          <cell r="F739">
            <v>139.80000000000001</v>
          </cell>
        </row>
        <row r="740">
          <cell r="A740">
            <v>36486</v>
          </cell>
          <cell r="B740">
            <v>137.84</v>
          </cell>
          <cell r="C740">
            <v>137.81573731626401</v>
          </cell>
          <cell r="D740">
            <v>10545</v>
          </cell>
          <cell r="E740">
            <v>19</v>
          </cell>
          <cell r="F740">
            <v>139</v>
          </cell>
        </row>
        <row r="741">
          <cell r="A741">
            <v>36487</v>
          </cell>
          <cell r="B741">
            <v>137.6</v>
          </cell>
          <cell r="C741">
            <v>137.58041150223099</v>
          </cell>
          <cell r="D741">
            <v>20170</v>
          </cell>
          <cell r="E741">
            <v>21</v>
          </cell>
          <cell r="F741">
            <v>139</v>
          </cell>
        </row>
        <row r="742">
          <cell r="A742">
            <v>36488</v>
          </cell>
          <cell r="B742">
            <v>137.6</v>
          </cell>
          <cell r="C742">
            <v>137.58041150223099</v>
          </cell>
          <cell r="D742">
            <v>20170</v>
          </cell>
          <cell r="E742">
            <v>21</v>
          </cell>
          <cell r="F742">
            <v>138.19999999999999</v>
          </cell>
        </row>
        <row r="743">
          <cell r="A743">
            <v>36489</v>
          </cell>
          <cell r="B743">
            <v>137.78</v>
          </cell>
          <cell r="C743">
            <v>137.78058997050201</v>
          </cell>
          <cell r="D743">
            <v>4995</v>
          </cell>
          <cell r="E743">
            <v>21</v>
          </cell>
          <cell r="F743">
            <v>138.19999999999999</v>
          </cell>
        </row>
        <row r="744">
          <cell r="A744">
            <v>36490</v>
          </cell>
          <cell r="B744">
            <v>137.69</v>
          </cell>
          <cell r="C744">
            <v>137.670086355786</v>
          </cell>
          <cell r="D744">
            <v>2895</v>
          </cell>
          <cell r="E744">
            <v>18</v>
          </cell>
          <cell r="F744">
            <v>138.19999999999999</v>
          </cell>
        </row>
        <row r="745">
          <cell r="A745">
            <v>36493</v>
          </cell>
          <cell r="B745">
            <v>137.75</v>
          </cell>
          <cell r="C745">
            <v>137.72632352941201</v>
          </cell>
          <cell r="D745">
            <v>340</v>
          </cell>
          <cell r="E745">
            <v>16</v>
          </cell>
          <cell r="F745">
            <v>138</v>
          </cell>
        </row>
        <row r="746">
          <cell r="A746">
            <v>36494</v>
          </cell>
          <cell r="B746">
            <v>137.91999999999999</v>
          </cell>
          <cell r="C746">
            <v>137.90101694915299</v>
          </cell>
          <cell r="D746">
            <v>6195</v>
          </cell>
          <cell r="E746">
            <v>21</v>
          </cell>
          <cell r="F746">
            <v>138</v>
          </cell>
        </row>
        <row r="747">
          <cell r="A747">
            <v>36495</v>
          </cell>
          <cell r="B747">
            <v>138.04</v>
          </cell>
          <cell r="C747">
            <v>138.048995283019</v>
          </cell>
          <cell r="D747">
            <v>10600</v>
          </cell>
          <cell r="E747">
            <v>18</v>
          </cell>
          <cell r="F747">
            <v>138</v>
          </cell>
        </row>
        <row r="748">
          <cell r="A748">
            <v>36496</v>
          </cell>
          <cell r="B748">
            <v>138.15</v>
          </cell>
          <cell r="C748">
            <v>138.07460829493101</v>
          </cell>
          <cell r="D748">
            <v>1085</v>
          </cell>
          <cell r="E748">
            <v>21</v>
          </cell>
          <cell r="F748">
            <v>138</v>
          </cell>
        </row>
        <row r="749">
          <cell r="A749">
            <v>36497</v>
          </cell>
          <cell r="B749">
            <v>138.19</v>
          </cell>
          <cell r="C749">
            <v>138.1825</v>
          </cell>
          <cell r="D749">
            <v>820</v>
          </cell>
          <cell r="E749">
            <v>21</v>
          </cell>
          <cell r="F749">
            <v>138</v>
          </cell>
        </row>
        <row r="750">
          <cell r="A750">
            <v>36500</v>
          </cell>
          <cell r="B750">
            <v>138.33000000000001</v>
          </cell>
          <cell r="C750">
            <v>138.33974530271399</v>
          </cell>
          <cell r="D750">
            <v>11975</v>
          </cell>
          <cell r="E750">
            <v>22</v>
          </cell>
          <cell r="F750">
            <v>138.19999999999999</v>
          </cell>
        </row>
        <row r="751">
          <cell r="A751">
            <v>36501</v>
          </cell>
          <cell r="B751">
            <v>138.38</v>
          </cell>
          <cell r="C751">
            <v>138.36335628227201</v>
          </cell>
          <cell r="D751">
            <v>2905</v>
          </cell>
          <cell r="E751">
            <v>20</v>
          </cell>
          <cell r="F751">
            <v>138.19999999999999</v>
          </cell>
        </row>
        <row r="752">
          <cell r="A752">
            <v>36502</v>
          </cell>
          <cell r="B752">
            <v>138.38</v>
          </cell>
          <cell r="C752">
            <v>138.36715311004801</v>
          </cell>
          <cell r="D752">
            <v>2090</v>
          </cell>
          <cell r="E752">
            <v>20</v>
          </cell>
          <cell r="F752">
            <v>138.35</v>
          </cell>
        </row>
        <row r="753">
          <cell r="A753">
            <v>36503</v>
          </cell>
          <cell r="B753">
            <v>138.29</v>
          </cell>
          <cell r="C753">
            <v>138.31308855291601</v>
          </cell>
          <cell r="D753">
            <v>2315</v>
          </cell>
          <cell r="E753">
            <v>19</v>
          </cell>
          <cell r="F753">
            <v>138.35</v>
          </cell>
        </row>
        <row r="754">
          <cell r="A754">
            <v>36504</v>
          </cell>
          <cell r="B754">
            <v>138.25</v>
          </cell>
          <cell r="C754">
            <v>138.23976915005201</v>
          </cell>
          <cell r="D754">
            <v>4765</v>
          </cell>
          <cell r="E754">
            <v>21</v>
          </cell>
          <cell r="F754">
            <v>138.35</v>
          </cell>
        </row>
        <row r="755">
          <cell r="A755">
            <v>36507</v>
          </cell>
          <cell r="B755">
            <v>138.16999999999999</v>
          </cell>
          <cell r="C755">
            <v>138.16983585029499</v>
          </cell>
          <cell r="D755">
            <v>7615</v>
          </cell>
          <cell r="E755">
            <v>20</v>
          </cell>
          <cell r="F755">
            <v>138.35</v>
          </cell>
        </row>
        <row r="756">
          <cell r="A756">
            <v>36508</v>
          </cell>
          <cell r="B756">
            <v>138.1</v>
          </cell>
          <cell r="C756">
            <v>138.07582608695699</v>
          </cell>
          <cell r="D756">
            <v>575</v>
          </cell>
          <cell r="E756">
            <v>18</v>
          </cell>
          <cell r="F756">
            <v>138.35</v>
          </cell>
        </row>
        <row r="757">
          <cell r="A757">
            <v>36509</v>
          </cell>
          <cell r="B757">
            <v>138.04</v>
          </cell>
          <cell r="C757">
            <v>138.053846153846</v>
          </cell>
          <cell r="D757">
            <v>325</v>
          </cell>
          <cell r="E757">
            <v>16</v>
          </cell>
          <cell r="F757">
            <v>138.25</v>
          </cell>
        </row>
        <row r="758">
          <cell r="A758">
            <v>36513</v>
          </cell>
          <cell r="B758">
            <v>138.02000000000001</v>
          </cell>
          <cell r="C758">
            <v>138.01052803129099</v>
          </cell>
          <cell r="D758">
            <v>7670</v>
          </cell>
          <cell r="E758">
            <v>11</v>
          </cell>
          <cell r="F758">
            <v>138.25</v>
          </cell>
        </row>
        <row r="759">
          <cell r="A759">
            <v>36514</v>
          </cell>
          <cell r="B759">
            <v>137.99</v>
          </cell>
          <cell r="C759">
            <v>137.990905292479</v>
          </cell>
          <cell r="D759">
            <v>3590</v>
          </cell>
          <cell r="E759">
            <v>17</v>
          </cell>
          <cell r="F759">
            <v>138.25</v>
          </cell>
        </row>
        <row r="760">
          <cell r="A760">
            <v>36515</v>
          </cell>
          <cell r="B760">
            <v>138.11000000000001</v>
          </cell>
          <cell r="C760">
            <v>138.11862244898001</v>
          </cell>
          <cell r="D760">
            <v>980</v>
          </cell>
          <cell r="E760">
            <v>17</v>
          </cell>
          <cell r="F760">
            <v>138.25</v>
          </cell>
        </row>
        <row r="761">
          <cell r="A761">
            <v>36516</v>
          </cell>
          <cell r="B761">
            <v>138.22999999999999</v>
          </cell>
          <cell r="C761">
            <v>138.24509960159401</v>
          </cell>
          <cell r="D761">
            <v>1255</v>
          </cell>
          <cell r="E761">
            <v>20</v>
          </cell>
          <cell r="F761">
            <v>138.25</v>
          </cell>
        </row>
        <row r="762">
          <cell r="A762">
            <v>36517</v>
          </cell>
          <cell r="B762">
            <v>138.12</v>
          </cell>
          <cell r="C762">
            <v>138.09458333333299</v>
          </cell>
          <cell r="D762">
            <v>120</v>
          </cell>
          <cell r="E762">
            <v>17</v>
          </cell>
          <cell r="F762">
            <v>138.25</v>
          </cell>
        </row>
        <row r="763">
          <cell r="A763">
            <v>36518</v>
          </cell>
          <cell r="B763">
            <v>138.08000000000001</v>
          </cell>
          <cell r="C763">
            <v>138.06859078590799</v>
          </cell>
          <cell r="D763">
            <v>1845</v>
          </cell>
          <cell r="E763">
            <v>15</v>
          </cell>
          <cell r="F763">
            <v>138.25</v>
          </cell>
        </row>
        <row r="764">
          <cell r="A764">
            <v>36521</v>
          </cell>
          <cell r="B764">
            <v>138.03</v>
          </cell>
          <cell r="C764">
            <v>138.03</v>
          </cell>
          <cell r="D764">
            <v>130</v>
          </cell>
          <cell r="E764">
            <v>16</v>
          </cell>
          <cell r="F764">
            <v>138.19999999999999</v>
          </cell>
        </row>
        <row r="765">
          <cell r="A765">
            <v>36522</v>
          </cell>
          <cell r="B765">
            <v>138.12</v>
          </cell>
          <cell r="C765">
            <v>138.12161290322601</v>
          </cell>
          <cell r="D765">
            <v>310</v>
          </cell>
          <cell r="E765">
            <v>11</v>
          </cell>
          <cell r="F765">
            <v>138.19999999999999</v>
          </cell>
        </row>
        <row r="766">
          <cell r="A766">
            <v>36523</v>
          </cell>
          <cell r="B766">
            <v>138.25</v>
          </cell>
          <cell r="C766">
            <v>138.24928353658501</v>
          </cell>
          <cell r="D766">
            <v>13120</v>
          </cell>
          <cell r="E766">
            <v>19</v>
          </cell>
          <cell r="F766">
            <v>138.19999999999999</v>
          </cell>
        </row>
        <row r="767">
          <cell r="A767">
            <v>36531</v>
          </cell>
          <cell r="B767">
            <v>138.6</v>
          </cell>
          <cell r="C767">
            <v>138.590642722117</v>
          </cell>
          <cell r="D767">
            <v>5290</v>
          </cell>
          <cell r="E767">
            <v>23</v>
          </cell>
          <cell r="F767">
            <v>138.19999999999999</v>
          </cell>
        </row>
        <row r="768">
          <cell r="A768">
            <v>36532</v>
          </cell>
          <cell r="B768">
            <v>138.71</v>
          </cell>
          <cell r="C768">
            <v>138.72275612822099</v>
          </cell>
          <cell r="D768">
            <v>15910</v>
          </cell>
          <cell r="E768">
            <v>19</v>
          </cell>
          <cell r="F768">
            <v>138.19999999999999</v>
          </cell>
        </row>
        <row r="769">
          <cell r="A769">
            <v>36535</v>
          </cell>
          <cell r="B769">
            <v>138.88999999999999</v>
          </cell>
          <cell r="C769">
            <v>138.897451247166</v>
          </cell>
          <cell r="D769">
            <v>11025</v>
          </cell>
          <cell r="E769">
            <v>23</v>
          </cell>
          <cell r="F769">
            <v>138.69999999999999</v>
          </cell>
        </row>
        <row r="770">
          <cell r="A770">
            <v>36536</v>
          </cell>
          <cell r="B770">
            <v>138.91999999999999</v>
          </cell>
          <cell r="C770">
            <v>138.955581188997</v>
          </cell>
          <cell r="D770">
            <v>16905</v>
          </cell>
          <cell r="E770">
            <v>19</v>
          </cell>
          <cell r="F770">
            <v>138.69999999999999</v>
          </cell>
        </row>
        <row r="771">
          <cell r="A771">
            <v>36537</v>
          </cell>
          <cell r="B771">
            <v>139.1</v>
          </cell>
          <cell r="C771">
            <v>139.099880952381</v>
          </cell>
          <cell r="D771">
            <v>1260</v>
          </cell>
          <cell r="E771">
            <v>14</v>
          </cell>
          <cell r="F771">
            <v>138.94999999999999</v>
          </cell>
        </row>
        <row r="772">
          <cell r="A772">
            <v>36538</v>
          </cell>
          <cell r="B772">
            <v>139.19999999999999</v>
          </cell>
          <cell r="C772">
            <v>139.197948717949</v>
          </cell>
          <cell r="D772">
            <v>4875</v>
          </cell>
          <cell r="E772">
            <v>16</v>
          </cell>
          <cell r="F772">
            <v>138.94999999999999</v>
          </cell>
        </row>
        <row r="773">
          <cell r="A773">
            <v>36539</v>
          </cell>
          <cell r="B773">
            <v>139.36000000000001</v>
          </cell>
          <cell r="C773">
            <v>139.35952853597999</v>
          </cell>
          <cell r="D773">
            <v>8060</v>
          </cell>
          <cell r="E773">
            <v>18</v>
          </cell>
          <cell r="F773">
            <v>138.94999999999999</v>
          </cell>
        </row>
        <row r="774">
          <cell r="A774">
            <v>17.010000000000002</v>
          </cell>
          <cell r="B774">
            <v>139.61000000000001</v>
          </cell>
          <cell r="C774">
            <v>139.597472527473</v>
          </cell>
          <cell r="D774">
            <v>4550</v>
          </cell>
          <cell r="E774">
            <v>14</v>
          </cell>
          <cell r="F774">
            <v>139.4</v>
          </cell>
        </row>
        <row r="775">
          <cell r="A775">
            <v>18</v>
          </cell>
          <cell r="B775">
            <v>139.59</v>
          </cell>
          <cell r="C775">
            <v>139.558720682303</v>
          </cell>
          <cell r="D775">
            <v>2345</v>
          </cell>
          <cell r="E775">
            <v>20</v>
          </cell>
          <cell r="F775">
            <v>139.4</v>
          </cell>
        </row>
        <row r="776">
          <cell r="A776">
            <v>19</v>
          </cell>
          <cell r="B776">
            <v>139.5</v>
          </cell>
          <cell r="C776">
            <v>139.50050955414</v>
          </cell>
          <cell r="D776">
            <v>785</v>
          </cell>
          <cell r="E776">
            <v>13</v>
          </cell>
          <cell r="F776">
            <v>139.5</v>
          </cell>
        </row>
        <row r="777">
          <cell r="A777">
            <v>20</v>
          </cell>
          <cell r="B777">
            <v>139.47999999999999</v>
          </cell>
          <cell r="C777">
            <v>139.457738095238</v>
          </cell>
          <cell r="D777">
            <v>420</v>
          </cell>
          <cell r="E777">
            <v>12</v>
          </cell>
          <cell r="F777">
            <v>139.5</v>
          </cell>
        </row>
        <row r="778">
          <cell r="A778">
            <v>21</v>
          </cell>
          <cell r="B778">
            <v>139.44999999999999</v>
          </cell>
          <cell r="C778">
            <v>139.451408775982</v>
          </cell>
          <cell r="D778">
            <v>2165</v>
          </cell>
          <cell r="E778">
            <v>12</v>
          </cell>
          <cell r="F778">
            <v>139.5</v>
          </cell>
        </row>
        <row r="779">
          <cell r="A779">
            <v>24.01</v>
          </cell>
          <cell r="B779">
            <v>139.44999999999999</v>
          </cell>
          <cell r="C779">
            <v>139.446666666667</v>
          </cell>
          <cell r="D779">
            <v>15</v>
          </cell>
          <cell r="E779">
            <v>13</v>
          </cell>
          <cell r="F779">
            <v>139.5</v>
          </cell>
        </row>
        <row r="780">
          <cell r="A780">
            <v>25</v>
          </cell>
          <cell r="B780">
            <v>139.49</v>
          </cell>
          <cell r="C780">
            <v>139.47978260869601</v>
          </cell>
          <cell r="D780">
            <v>230</v>
          </cell>
          <cell r="E780">
            <v>16</v>
          </cell>
          <cell r="F780">
            <v>139.5</v>
          </cell>
        </row>
        <row r="781">
          <cell r="A781">
            <v>26</v>
          </cell>
          <cell r="B781">
            <v>139.4</v>
          </cell>
          <cell r="C781">
            <v>139.40016090104601</v>
          </cell>
          <cell r="D781">
            <v>6215</v>
          </cell>
          <cell r="E781">
            <v>14</v>
          </cell>
          <cell r="F781">
            <v>139.5</v>
          </cell>
        </row>
        <row r="782">
          <cell r="A782">
            <v>27</v>
          </cell>
          <cell r="B782">
            <v>139.38999999999999</v>
          </cell>
          <cell r="C782">
            <v>139.390779220779</v>
          </cell>
          <cell r="D782">
            <v>385</v>
          </cell>
          <cell r="E782">
            <v>13</v>
          </cell>
          <cell r="F782">
            <v>139.5</v>
          </cell>
        </row>
        <row r="783">
          <cell r="A783">
            <v>28</v>
          </cell>
          <cell r="B783">
            <v>139.37</v>
          </cell>
          <cell r="C783">
            <v>139.38257918552</v>
          </cell>
          <cell r="D783">
            <v>3315</v>
          </cell>
          <cell r="E783">
            <v>16</v>
          </cell>
          <cell r="F783">
            <v>139.5</v>
          </cell>
        </row>
        <row r="784">
          <cell r="A784">
            <v>36556</v>
          </cell>
          <cell r="B784">
            <v>139.38999999999999</v>
          </cell>
          <cell r="C784">
            <v>139.383513513514</v>
          </cell>
          <cell r="D784">
            <v>370</v>
          </cell>
          <cell r="E784">
            <v>14</v>
          </cell>
          <cell r="F784">
            <v>139.44999999999999</v>
          </cell>
        </row>
        <row r="785">
          <cell r="A785">
            <v>36557</v>
          </cell>
          <cell r="B785">
            <v>139.36000000000001</v>
          </cell>
          <cell r="C785">
            <v>139.35074897119301</v>
          </cell>
          <cell r="D785">
            <v>6075</v>
          </cell>
          <cell r="E785">
            <v>15</v>
          </cell>
          <cell r="F785">
            <v>139.44999999999999</v>
          </cell>
        </row>
        <row r="786">
          <cell r="A786">
            <v>36558</v>
          </cell>
          <cell r="B786">
            <v>139.34</v>
          </cell>
          <cell r="C786">
            <v>139.34</v>
          </cell>
          <cell r="D786">
            <v>2900</v>
          </cell>
          <cell r="E786">
            <v>13</v>
          </cell>
          <cell r="F786">
            <v>139.4</v>
          </cell>
        </row>
        <row r="787">
          <cell r="A787">
            <v>36559</v>
          </cell>
          <cell r="B787">
            <v>139.37</v>
          </cell>
          <cell r="C787">
            <v>139.37</v>
          </cell>
          <cell r="D787">
            <v>2200</v>
          </cell>
          <cell r="E787">
            <v>19</v>
          </cell>
          <cell r="F787">
            <v>139.4</v>
          </cell>
        </row>
        <row r="788">
          <cell r="A788">
            <v>36560</v>
          </cell>
          <cell r="B788">
            <v>139.44999999999999</v>
          </cell>
          <cell r="C788">
            <v>139.393803339518</v>
          </cell>
          <cell r="D788">
            <v>5390</v>
          </cell>
          <cell r="E788">
            <v>14</v>
          </cell>
          <cell r="F788">
            <v>139.4</v>
          </cell>
        </row>
        <row r="789">
          <cell r="A789">
            <v>36563</v>
          </cell>
          <cell r="B789">
            <v>139.6</v>
          </cell>
          <cell r="C789">
            <v>139.57876234364701</v>
          </cell>
          <cell r="D789">
            <v>7595</v>
          </cell>
          <cell r="E789">
            <v>18</v>
          </cell>
          <cell r="F789">
            <v>139.44999999999999</v>
          </cell>
        </row>
        <row r="790">
          <cell r="A790">
            <v>36564</v>
          </cell>
          <cell r="B790">
            <v>139.68</v>
          </cell>
          <cell r="C790">
            <v>139.68301339285699</v>
          </cell>
          <cell r="D790">
            <v>4480</v>
          </cell>
          <cell r="E790">
            <v>19</v>
          </cell>
          <cell r="F790">
            <v>139.44999999999999</v>
          </cell>
        </row>
        <row r="791">
          <cell r="A791">
            <v>36565</v>
          </cell>
          <cell r="B791">
            <v>139.82</v>
          </cell>
          <cell r="C791">
            <v>139.81577276524601</v>
          </cell>
          <cell r="D791">
            <v>5985</v>
          </cell>
          <cell r="E791">
            <v>18</v>
          </cell>
          <cell r="F791">
            <v>139.65</v>
          </cell>
        </row>
        <row r="792">
          <cell r="A792">
            <v>36566</v>
          </cell>
          <cell r="B792">
            <v>139.86000000000001</v>
          </cell>
          <cell r="C792">
            <v>139.856677367576</v>
          </cell>
          <cell r="D792">
            <v>3115</v>
          </cell>
          <cell r="E792">
            <v>19</v>
          </cell>
          <cell r="F792">
            <v>139.65</v>
          </cell>
        </row>
        <row r="793">
          <cell r="A793">
            <v>36567</v>
          </cell>
          <cell r="B793">
            <v>139.83000000000001</v>
          </cell>
          <cell r="C793">
            <v>139.83750000000001</v>
          </cell>
          <cell r="D793">
            <v>5060</v>
          </cell>
          <cell r="E793">
            <v>19</v>
          </cell>
          <cell r="F793">
            <v>139.65</v>
          </cell>
        </row>
        <row r="794">
          <cell r="A794">
            <v>36570</v>
          </cell>
          <cell r="B794">
            <v>139.88999999999999</v>
          </cell>
          <cell r="C794">
            <v>139.90445273631801</v>
          </cell>
          <cell r="D794">
            <v>2010</v>
          </cell>
          <cell r="E794">
            <v>18</v>
          </cell>
          <cell r="F794">
            <v>139.85</v>
          </cell>
        </row>
        <row r="795">
          <cell r="A795">
            <v>36571</v>
          </cell>
          <cell r="B795">
            <v>139.85</v>
          </cell>
          <cell r="C795">
            <v>139.851764705882</v>
          </cell>
          <cell r="D795">
            <v>4590</v>
          </cell>
          <cell r="E795">
            <v>17</v>
          </cell>
          <cell r="F795">
            <v>139.85</v>
          </cell>
        </row>
        <row r="796">
          <cell r="A796">
            <v>36572</v>
          </cell>
          <cell r="B796">
            <v>139.82</v>
          </cell>
          <cell r="C796">
            <v>139.82517461878999</v>
          </cell>
          <cell r="D796">
            <v>10165</v>
          </cell>
          <cell r="E796">
            <v>19</v>
          </cell>
          <cell r="F796">
            <v>139.85</v>
          </cell>
        </row>
        <row r="797">
          <cell r="A797">
            <v>36573</v>
          </cell>
          <cell r="B797">
            <v>139.80000000000001</v>
          </cell>
          <cell r="C797">
            <v>139.80335714285701</v>
          </cell>
          <cell r="D797">
            <v>2800</v>
          </cell>
          <cell r="E797">
            <v>18</v>
          </cell>
          <cell r="F797">
            <v>139.85</v>
          </cell>
        </row>
        <row r="798">
          <cell r="A798">
            <v>36574</v>
          </cell>
          <cell r="B798">
            <v>139.97</v>
          </cell>
          <cell r="C798">
            <v>139.93</v>
          </cell>
          <cell r="D798">
            <v>3525</v>
          </cell>
          <cell r="E798">
            <v>18</v>
          </cell>
          <cell r="F798">
            <v>139.85</v>
          </cell>
        </row>
        <row r="799">
          <cell r="A799">
            <v>36577</v>
          </cell>
          <cell r="B799">
            <v>140.16</v>
          </cell>
          <cell r="C799">
            <v>140.15491991991999</v>
          </cell>
          <cell r="D799">
            <v>9990</v>
          </cell>
          <cell r="E799">
            <v>16</v>
          </cell>
          <cell r="F799">
            <v>139.94999999999999</v>
          </cell>
        </row>
        <row r="800">
          <cell r="A800">
            <v>36578</v>
          </cell>
          <cell r="B800">
            <v>140.16</v>
          </cell>
          <cell r="C800">
            <v>140.184516728625</v>
          </cell>
          <cell r="D800">
            <v>2690</v>
          </cell>
          <cell r="E800">
            <v>18</v>
          </cell>
          <cell r="F800">
            <v>139.94999999999999</v>
          </cell>
        </row>
        <row r="801">
          <cell r="A801">
            <v>36579</v>
          </cell>
          <cell r="B801">
            <v>140.12</v>
          </cell>
          <cell r="C801">
            <v>140.089090909091</v>
          </cell>
          <cell r="D801">
            <v>3740</v>
          </cell>
          <cell r="E801">
            <v>17</v>
          </cell>
          <cell r="F801">
            <v>140.1</v>
          </cell>
        </row>
        <row r="802">
          <cell r="A802">
            <v>36580</v>
          </cell>
          <cell r="B802">
            <v>140.07</v>
          </cell>
          <cell r="C802">
            <v>140.059963898917</v>
          </cell>
          <cell r="D802">
            <v>2770</v>
          </cell>
          <cell r="E802">
            <v>19</v>
          </cell>
          <cell r="F802">
            <v>140.1</v>
          </cell>
        </row>
        <row r="803">
          <cell r="A803">
            <v>36581</v>
          </cell>
          <cell r="B803">
            <v>140.13</v>
          </cell>
          <cell r="C803">
            <v>140.12216374268999</v>
          </cell>
          <cell r="D803">
            <v>4275</v>
          </cell>
          <cell r="E803">
            <v>15</v>
          </cell>
          <cell r="F803">
            <v>140.1</v>
          </cell>
        </row>
        <row r="804">
          <cell r="A804">
            <v>36584</v>
          </cell>
          <cell r="B804">
            <v>140.32</v>
          </cell>
          <cell r="C804">
            <v>140.31660315732199</v>
          </cell>
          <cell r="D804">
            <v>9185</v>
          </cell>
          <cell r="E804">
            <v>19</v>
          </cell>
          <cell r="F804">
            <v>140.15</v>
          </cell>
        </row>
        <row r="805">
          <cell r="A805">
            <v>36585</v>
          </cell>
          <cell r="B805">
            <v>140.46</v>
          </cell>
          <cell r="C805">
            <v>140.43517453798799</v>
          </cell>
          <cell r="D805">
            <v>9740</v>
          </cell>
          <cell r="E805">
            <v>21</v>
          </cell>
          <cell r="F805">
            <v>140.15</v>
          </cell>
        </row>
        <row r="806">
          <cell r="A806">
            <v>36586</v>
          </cell>
          <cell r="B806">
            <v>140.69999999999999</v>
          </cell>
          <cell r="C806">
            <v>140.69999999999999</v>
          </cell>
          <cell r="D806">
            <v>18230</v>
          </cell>
          <cell r="E806">
            <v>22</v>
          </cell>
          <cell r="F806">
            <v>140.5</v>
          </cell>
        </row>
        <row r="807">
          <cell r="A807">
            <v>36587</v>
          </cell>
          <cell r="B807">
            <v>140.85</v>
          </cell>
          <cell r="C807">
            <v>140.847047619048</v>
          </cell>
          <cell r="D807">
            <v>3150</v>
          </cell>
          <cell r="E807">
            <v>19</v>
          </cell>
          <cell r="F807">
            <v>140.5</v>
          </cell>
        </row>
        <row r="808">
          <cell r="A808">
            <v>36588</v>
          </cell>
          <cell r="B808">
            <v>140.85</v>
          </cell>
          <cell r="C808">
            <v>140.83548717948699</v>
          </cell>
          <cell r="D808">
            <v>3900</v>
          </cell>
          <cell r="E808">
            <v>16</v>
          </cell>
          <cell r="F808">
            <v>140.5</v>
          </cell>
        </row>
        <row r="809">
          <cell r="A809">
            <v>36591</v>
          </cell>
          <cell r="B809">
            <v>141.06</v>
          </cell>
          <cell r="C809">
            <v>141.069550669216</v>
          </cell>
          <cell r="D809">
            <v>5230</v>
          </cell>
          <cell r="E809">
            <v>19</v>
          </cell>
          <cell r="F809">
            <v>140.85</v>
          </cell>
        </row>
        <row r="810">
          <cell r="A810">
            <v>36592</v>
          </cell>
          <cell r="B810">
            <v>141.12</v>
          </cell>
          <cell r="C810">
            <v>141.11097911227199</v>
          </cell>
          <cell r="D810">
            <v>3830</v>
          </cell>
          <cell r="E810">
            <v>17</v>
          </cell>
          <cell r="F810">
            <v>140.85</v>
          </cell>
        </row>
        <row r="811">
          <cell r="A811">
            <v>36594</v>
          </cell>
          <cell r="B811">
            <v>141.25</v>
          </cell>
          <cell r="C811">
            <v>141.250252365931</v>
          </cell>
          <cell r="D811">
            <v>6340</v>
          </cell>
          <cell r="E811">
            <v>17</v>
          </cell>
          <cell r="F811">
            <v>141.05000000000001</v>
          </cell>
        </row>
        <row r="812">
          <cell r="A812">
            <v>36595</v>
          </cell>
          <cell r="B812">
            <v>141.35</v>
          </cell>
          <cell r="C812">
            <v>141.37042253521099</v>
          </cell>
          <cell r="D812">
            <v>2485</v>
          </cell>
          <cell r="E812">
            <v>20</v>
          </cell>
          <cell r="F812">
            <v>141.05000000000001</v>
          </cell>
        </row>
        <row r="813">
          <cell r="A813">
            <v>36598</v>
          </cell>
          <cell r="B813">
            <v>141.46</v>
          </cell>
          <cell r="C813">
            <v>141.48653956148701</v>
          </cell>
          <cell r="D813">
            <v>5245</v>
          </cell>
          <cell r="E813">
            <v>21</v>
          </cell>
          <cell r="F813">
            <v>141.30000000000001</v>
          </cell>
        </row>
        <row r="814">
          <cell r="A814">
            <v>36599</v>
          </cell>
          <cell r="B814">
            <v>141.35</v>
          </cell>
          <cell r="C814">
            <v>141.34255630630599</v>
          </cell>
          <cell r="D814">
            <v>4440</v>
          </cell>
          <cell r="E814">
            <v>19</v>
          </cell>
          <cell r="F814">
            <v>141.30000000000001</v>
          </cell>
        </row>
        <row r="815">
          <cell r="A815">
            <v>36600</v>
          </cell>
          <cell r="B815">
            <v>141.43</v>
          </cell>
          <cell r="C815">
            <v>141.376292134831</v>
          </cell>
          <cell r="D815">
            <v>2670</v>
          </cell>
          <cell r="E815">
            <v>16</v>
          </cell>
          <cell r="F815">
            <v>141.30000000000001</v>
          </cell>
        </row>
        <row r="816">
          <cell r="A816">
            <v>36601</v>
          </cell>
          <cell r="B816">
            <v>141.51</v>
          </cell>
          <cell r="C816">
            <v>141.47689089417599</v>
          </cell>
          <cell r="D816">
            <v>6095</v>
          </cell>
          <cell r="E816">
            <v>17</v>
          </cell>
          <cell r="F816">
            <v>141.30000000000001</v>
          </cell>
        </row>
        <row r="817">
          <cell r="A817">
            <v>36602</v>
          </cell>
          <cell r="B817">
            <v>141.68</v>
          </cell>
          <cell r="C817">
            <v>141.67385291766601</v>
          </cell>
          <cell r="D817">
            <v>12510</v>
          </cell>
          <cell r="E817">
            <v>20</v>
          </cell>
          <cell r="F817">
            <v>141.30000000000001</v>
          </cell>
        </row>
        <row r="818">
          <cell r="A818">
            <v>36605</v>
          </cell>
          <cell r="B818">
            <v>141.58000000000001</v>
          </cell>
          <cell r="C818">
            <v>141.58568608094799</v>
          </cell>
          <cell r="D818">
            <v>5065</v>
          </cell>
          <cell r="E818">
            <v>17</v>
          </cell>
          <cell r="F818">
            <v>141.5</v>
          </cell>
        </row>
        <row r="819">
          <cell r="A819">
            <v>36606</v>
          </cell>
          <cell r="B819">
            <v>141.41</v>
          </cell>
          <cell r="C819">
            <v>141.41807909604501</v>
          </cell>
          <cell r="D819">
            <v>4425</v>
          </cell>
          <cell r="E819">
            <v>18</v>
          </cell>
          <cell r="F819">
            <v>141.5</v>
          </cell>
        </row>
        <row r="820">
          <cell r="A820">
            <v>36608</v>
          </cell>
          <cell r="B820">
            <v>141.57</v>
          </cell>
          <cell r="C820">
            <v>141.56495370370399</v>
          </cell>
          <cell r="D820">
            <v>2160</v>
          </cell>
          <cell r="E820">
            <v>18</v>
          </cell>
          <cell r="F820">
            <v>141.44999999999999</v>
          </cell>
        </row>
        <row r="821">
          <cell r="A821">
            <v>36609</v>
          </cell>
          <cell r="B821">
            <v>141.74</v>
          </cell>
          <cell r="C821">
            <v>141.73338932213599</v>
          </cell>
          <cell r="D821">
            <v>8335</v>
          </cell>
          <cell r="E821">
            <v>18</v>
          </cell>
          <cell r="F821">
            <v>141.44999999999999</v>
          </cell>
        </row>
        <row r="822">
          <cell r="A822">
            <v>36612</v>
          </cell>
          <cell r="B822">
            <v>141.88</v>
          </cell>
          <cell r="C822">
            <v>141.88034196891201</v>
          </cell>
          <cell r="D822">
            <v>4825</v>
          </cell>
          <cell r="E822">
            <v>20</v>
          </cell>
          <cell r="F822">
            <v>141.6</v>
          </cell>
        </row>
        <row r="823">
          <cell r="A823">
            <v>36613</v>
          </cell>
          <cell r="B823">
            <v>141.94999999999999</v>
          </cell>
          <cell r="C823">
            <v>141.94934379457899</v>
          </cell>
          <cell r="D823">
            <v>7010</v>
          </cell>
          <cell r="E823">
            <v>18</v>
          </cell>
          <cell r="F823">
            <v>141.6</v>
          </cell>
        </row>
        <row r="824">
          <cell r="A824">
            <v>36614</v>
          </cell>
          <cell r="B824">
            <v>141.86000000000001</v>
          </cell>
          <cell r="C824">
            <v>141.85019379844999</v>
          </cell>
          <cell r="D824">
            <v>2580</v>
          </cell>
          <cell r="E824">
            <v>15</v>
          </cell>
          <cell r="F824">
            <v>141.80000000000001</v>
          </cell>
        </row>
        <row r="825">
          <cell r="A825">
            <v>36615</v>
          </cell>
          <cell r="B825">
            <v>141.94999999999999</v>
          </cell>
          <cell r="C825">
            <v>141.97257026060299</v>
          </cell>
          <cell r="D825">
            <v>9785</v>
          </cell>
          <cell r="E825">
            <v>18</v>
          </cell>
          <cell r="F825">
            <v>141.80000000000001</v>
          </cell>
        </row>
        <row r="826">
          <cell r="A826">
            <v>36616</v>
          </cell>
          <cell r="B826">
            <v>141.91</v>
          </cell>
          <cell r="C826">
            <v>141.94705882352901</v>
          </cell>
          <cell r="D826">
            <v>3315</v>
          </cell>
          <cell r="E826">
            <v>17</v>
          </cell>
          <cell r="F826">
            <v>141.80000000000001</v>
          </cell>
        </row>
        <row r="827">
          <cell r="A827">
            <v>36619</v>
          </cell>
          <cell r="B827">
            <v>142</v>
          </cell>
          <cell r="C827">
            <v>142.00147540983599</v>
          </cell>
          <cell r="D827">
            <v>610</v>
          </cell>
          <cell r="E827">
            <v>18</v>
          </cell>
          <cell r="F827">
            <v>141.9</v>
          </cell>
        </row>
        <row r="828">
          <cell r="A828">
            <v>36620</v>
          </cell>
          <cell r="B828">
            <v>141.91</v>
          </cell>
          <cell r="C828">
            <v>141.92584745762699</v>
          </cell>
          <cell r="D828">
            <v>2950</v>
          </cell>
          <cell r="E828">
            <v>17</v>
          </cell>
          <cell r="F828">
            <v>141.9</v>
          </cell>
        </row>
        <row r="829">
          <cell r="A829">
            <v>36621</v>
          </cell>
          <cell r="B829">
            <v>142.19999999999999</v>
          </cell>
          <cell r="C829">
            <v>142.18925013390501</v>
          </cell>
          <cell r="D829">
            <v>9335</v>
          </cell>
          <cell r="E829">
            <v>18</v>
          </cell>
          <cell r="F829">
            <v>141.9</v>
          </cell>
        </row>
        <row r="830">
          <cell r="A830">
            <v>36622</v>
          </cell>
          <cell r="C830">
            <v>141.98143403441694</v>
          </cell>
          <cell r="D830">
            <v>2615</v>
          </cell>
          <cell r="F830">
            <v>141.9</v>
          </cell>
        </row>
        <row r="831">
          <cell r="A831">
            <v>36623</v>
          </cell>
          <cell r="B831">
            <v>142.4</v>
          </cell>
          <cell r="C831">
            <v>142.40372826786901</v>
          </cell>
          <cell r="D831">
            <v>7765</v>
          </cell>
          <cell r="E831">
            <v>19</v>
          </cell>
          <cell r="F831">
            <v>141.9</v>
          </cell>
        </row>
        <row r="832">
          <cell r="A832">
            <v>36626</v>
          </cell>
          <cell r="B832">
            <v>142.75</v>
          </cell>
          <cell r="C832">
            <v>142.707329910141</v>
          </cell>
          <cell r="D832">
            <v>3895</v>
          </cell>
          <cell r="E832">
            <v>19</v>
          </cell>
          <cell r="F832">
            <v>142.25</v>
          </cell>
        </row>
        <row r="833">
          <cell r="A833">
            <v>36627</v>
          </cell>
          <cell r="B833">
            <v>142.51</v>
          </cell>
          <cell r="C833">
            <v>142.521503816794</v>
          </cell>
          <cell r="D833">
            <v>6550</v>
          </cell>
          <cell r="E833">
            <v>19</v>
          </cell>
          <cell r="F833">
            <v>142.4</v>
          </cell>
        </row>
        <row r="834">
          <cell r="A834">
            <v>36628</v>
          </cell>
          <cell r="B834">
            <v>142.46</v>
          </cell>
          <cell r="C834">
            <v>142.476762083529</v>
          </cell>
          <cell r="D834">
            <v>10655</v>
          </cell>
          <cell r="E834">
            <v>17</v>
          </cell>
          <cell r="F834">
            <v>142.4</v>
          </cell>
        </row>
        <row r="835">
          <cell r="A835">
            <v>36629</v>
          </cell>
          <cell r="B835">
            <v>142.38999999999999</v>
          </cell>
          <cell r="C835">
            <v>142.40829447852778</v>
          </cell>
          <cell r="D835">
            <v>4075</v>
          </cell>
          <cell r="F835">
            <v>142.4</v>
          </cell>
        </row>
        <row r="836">
          <cell r="A836">
            <v>36630</v>
          </cell>
          <cell r="B836">
            <v>142.30000000000001</v>
          </cell>
          <cell r="C836">
            <v>142.305564803805</v>
          </cell>
          <cell r="D836">
            <v>4205</v>
          </cell>
          <cell r="E836">
            <v>15</v>
          </cell>
          <cell r="F836">
            <v>142.4</v>
          </cell>
        </row>
        <row r="837">
          <cell r="A837">
            <v>36633</v>
          </cell>
          <cell r="B837">
            <v>142.25</v>
          </cell>
          <cell r="C837">
            <v>142.24860465116299</v>
          </cell>
          <cell r="D837">
            <v>215</v>
          </cell>
          <cell r="E837">
            <v>13</v>
          </cell>
          <cell r="F837">
            <v>142.25</v>
          </cell>
        </row>
        <row r="838">
          <cell r="A838">
            <v>36634</v>
          </cell>
          <cell r="B838">
            <v>142.21</v>
          </cell>
          <cell r="C838">
            <v>142.21752688172</v>
          </cell>
          <cell r="D838">
            <v>465</v>
          </cell>
          <cell r="E838">
            <v>14</v>
          </cell>
          <cell r="F838">
            <v>142.25</v>
          </cell>
        </row>
        <row r="839">
          <cell r="A839">
            <v>36635</v>
          </cell>
          <cell r="B839">
            <v>142.1</v>
          </cell>
          <cell r="C839">
            <v>142.07587671803401</v>
          </cell>
          <cell r="D839">
            <v>12005</v>
          </cell>
          <cell r="E839">
            <v>19</v>
          </cell>
          <cell r="F839">
            <v>142.25</v>
          </cell>
        </row>
        <row r="840">
          <cell r="A840">
            <v>36636</v>
          </cell>
          <cell r="B840">
            <v>142.16</v>
          </cell>
          <cell r="C840">
            <v>142.15063636363601</v>
          </cell>
          <cell r="D840">
            <v>1100</v>
          </cell>
          <cell r="E840">
            <v>16</v>
          </cell>
          <cell r="F840">
            <v>142.25</v>
          </cell>
        </row>
        <row r="841">
          <cell r="A841">
            <v>36637</v>
          </cell>
          <cell r="B841">
            <v>142.16999999999999</v>
          </cell>
          <cell r="C841">
            <v>142.16923076923101</v>
          </cell>
          <cell r="D841">
            <v>1495</v>
          </cell>
          <cell r="E841">
            <v>16</v>
          </cell>
          <cell r="F841">
            <v>142.25</v>
          </cell>
        </row>
        <row r="842">
          <cell r="A842">
            <v>36640</v>
          </cell>
          <cell r="B842">
            <v>142.09</v>
          </cell>
          <cell r="C842">
            <v>142.09918345705199</v>
          </cell>
          <cell r="D842">
            <v>4715</v>
          </cell>
          <cell r="E842">
            <v>17</v>
          </cell>
          <cell r="F842">
            <v>142.25</v>
          </cell>
        </row>
        <row r="843">
          <cell r="A843">
            <v>36641</v>
          </cell>
          <cell r="B843">
            <v>142.07</v>
          </cell>
          <cell r="C843">
            <v>142.08348631950599</v>
          </cell>
          <cell r="D843">
            <v>5665</v>
          </cell>
          <cell r="E843">
            <v>18</v>
          </cell>
          <cell r="F843">
            <v>142.25</v>
          </cell>
        </row>
        <row r="844">
          <cell r="A844">
            <v>36642</v>
          </cell>
          <cell r="B844">
            <v>142.02000000000001</v>
          </cell>
          <cell r="C844">
            <v>141.999841155235</v>
          </cell>
          <cell r="D844">
            <v>13850</v>
          </cell>
          <cell r="E844">
            <v>16</v>
          </cell>
          <cell r="F844">
            <v>142.15</v>
          </cell>
        </row>
        <row r="845">
          <cell r="A845">
            <v>36643</v>
          </cell>
          <cell r="B845">
            <v>142.04</v>
          </cell>
          <cell r="C845">
            <v>142.03352372583501</v>
          </cell>
          <cell r="D845">
            <v>5690</v>
          </cell>
          <cell r="E845">
            <v>18</v>
          </cell>
          <cell r="F845">
            <v>142.15</v>
          </cell>
        </row>
        <row r="846">
          <cell r="A846">
            <v>36644</v>
          </cell>
          <cell r="B846">
            <v>142.03</v>
          </cell>
          <cell r="C846">
            <v>142.00794117647101</v>
          </cell>
          <cell r="D846">
            <v>4590</v>
          </cell>
          <cell r="E846">
            <v>21</v>
          </cell>
          <cell r="F846">
            <v>142.15</v>
          </cell>
        </row>
        <row r="847">
          <cell r="A847">
            <v>36648</v>
          </cell>
          <cell r="B847">
            <v>142.04</v>
          </cell>
          <cell r="C847">
            <v>142.03586510263901</v>
          </cell>
          <cell r="D847">
            <v>3410</v>
          </cell>
          <cell r="E847">
            <v>14</v>
          </cell>
          <cell r="F847">
            <v>142.15</v>
          </cell>
        </row>
        <row r="848">
          <cell r="A848">
            <v>36649</v>
          </cell>
          <cell r="B848">
            <v>142.04</v>
          </cell>
          <cell r="C848">
            <v>142.02857142857101</v>
          </cell>
          <cell r="D848">
            <v>3220</v>
          </cell>
          <cell r="E848">
            <v>15</v>
          </cell>
          <cell r="F848">
            <v>142.1</v>
          </cell>
        </row>
        <row r="849">
          <cell r="A849">
            <v>36650</v>
          </cell>
          <cell r="B849">
            <v>142.03</v>
          </cell>
          <cell r="C849">
            <v>142.02921981004101</v>
          </cell>
          <cell r="D849">
            <v>7370</v>
          </cell>
          <cell r="E849">
            <v>17</v>
          </cell>
          <cell r="F849">
            <v>142.1</v>
          </cell>
        </row>
        <row r="850">
          <cell r="A850">
            <v>36651</v>
          </cell>
          <cell r="B850">
            <v>142.09</v>
          </cell>
          <cell r="C850">
            <v>142.06425631981199</v>
          </cell>
          <cell r="D850">
            <v>8505</v>
          </cell>
          <cell r="E850">
            <v>17</v>
          </cell>
          <cell r="F850">
            <v>142.1</v>
          </cell>
        </row>
        <row r="851">
          <cell r="A851">
            <v>36652</v>
          </cell>
          <cell r="B851">
            <v>142.31</v>
          </cell>
          <cell r="C851">
            <v>142.31601296596401</v>
          </cell>
          <cell r="D851">
            <v>6170</v>
          </cell>
          <cell r="E851">
            <v>13</v>
          </cell>
          <cell r="F851">
            <v>142.1</v>
          </cell>
        </row>
        <row r="852">
          <cell r="A852">
            <v>36656</v>
          </cell>
          <cell r="B852">
            <v>142.43</v>
          </cell>
          <cell r="C852">
            <v>142.41999999999999</v>
          </cell>
          <cell r="D852">
            <v>6030</v>
          </cell>
          <cell r="E852">
            <v>18</v>
          </cell>
          <cell r="F852">
            <v>142.1</v>
          </cell>
        </row>
        <row r="853">
          <cell r="A853">
            <v>36657</v>
          </cell>
          <cell r="B853">
            <v>142.52000000000001</v>
          </cell>
          <cell r="C853">
            <v>142.54</v>
          </cell>
          <cell r="D853">
            <v>3175</v>
          </cell>
          <cell r="E853">
            <v>20</v>
          </cell>
          <cell r="F853">
            <v>142.25</v>
          </cell>
        </row>
        <row r="854">
          <cell r="A854">
            <v>36658</v>
          </cell>
          <cell r="B854">
            <v>142.53</v>
          </cell>
          <cell r="C854">
            <v>142.54045360824699</v>
          </cell>
          <cell r="D854">
            <v>4850</v>
          </cell>
          <cell r="E854">
            <v>22</v>
          </cell>
          <cell r="F854">
            <v>142.25</v>
          </cell>
        </row>
        <row r="855">
          <cell r="A855">
            <v>36661</v>
          </cell>
          <cell r="B855">
            <v>142.58000000000001</v>
          </cell>
          <cell r="C855">
            <v>142.56864532019699</v>
          </cell>
          <cell r="D855">
            <v>2030</v>
          </cell>
          <cell r="E855">
            <v>19</v>
          </cell>
          <cell r="F855">
            <v>142.4</v>
          </cell>
        </row>
        <row r="856">
          <cell r="A856">
            <v>36662</v>
          </cell>
          <cell r="B856">
            <v>142.4</v>
          </cell>
          <cell r="C856">
            <v>142.36955687830701</v>
          </cell>
          <cell r="D856">
            <v>7560</v>
          </cell>
          <cell r="E856">
            <v>21</v>
          </cell>
          <cell r="F856">
            <v>142.4</v>
          </cell>
        </row>
        <row r="857">
          <cell r="A857">
            <v>36663</v>
          </cell>
          <cell r="B857">
            <v>142.31</v>
          </cell>
          <cell r="C857">
            <v>142.27600317208601</v>
          </cell>
          <cell r="D857">
            <v>6305</v>
          </cell>
          <cell r="E857">
            <v>20</v>
          </cell>
          <cell r="F857">
            <v>142.4</v>
          </cell>
        </row>
        <row r="858">
          <cell r="A858">
            <v>36664</v>
          </cell>
          <cell r="B858">
            <v>142.38</v>
          </cell>
          <cell r="C858">
            <v>142.38759259259299</v>
          </cell>
          <cell r="D858">
            <v>1350</v>
          </cell>
          <cell r="E858">
            <v>18</v>
          </cell>
          <cell r="F858">
            <v>142.4</v>
          </cell>
        </row>
        <row r="859">
          <cell r="A859">
            <v>36665</v>
          </cell>
          <cell r="B859">
            <v>142.41999999999999</v>
          </cell>
          <cell r="C859">
            <v>142.394252873563</v>
          </cell>
          <cell r="D859">
            <v>1740</v>
          </cell>
          <cell r="E859">
            <v>18</v>
          </cell>
          <cell r="F859">
            <v>142.4</v>
          </cell>
        </row>
        <row r="860">
          <cell r="A860">
            <v>36668</v>
          </cell>
          <cell r="B860">
            <v>142.37</v>
          </cell>
          <cell r="C860">
            <v>142.36862745098</v>
          </cell>
          <cell r="D860">
            <v>4590</v>
          </cell>
          <cell r="E860">
            <v>18</v>
          </cell>
          <cell r="F860">
            <v>142.4</v>
          </cell>
        </row>
        <row r="861">
          <cell r="A861">
            <v>36669</v>
          </cell>
          <cell r="B861">
            <v>142.35</v>
          </cell>
          <cell r="C861">
            <v>142.333721088435</v>
          </cell>
          <cell r="D861">
            <v>7350</v>
          </cell>
          <cell r="E861">
            <v>19</v>
          </cell>
          <cell r="F861">
            <v>142.4</v>
          </cell>
        </row>
        <row r="862">
          <cell r="A862">
            <v>36670</v>
          </cell>
          <cell r="B862">
            <v>142.37</v>
          </cell>
          <cell r="C862">
            <v>142.378716763006</v>
          </cell>
          <cell r="D862">
            <v>4325</v>
          </cell>
          <cell r="E862">
            <v>17</v>
          </cell>
          <cell r="F862">
            <v>142.4</v>
          </cell>
        </row>
        <row r="863">
          <cell r="A863">
            <v>36671</v>
          </cell>
          <cell r="B863">
            <v>142.36000000000001</v>
          </cell>
          <cell r="C863">
            <v>142.34732706514399</v>
          </cell>
          <cell r="D863">
            <v>7445</v>
          </cell>
          <cell r="E863">
            <v>17</v>
          </cell>
          <cell r="F863">
            <v>142.4</v>
          </cell>
        </row>
        <row r="864">
          <cell r="A864">
            <v>36672</v>
          </cell>
          <cell r="B864">
            <v>142.30000000000001</v>
          </cell>
          <cell r="C864">
            <v>142.29776949541301</v>
          </cell>
          <cell r="D864">
            <v>8720</v>
          </cell>
          <cell r="E864">
            <v>16</v>
          </cell>
          <cell r="F864">
            <v>142.4</v>
          </cell>
        </row>
        <row r="865">
          <cell r="A865">
            <v>36675</v>
          </cell>
          <cell r="B865">
            <v>142.29</v>
          </cell>
          <cell r="C865">
            <v>142.26738955823299</v>
          </cell>
          <cell r="D865">
            <v>4980</v>
          </cell>
          <cell r="E865">
            <v>14</v>
          </cell>
          <cell r="F865">
            <v>142.35</v>
          </cell>
        </row>
        <row r="866">
          <cell r="A866">
            <v>36676</v>
          </cell>
          <cell r="B866">
            <v>142.30000000000001</v>
          </cell>
          <cell r="C866">
            <v>142.30017348203199</v>
          </cell>
          <cell r="D866">
            <v>4035</v>
          </cell>
          <cell r="E866">
            <v>16</v>
          </cell>
          <cell r="F866">
            <v>142.35</v>
          </cell>
        </row>
        <row r="867">
          <cell r="A867">
            <v>36677</v>
          </cell>
          <cell r="B867">
            <v>142.31</v>
          </cell>
          <cell r="C867">
            <v>142.30129787234</v>
          </cell>
          <cell r="D867">
            <v>2350</v>
          </cell>
          <cell r="E867">
            <v>16</v>
          </cell>
          <cell r="F867">
            <v>142.35</v>
          </cell>
        </row>
        <row r="868">
          <cell r="A868">
            <v>36678</v>
          </cell>
          <cell r="B868">
            <v>142.5</v>
          </cell>
          <cell r="C868">
            <v>142.48333567415699</v>
          </cell>
          <cell r="D868">
            <v>7120</v>
          </cell>
          <cell r="E868">
            <v>19</v>
          </cell>
          <cell r="F868">
            <v>142.35</v>
          </cell>
        </row>
        <row r="869">
          <cell r="A869">
            <v>36679</v>
          </cell>
          <cell r="B869">
            <v>142.56</v>
          </cell>
          <cell r="C869">
            <v>142.547079207921</v>
          </cell>
          <cell r="D869">
            <v>3030</v>
          </cell>
          <cell r="E869">
            <v>20</v>
          </cell>
          <cell r="F869">
            <v>142.35</v>
          </cell>
        </row>
        <row r="870">
          <cell r="A870">
            <v>36682</v>
          </cell>
          <cell r="B870">
            <v>142.62</v>
          </cell>
          <cell r="C870">
            <v>142.60218750000001</v>
          </cell>
          <cell r="D870">
            <v>1280</v>
          </cell>
          <cell r="E870">
            <v>16</v>
          </cell>
          <cell r="F870">
            <v>142.44999999999999</v>
          </cell>
        </row>
        <row r="871">
          <cell r="A871">
            <v>36683</v>
          </cell>
          <cell r="B871">
            <v>142.80000000000001</v>
          </cell>
          <cell r="C871">
            <v>142.84830266789299</v>
          </cell>
          <cell r="D871">
            <v>10870</v>
          </cell>
          <cell r="E871">
            <v>24</v>
          </cell>
          <cell r="F871">
            <v>142.44999999999999</v>
          </cell>
        </row>
        <row r="872">
          <cell r="A872">
            <v>36684</v>
          </cell>
          <cell r="B872">
            <v>142.72</v>
          </cell>
          <cell r="C872">
            <v>142.723676248109</v>
          </cell>
          <cell r="D872">
            <v>3305</v>
          </cell>
          <cell r="E872">
            <v>21</v>
          </cell>
          <cell r="F872">
            <v>142.44999999999999</v>
          </cell>
        </row>
        <row r="873">
          <cell r="A873">
            <v>36685</v>
          </cell>
          <cell r="B873">
            <v>142.61000000000001</v>
          </cell>
          <cell r="C873">
            <v>142.594911924119</v>
          </cell>
          <cell r="D873">
            <v>14760</v>
          </cell>
          <cell r="E873">
            <v>17</v>
          </cell>
          <cell r="F873">
            <v>142.44999999999999</v>
          </cell>
        </row>
        <row r="874">
          <cell r="A874">
            <v>36686</v>
          </cell>
          <cell r="B874">
            <v>142.59</v>
          </cell>
          <cell r="C874">
            <v>142.57437353355201</v>
          </cell>
          <cell r="D874">
            <v>10655</v>
          </cell>
          <cell r="E874">
            <v>21</v>
          </cell>
          <cell r="F874">
            <v>142.44999999999999</v>
          </cell>
        </row>
        <row r="875">
          <cell r="A875">
            <v>36689</v>
          </cell>
          <cell r="B875">
            <v>142.68</v>
          </cell>
          <cell r="C875">
            <v>142.65</v>
          </cell>
          <cell r="D875">
            <v>2725</v>
          </cell>
          <cell r="E875">
            <v>20</v>
          </cell>
          <cell r="F875">
            <v>142.5</v>
          </cell>
        </row>
        <row r="876">
          <cell r="A876">
            <v>36690</v>
          </cell>
          <cell r="B876">
            <v>142.74</v>
          </cell>
          <cell r="C876">
            <v>142.750535491905</v>
          </cell>
          <cell r="D876">
            <v>4015</v>
          </cell>
          <cell r="E876">
            <v>19</v>
          </cell>
          <cell r="F876">
            <v>142.5</v>
          </cell>
        </row>
        <row r="877">
          <cell r="A877">
            <v>36691</v>
          </cell>
          <cell r="B877">
            <v>142.77000000000001</v>
          </cell>
          <cell r="C877">
            <v>142.815344311377</v>
          </cell>
          <cell r="D877">
            <v>3340</v>
          </cell>
          <cell r="E877">
            <v>19</v>
          </cell>
          <cell r="F877">
            <v>142.5</v>
          </cell>
        </row>
        <row r="878">
          <cell r="A878">
            <v>36692</v>
          </cell>
          <cell r="B878">
            <v>142.55000000000001</v>
          </cell>
          <cell r="C878">
            <v>142.56513402061901</v>
          </cell>
          <cell r="D878">
            <v>2425</v>
          </cell>
          <cell r="E878">
            <v>17</v>
          </cell>
          <cell r="F878">
            <v>142.5</v>
          </cell>
        </row>
        <row r="879">
          <cell r="A879">
            <v>36693</v>
          </cell>
          <cell r="B879">
            <v>142.53</v>
          </cell>
          <cell r="C879">
            <v>142.53370967741901</v>
          </cell>
          <cell r="D879">
            <v>9920</v>
          </cell>
          <cell r="E879">
            <v>21</v>
          </cell>
          <cell r="F879">
            <v>142.5</v>
          </cell>
        </row>
        <row r="880">
          <cell r="A880">
            <v>36696</v>
          </cell>
          <cell r="B880">
            <v>142.5</v>
          </cell>
          <cell r="C880">
            <v>142.479528795812</v>
          </cell>
          <cell r="D880">
            <v>2865</v>
          </cell>
          <cell r="E880">
            <v>15</v>
          </cell>
          <cell r="F880">
            <v>142.5</v>
          </cell>
        </row>
        <row r="881">
          <cell r="A881">
            <v>36697</v>
          </cell>
          <cell r="B881">
            <v>142.47</v>
          </cell>
          <cell r="C881">
            <v>142.45914144968299</v>
          </cell>
          <cell r="D881">
            <v>7105</v>
          </cell>
          <cell r="E881">
            <v>12</v>
          </cell>
          <cell r="F881">
            <v>142.5</v>
          </cell>
        </row>
        <row r="882">
          <cell r="A882">
            <v>36698</v>
          </cell>
          <cell r="B882">
            <v>142.47</v>
          </cell>
          <cell r="C882">
            <v>142.47723112128099</v>
          </cell>
          <cell r="D882">
            <v>2185</v>
          </cell>
          <cell r="E882">
            <v>19</v>
          </cell>
          <cell r="F882">
            <v>142.5</v>
          </cell>
        </row>
        <row r="883">
          <cell r="A883">
            <v>36699</v>
          </cell>
          <cell r="B883">
            <v>142.69999999999999</v>
          </cell>
          <cell r="C883">
            <v>142.64665689149601</v>
          </cell>
          <cell r="D883">
            <v>1705</v>
          </cell>
          <cell r="E883">
            <v>17</v>
          </cell>
          <cell r="F883">
            <v>142.5</v>
          </cell>
        </row>
        <row r="884">
          <cell r="A884">
            <v>36700</v>
          </cell>
          <cell r="B884">
            <v>142.79</v>
          </cell>
          <cell r="C884">
            <v>142.709075144509</v>
          </cell>
          <cell r="D884">
            <v>1730</v>
          </cell>
          <cell r="E884">
            <v>16</v>
          </cell>
          <cell r="F884">
            <v>142.5</v>
          </cell>
        </row>
        <row r="885">
          <cell r="A885">
            <v>36703</v>
          </cell>
          <cell r="B885">
            <v>142.88999999999999</v>
          </cell>
          <cell r="C885">
            <v>142.888009950249</v>
          </cell>
          <cell r="D885">
            <v>3015</v>
          </cell>
          <cell r="E885">
            <v>12</v>
          </cell>
          <cell r="F885">
            <v>142.6</v>
          </cell>
        </row>
        <row r="886">
          <cell r="A886">
            <v>36704</v>
          </cell>
          <cell r="B886">
            <v>142.68</v>
          </cell>
          <cell r="C886">
            <v>142.702925925926</v>
          </cell>
          <cell r="D886">
            <v>1350</v>
          </cell>
          <cell r="E886">
            <v>20</v>
          </cell>
          <cell r="F886">
            <v>142.6</v>
          </cell>
        </row>
        <row r="887">
          <cell r="A887">
            <v>36705</v>
          </cell>
          <cell r="B887">
            <v>142.59</v>
          </cell>
          <cell r="C887">
            <v>142.589911894273</v>
          </cell>
          <cell r="D887">
            <v>2270</v>
          </cell>
          <cell r="E887">
            <v>15</v>
          </cell>
          <cell r="F887">
            <v>142.6</v>
          </cell>
        </row>
        <row r="888">
          <cell r="A888">
            <v>36706</v>
          </cell>
          <cell r="B888">
            <v>142.68</v>
          </cell>
          <cell r="C888">
            <v>142.6474375</v>
          </cell>
          <cell r="D888">
            <v>4800</v>
          </cell>
          <cell r="E888">
            <v>17</v>
          </cell>
          <cell r="F888">
            <v>142.6</v>
          </cell>
        </row>
        <row r="889">
          <cell r="A889">
            <v>36707</v>
          </cell>
          <cell r="B889">
            <v>142.88</v>
          </cell>
          <cell r="C889">
            <v>142.861452145215</v>
          </cell>
          <cell r="D889">
            <v>10605</v>
          </cell>
          <cell r="E889">
            <v>19</v>
          </cell>
          <cell r="F889">
            <v>142.6</v>
          </cell>
        </row>
        <row r="890">
          <cell r="A890">
            <v>36710</v>
          </cell>
          <cell r="B890">
            <v>143.03</v>
          </cell>
          <cell r="C890">
            <v>143.05782295419499</v>
          </cell>
          <cell r="D890">
            <v>9715</v>
          </cell>
          <cell r="E890">
            <v>21</v>
          </cell>
          <cell r="F890">
            <v>142.69999999999999</v>
          </cell>
        </row>
        <row r="891">
          <cell r="A891">
            <v>36711</v>
          </cell>
          <cell r="B891">
            <v>143.06</v>
          </cell>
          <cell r="C891">
            <v>143.02627450980401</v>
          </cell>
          <cell r="D891">
            <v>1785</v>
          </cell>
          <cell r="E891">
            <v>18</v>
          </cell>
          <cell r="F891">
            <v>142.69999999999999</v>
          </cell>
        </row>
        <row r="892">
          <cell r="A892">
            <v>36712</v>
          </cell>
          <cell r="B892">
            <v>143.04</v>
          </cell>
          <cell r="C892">
            <v>143.02062038404699</v>
          </cell>
          <cell r="D892">
            <v>3385</v>
          </cell>
          <cell r="E892">
            <v>18</v>
          </cell>
          <cell r="F892">
            <v>142.69999999999999</v>
          </cell>
        </row>
        <row r="893">
          <cell r="A893">
            <v>36713</v>
          </cell>
          <cell r="B893">
            <v>142.9</v>
          </cell>
          <cell r="C893">
            <v>142.93750869061401</v>
          </cell>
          <cell r="D893">
            <v>8630</v>
          </cell>
          <cell r="E893">
            <v>20</v>
          </cell>
          <cell r="F893">
            <v>142.69999999999999</v>
          </cell>
        </row>
        <row r="894">
          <cell r="A894">
            <v>36714</v>
          </cell>
          <cell r="B894">
            <v>142.88</v>
          </cell>
          <cell r="C894">
            <v>142.90938864628799</v>
          </cell>
          <cell r="D894">
            <v>3435</v>
          </cell>
          <cell r="E894">
            <v>19</v>
          </cell>
          <cell r="F894">
            <v>142.69999999999999</v>
          </cell>
        </row>
        <row r="895">
          <cell r="A895">
            <v>36717</v>
          </cell>
          <cell r="B895">
            <v>142.76</v>
          </cell>
          <cell r="C895">
            <v>142.74866476371699</v>
          </cell>
          <cell r="D895">
            <v>15765</v>
          </cell>
          <cell r="E895">
            <v>17</v>
          </cell>
          <cell r="F895">
            <v>142.69999999999999</v>
          </cell>
        </row>
        <row r="896">
          <cell r="A896">
            <v>36718</v>
          </cell>
          <cell r="B896">
            <v>142.74</v>
          </cell>
          <cell r="C896">
            <v>142.74791079812201</v>
          </cell>
          <cell r="D896">
            <v>2130</v>
          </cell>
          <cell r="E896">
            <v>14</v>
          </cell>
          <cell r="F896">
            <v>142.69999999999999</v>
          </cell>
        </row>
        <row r="897">
          <cell r="A897">
            <v>36719</v>
          </cell>
          <cell r="B897">
            <v>142.69999999999999</v>
          </cell>
          <cell r="C897">
            <v>142.69579252238</v>
          </cell>
          <cell r="D897">
            <v>9495</v>
          </cell>
          <cell r="E897">
            <v>18</v>
          </cell>
          <cell r="F897">
            <v>142.69999999999999</v>
          </cell>
        </row>
        <row r="898">
          <cell r="A898">
            <v>36720</v>
          </cell>
          <cell r="B898">
            <v>142.78</v>
          </cell>
          <cell r="C898">
            <v>142.781706422018</v>
          </cell>
          <cell r="D898">
            <v>2725</v>
          </cell>
          <cell r="E898">
            <v>18</v>
          </cell>
          <cell r="F898">
            <v>142.69999999999999</v>
          </cell>
        </row>
        <row r="899">
          <cell r="A899">
            <v>36721</v>
          </cell>
          <cell r="B899">
            <v>142.74</v>
          </cell>
          <cell r="C899">
            <v>142.749193245779</v>
          </cell>
          <cell r="D899">
            <v>2665</v>
          </cell>
          <cell r="E899">
            <v>19</v>
          </cell>
          <cell r="F899">
            <v>142.69999999999999</v>
          </cell>
        </row>
        <row r="900">
          <cell r="A900">
            <v>36724</v>
          </cell>
          <cell r="B900">
            <v>142.72</v>
          </cell>
          <cell r="C900">
            <v>142.72035714285701</v>
          </cell>
          <cell r="D900">
            <v>6160</v>
          </cell>
          <cell r="E900">
            <v>18</v>
          </cell>
          <cell r="F900">
            <v>142.69999999999999</v>
          </cell>
        </row>
        <row r="901">
          <cell r="A901">
            <v>36725</v>
          </cell>
          <cell r="B901">
            <v>142.69</v>
          </cell>
          <cell r="C901">
            <v>142.69885714285701</v>
          </cell>
          <cell r="D901">
            <v>6650</v>
          </cell>
          <cell r="E901">
            <v>19</v>
          </cell>
          <cell r="F901">
            <v>142.69999999999999</v>
          </cell>
        </row>
        <row r="902">
          <cell r="A902">
            <v>36726</v>
          </cell>
          <cell r="B902">
            <v>142.77000000000001</v>
          </cell>
          <cell r="C902">
            <v>142.75600784313701</v>
          </cell>
          <cell r="D902">
            <v>6375</v>
          </cell>
          <cell r="E902">
            <v>19</v>
          </cell>
          <cell r="F902">
            <v>142.69999999999999</v>
          </cell>
        </row>
        <row r="903">
          <cell r="A903">
            <v>36727</v>
          </cell>
          <cell r="B903">
            <v>142.79</v>
          </cell>
          <cell r="C903">
            <v>142.796779220779</v>
          </cell>
          <cell r="D903">
            <v>3850</v>
          </cell>
          <cell r="E903">
            <v>21</v>
          </cell>
          <cell r="F903">
            <v>142.69999999999999</v>
          </cell>
        </row>
        <row r="904">
          <cell r="A904">
            <v>36728</v>
          </cell>
          <cell r="B904">
            <v>142.72</v>
          </cell>
          <cell r="C904">
            <v>142.730147569444</v>
          </cell>
          <cell r="D904">
            <v>5760</v>
          </cell>
          <cell r="E904">
            <v>19</v>
          </cell>
          <cell r="F904">
            <v>142.69999999999999</v>
          </cell>
        </row>
        <row r="905">
          <cell r="A905">
            <v>36731</v>
          </cell>
          <cell r="B905">
            <v>142.68</v>
          </cell>
          <cell r="C905">
            <v>142.67721177944901</v>
          </cell>
          <cell r="D905">
            <v>7980</v>
          </cell>
          <cell r="E905">
            <v>15</v>
          </cell>
          <cell r="F905">
            <v>142.69999999999999</v>
          </cell>
        </row>
        <row r="906">
          <cell r="A906">
            <v>36732</v>
          </cell>
          <cell r="B906">
            <v>142.69</v>
          </cell>
          <cell r="C906">
            <v>142.67777520278099</v>
          </cell>
          <cell r="D906">
            <v>4315</v>
          </cell>
          <cell r="E906">
            <v>17</v>
          </cell>
          <cell r="F906">
            <v>142.69999999999999</v>
          </cell>
        </row>
        <row r="907">
          <cell r="A907">
            <v>36733</v>
          </cell>
          <cell r="B907">
            <v>142.69999999999999</v>
          </cell>
          <cell r="C907">
            <v>142.69620125786199</v>
          </cell>
          <cell r="D907">
            <v>3975</v>
          </cell>
          <cell r="E907">
            <v>20</v>
          </cell>
          <cell r="F907">
            <v>142.69999999999999</v>
          </cell>
        </row>
        <row r="908">
          <cell r="A908">
            <v>36734</v>
          </cell>
          <cell r="B908">
            <v>142.72999999999999</v>
          </cell>
          <cell r="C908">
            <v>142.72341013824899</v>
          </cell>
          <cell r="D908">
            <v>1085</v>
          </cell>
          <cell r="E908">
            <v>15</v>
          </cell>
          <cell r="F908">
            <v>142.69999999999999</v>
          </cell>
        </row>
        <row r="909">
          <cell r="A909">
            <v>36735</v>
          </cell>
          <cell r="B909">
            <v>142.75</v>
          </cell>
          <cell r="C909">
            <v>142.74638805970201</v>
          </cell>
          <cell r="D909">
            <v>3350</v>
          </cell>
          <cell r="E909">
            <v>16</v>
          </cell>
          <cell r="F909">
            <v>142.69999999999999</v>
          </cell>
        </row>
        <row r="910">
          <cell r="A910">
            <v>36738</v>
          </cell>
          <cell r="B910">
            <v>142.69999999999999</v>
          </cell>
          <cell r="C910">
            <v>142.707216494845</v>
          </cell>
          <cell r="D910">
            <v>4365</v>
          </cell>
          <cell r="E910">
            <v>16</v>
          </cell>
          <cell r="F910">
            <v>142.69999999999999</v>
          </cell>
        </row>
        <row r="911">
          <cell r="A911">
            <v>36739</v>
          </cell>
          <cell r="B911">
            <v>142.66999999999999</v>
          </cell>
          <cell r="C911">
            <v>142.65475040257601</v>
          </cell>
          <cell r="D911">
            <v>6210</v>
          </cell>
          <cell r="E911">
            <v>13</v>
          </cell>
          <cell r="F911">
            <v>142.69999999999999</v>
          </cell>
        </row>
        <row r="912">
          <cell r="A912">
            <v>36740</v>
          </cell>
          <cell r="B912">
            <v>142.59</v>
          </cell>
          <cell r="C912">
            <v>142.56916525423699</v>
          </cell>
          <cell r="D912">
            <v>11800</v>
          </cell>
          <cell r="E912">
            <v>16</v>
          </cell>
          <cell r="F912">
            <v>142.69999999999999</v>
          </cell>
        </row>
        <row r="913">
          <cell r="A913">
            <v>36741</v>
          </cell>
          <cell r="B913">
            <v>142.59</v>
          </cell>
          <cell r="C913">
            <v>142.57990171990201</v>
          </cell>
          <cell r="D913">
            <v>4070</v>
          </cell>
          <cell r="E913">
            <v>15</v>
          </cell>
          <cell r="F913">
            <v>142.69999999999999</v>
          </cell>
        </row>
        <row r="914">
          <cell r="A914">
            <v>36742</v>
          </cell>
          <cell r="B914">
            <v>142.58000000000001</v>
          </cell>
          <cell r="C914">
            <v>142.58031088082899</v>
          </cell>
          <cell r="D914">
            <v>3860</v>
          </cell>
          <cell r="E914">
            <v>14</v>
          </cell>
          <cell r="F914">
            <v>142.69999999999999</v>
          </cell>
        </row>
        <row r="915">
          <cell r="A915">
            <v>36745</v>
          </cell>
          <cell r="B915">
            <v>142.54</v>
          </cell>
          <cell r="C915">
            <v>142.538170914543</v>
          </cell>
          <cell r="D915">
            <v>6670</v>
          </cell>
          <cell r="E915">
            <v>20</v>
          </cell>
          <cell r="F915">
            <v>142.65</v>
          </cell>
        </row>
        <row r="916">
          <cell r="A916">
            <v>36746</v>
          </cell>
          <cell r="B916">
            <v>142.54</v>
          </cell>
          <cell r="C916">
            <v>142.546870967742</v>
          </cell>
          <cell r="D916">
            <v>7750</v>
          </cell>
          <cell r="E916">
            <v>19</v>
          </cell>
          <cell r="F916">
            <v>142.65</v>
          </cell>
        </row>
        <row r="917">
          <cell r="A917">
            <v>36747</v>
          </cell>
          <cell r="B917">
            <v>142.59</v>
          </cell>
          <cell r="C917">
            <v>142.581386623165</v>
          </cell>
          <cell r="D917">
            <v>6130</v>
          </cell>
          <cell r="E917">
            <v>19</v>
          </cell>
          <cell r="F917">
            <v>142.65</v>
          </cell>
        </row>
        <row r="918">
          <cell r="A918">
            <v>36748</v>
          </cell>
          <cell r="B918">
            <v>142.66</v>
          </cell>
          <cell r="C918">
            <v>142.672163654618</v>
          </cell>
          <cell r="D918">
            <v>9960</v>
          </cell>
          <cell r="E918">
            <v>21</v>
          </cell>
          <cell r="F918">
            <v>142.65</v>
          </cell>
        </row>
        <row r="919">
          <cell r="A919">
            <v>36749</v>
          </cell>
          <cell r="B919">
            <v>142.74</v>
          </cell>
          <cell r="C919">
            <v>142.68882092198601</v>
          </cell>
          <cell r="D919">
            <v>5640</v>
          </cell>
          <cell r="E919">
            <v>16</v>
          </cell>
          <cell r="F919">
            <v>142.65</v>
          </cell>
        </row>
        <row r="920">
          <cell r="A920">
            <v>36752</v>
          </cell>
          <cell r="B920">
            <v>142.71</v>
          </cell>
          <cell r="C920">
            <v>142.70691366417401</v>
          </cell>
          <cell r="D920">
            <v>7355</v>
          </cell>
          <cell r="E920">
            <v>15</v>
          </cell>
          <cell r="F920">
            <v>142.65</v>
          </cell>
        </row>
        <row r="921">
          <cell r="A921">
            <v>36753</v>
          </cell>
          <cell r="B921">
            <v>142.85</v>
          </cell>
          <cell r="C921">
            <v>142.84558793969899</v>
          </cell>
          <cell r="D921">
            <v>4975</v>
          </cell>
          <cell r="E921">
            <v>19</v>
          </cell>
          <cell r="F921">
            <v>142.65</v>
          </cell>
        </row>
        <row r="922">
          <cell r="A922">
            <v>36754</v>
          </cell>
          <cell r="B922">
            <v>142.72999999999999</v>
          </cell>
          <cell r="C922">
            <v>142.73450241545899</v>
          </cell>
          <cell r="D922">
            <v>5175</v>
          </cell>
          <cell r="E922">
            <v>18</v>
          </cell>
          <cell r="F922">
            <v>142.65</v>
          </cell>
        </row>
        <row r="923">
          <cell r="A923">
            <v>36755</v>
          </cell>
          <cell r="B923">
            <v>142.65</v>
          </cell>
          <cell r="C923">
            <v>142.645630102946</v>
          </cell>
          <cell r="D923">
            <v>14085</v>
          </cell>
          <cell r="E923">
            <v>16</v>
          </cell>
          <cell r="F923">
            <v>142.65</v>
          </cell>
        </row>
        <row r="924">
          <cell r="A924">
            <v>36756</v>
          </cell>
          <cell r="B924">
            <v>142.66</v>
          </cell>
          <cell r="C924">
            <v>142.66525069637899</v>
          </cell>
          <cell r="D924">
            <v>7180</v>
          </cell>
          <cell r="E924">
            <v>18</v>
          </cell>
          <cell r="F924">
            <v>142.65</v>
          </cell>
        </row>
        <row r="925">
          <cell r="A925">
            <v>36759</v>
          </cell>
          <cell r="B925">
            <v>142.6</v>
          </cell>
          <cell r="C925">
            <v>142.611073345259</v>
          </cell>
          <cell r="D925">
            <v>2795</v>
          </cell>
          <cell r="E925">
            <v>17</v>
          </cell>
          <cell r="F925">
            <v>142.65</v>
          </cell>
        </row>
        <row r="926">
          <cell r="A926">
            <v>36760</v>
          </cell>
          <cell r="B926">
            <v>142.5</v>
          </cell>
          <cell r="C926">
            <v>142.50598608393099</v>
          </cell>
          <cell r="D926">
            <v>22995</v>
          </cell>
          <cell r="E926">
            <v>19</v>
          </cell>
          <cell r="F926">
            <v>142.65</v>
          </cell>
        </row>
        <row r="927">
          <cell r="A927">
            <v>36761</v>
          </cell>
          <cell r="B927">
            <v>142.52000000000001</v>
          </cell>
          <cell r="C927">
            <v>142.53179392824299</v>
          </cell>
          <cell r="D927">
            <v>5435</v>
          </cell>
          <cell r="E927">
            <v>19</v>
          </cell>
          <cell r="F927">
            <v>142.65</v>
          </cell>
        </row>
        <row r="928">
          <cell r="A928">
            <v>36762</v>
          </cell>
          <cell r="B928">
            <v>142.58000000000001</v>
          </cell>
          <cell r="C928">
            <v>142.57456685499099</v>
          </cell>
          <cell r="D928">
            <v>5310</v>
          </cell>
          <cell r="E928">
            <v>18</v>
          </cell>
          <cell r="F928">
            <v>142.65</v>
          </cell>
        </row>
        <row r="929">
          <cell r="A929">
            <v>36763</v>
          </cell>
          <cell r="B929">
            <v>142.63</v>
          </cell>
          <cell r="C929">
            <v>142.63906976744201</v>
          </cell>
          <cell r="D929">
            <v>2580</v>
          </cell>
          <cell r="E929">
            <v>18</v>
          </cell>
          <cell r="F929">
            <v>142.65</v>
          </cell>
        </row>
        <row r="930">
          <cell r="A930">
            <v>36766</v>
          </cell>
          <cell r="B930">
            <v>142.59</v>
          </cell>
          <cell r="C930">
            <v>142.616678832117</v>
          </cell>
          <cell r="D930">
            <v>1370</v>
          </cell>
          <cell r="E930">
            <v>15</v>
          </cell>
          <cell r="F930">
            <v>142.65</v>
          </cell>
        </row>
        <row r="931">
          <cell r="A931">
            <v>36767</v>
          </cell>
          <cell r="B931">
            <v>142.52000000000001</v>
          </cell>
          <cell r="C931">
            <v>142.51380021141699</v>
          </cell>
          <cell r="D931">
            <v>9460</v>
          </cell>
          <cell r="E931">
            <v>20</v>
          </cell>
          <cell r="F931">
            <v>142.65</v>
          </cell>
        </row>
        <row r="932">
          <cell r="A932">
            <v>36769</v>
          </cell>
          <cell r="B932">
            <v>142.52000000000001</v>
          </cell>
          <cell r="C932">
            <v>142.51981910275001</v>
          </cell>
          <cell r="D932">
            <v>6910</v>
          </cell>
          <cell r="E932">
            <v>22</v>
          </cell>
          <cell r="F932">
            <v>142.65</v>
          </cell>
        </row>
        <row r="933">
          <cell r="A933">
            <v>36770</v>
          </cell>
          <cell r="B933">
            <v>142.63</v>
          </cell>
          <cell r="C933">
            <v>142.60199673202601</v>
          </cell>
          <cell r="D933">
            <v>15300</v>
          </cell>
          <cell r="E933">
            <v>15</v>
          </cell>
          <cell r="F933">
            <v>142.65</v>
          </cell>
        </row>
        <row r="934">
          <cell r="A934">
            <v>36773</v>
          </cell>
          <cell r="B934">
            <v>142.78</v>
          </cell>
          <cell r="C934">
            <v>142.77214743589701</v>
          </cell>
          <cell r="D934">
            <v>1560</v>
          </cell>
          <cell r="E934">
            <v>15</v>
          </cell>
          <cell r="F934">
            <v>142.65</v>
          </cell>
        </row>
        <row r="935">
          <cell r="A935">
            <v>36774</v>
          </cell>
          <cell r="B935">
            <v>142.66999999999999</v>
          </cell>
          <cell r="C935">
            <v>142.65753834916001</v>
          </cell>
          <cell r="D935">
            <v>6845</v>
          </cell>
          <cell r="E935">
            <v>19</v>
          </cell>
          <cell r="F935">
            <v>142.65</v>
          </cell>
        </row>
        <row r="936">
          <cell r="A936">
            <v>36775</v>
          </cell>
          <cell r="B936">
            <v>142.76</v>
          </cell>
          <cell r="C936">
            <v>142.76706853839801</v>
          </cell>
          <cell r="D936">
            <v>6055</v>
          </cell>
          <cell r="E936">
            <v>18</v>
          </cell>
          <cell r="F936">
            <v>142.65</v>
          </cell>
        </row>
        <row r="937">
          <cell r="A937">
            <v>36776</v>
          </cell>
          <cell r="B937">
            <v>142.80000000000001</v>
          </cell>
          <cell r="C937">
            <v>142.79927536231901</v>
          </cell>
          <cell r="D937">
            <v>7245</v>
          </cell>
          <cell r="E937">
            <v>20</v>
          </cell>
          <cell r="F937">
            <v>142.65</v>
          </cell>
        </row>
        <row r="938">
          <cell r="A938">
            <v>36777</v>
          </cell>
          <cell r="B938">
            <v>142.94999999999999</v>
          </cell>
          <cell r="C938">
            <v>142.96494209702701</v>
          </cell>
          <cell r="D938">
            <v>15975</v>
          </cell>
          <cell r="E938">
            <v>19</v>
          </cell>
          <cell r="F938">
            <v>142.65</v>
          </cell>
        </row>
        <row r="939">
          <cell r="A939">
            <v>36780</v>
          </cell>
          <cell r="B939">
            <v>142.83000000000001</v>
          </cell>
          <cell r="C939">
            <v>142.82844097995499</v>
          </cell>
          <cell r="D939">
            <v>4490</v>
          </cell>
          <cell r="E939">
            <v>18</v>
          </cell>
          <cell r="F939">
            <v>142.75</v>
          </cell>
        </row>
        <row r="940">
          <cell r="A940">
            <v>36781</v>
          </cell>
          <cell r="B940">
            <v>142.71</v>
          </cell>
          <cell r="C940">
            <v>142.71336639801601</v>
          </cell>
          <cell r="D940">
            <v>8065</v>
          </cell>
          <cell r="E940">
            <v>19</v>
          </cell>
          <cell r="F940">
            <v>142.75</v>
          </cell>
        </row>
        <row r="941">
          <cell r="A941">
            <v>36782</v>
          </cell>
          <cell r="B941">
            <v>142.72999999999999</v>
          </cell>
          <cell r="C941">
            <v>142.71727699530501</v>
          </cell>
          <cell r="D941">
            <v>1065</v>
          </cell>
          <cell r="E941">
            <v>15</v>
          </cell>
          <cell r="F941">
            <v>142.75</v>
          </cell>
        </row>
        <row r="942">
          <cell r="A942">
            <v>36783</v>
          </cell>
          <cell r="B942">
            <v>142.68</v>
          </cell>
          <cell r="C942">
            <v>142.68924087591199</v>
          </cell>
          <cell r="D942">
            <v>6850</v>
          </cell>
          <cell r="E942">
            <v>17</v>
          </cell>
          <cell r="F942">
            <v>142.75</v>
          </cell>
        </row>
        <row r="943">
          <cell r="A943">
            <v>36784</v>
          </cell>
          <cell r="B943">
            <v>142.68</v>
          </cell>
          <cell r="C943">
            <v>142.677927835052</v>
          </cell>
          <cell r="D943">
            <v>4850</v>
          </cell>
          <cell r="E943">
            <v>15</v>
          </cell>
          <cell r="F943">
            <v>142.75</v>
          </cell>
        </row>
        <row r="944">
          <cell r="A944">
            <v>36787</v>
          </cell>
          <cell r="B944">
            <v>142.66999999999999</v>
          </cell>
          <cell r="C944">
            <v>142.67307167235501</v>
          </cell>
          <cell r="D944">
            <v>7325</v>
          </cell>
          <cell r="E944">
            <v>17</v>
          </cell>
          <cell r="F944">
            <v>142.75</v>
          </cell>
        </row>
        <row r="945">
          <cell r="A945">
            <v>36788</v>
          </cell>
          <cell r="B945">
            <v>142.66999999999999</v>
          </cell>
          <cell r="C945">
            <v>142.67172611726099</v>
          </cell>
          <cell r="D945">
            <v>12195</v>
          </cell>
          <cell r="E945">
            <v>19</v>
          </cell>
          <cell r="F945">
            <v>142.75</v>
          </cell>
        </row>
        <row r="946">
          <cell r="A946">
            <v>36789</v>
          </cell>
          <cell r="B946">
            <v>142.62</v>
          </cell>
          <cell r="C946">
            <v>142.62956439393901</v>
          </cell>
          <cell r="D946">
            <v>5280</v>
          </cell>
          <cell r="E946">
            <v>19</v>
          </cell>
          <cell r="F946">
            <v>142.75</v>
          </cell>
        </row>
        <row r="947">
          <cell r="A947">
            <v>36790</v>
          </cell>
          <cell r="B947">
            <v>142.6</v>
          </cell>
          <cell r="C947">
            <v>142.60815699658701</v>
          </cell>
          <cell r="D947">
            <v>7325</v>
          </cell>
          <cell r="E947">
            <v>18</v>
          </cell>
          <cell r="F947">
            <v>142.75</v>
          </cell>
        </row>
        <row r="948">
          <cell r="A948">
            <v>36791</v>
          </cell>
          <cell r="B948">
            <v>142.66</v>
          </cell>
          <cell r="C948">
            <v>142.653554421769</v>
          </cell>
          <cell r="D948">
            <v>2940</v>
          </cell>
          <cell r="E948">
            <v>15</v>
          </cell>
          <cell r="F948">
            <v>142.75</v>
          </cell>
        </row>
        <row r="949">
          <cell r="A949">
            <v>36794</v>
          </cell>
          <cell r="B949">
            <v>142.72999999999999</v>
          </cell>
          <cell r="C949">
            <v>142.72425196850401</v>
          </cell>
          <cell r="D949">
            <v>635</v>
          </cell>
          <cell r="E949">
            <v>17</v>
          </cell>
          <cell r="F949">
            <v>142.75</v>
          </cell>
        </row>
        <row r="950">
          <cell r="A950">
            <v>36795</v>
          </cell>
          <cell r="B950">
            <v>142.63999999999999</v>
          </cell>
          <cell r="C950">
            <v>142.63957605984999</v>
          </cell>
          <cell r="D950">
            <v>2005</v>
          </cell>
          <cell r="E950">
            <v>15</v>
          </cell>
          <cell r="F950">
            <v>142.75</v>
          </cell>
        </row>
        <row r="951">
          <cell r="A951">
            <v>36796</v>
          </cell>
          <cell r="B951">
            <v>142.61000000000001</v>
          </cell>
          <cell r="C951">
            <v>142.60453571428599</v>
          </cell>
          <cell r="D951">
            <v>11200</v>
          </cell>
          <cell r="E951">
            <v>17</v>
          </cell>
          <cell r="F951">
            <v>142.75</v>
          </cell>
        </row>
        <row r="952">
          <cell r="A952">
            <v>36797</v>
          </cell>
          <cell r="B952">
            <v>142.59</v>
          </cell>
          <cell r="C952">
            <v>142.592212537714</v>
          </cell>
          <cell r="D952">
            <v>14915</v>
          </cell>
          <cell r="E952">
            <v>16</v>
          </cell>
          <cell r="F952">
            <v>142.75</v>
          </cell>
        </row>
        <row r="953">
          <cell r="A953">
            <v>36798</v>
          </cell>
          <cell r="B953">
            <v>142.57</v>
          </cell>
          <cell r="C953">
            <v>142.581455916473</v>
          </cell>
          <cell r="D953">
            <v>8620</v>
          </cell>
          <cell r="E953">
            <v>18</v>
          </cell>
          <cell r="F953">
            <v>142.75</v>
          </cell>
        </row>
        <row r="954">
          <cell r="A954">
            <v>36801</v>
          </cell>
          <cell r="B954">
            <v>142.52000000000001</v>
          </cell>
          <cell r="C954">
            <v>142.52284272051</v>
          </cell>
          <cell r="D954">
            <v>9410</v>
          </cell>
          <cell r="E954">
            <v>15</v>
          </cell>
          <cell r="F954">
            <v>142.65</v>
          </cell>
        </row>
        <row r="955">
          <cell r="A955">
            <v>36802</v>
          </cell>
          <cell r="B955">
            <v>142.44</v>
          </cell>
          <cell r="C955">
            <v>142.44514669926701</v>
          </cell>
          <cell r="D955">
            <v>4090</v>
          </cell>
          <cell r="E955">
            <v>16</v>
          </cell>
          <cell r="F955">
            <v>142.65</v>
          </cell>
        </row>
        <row r="956">
          <cell r="A956">
            <v>36803</v>
          </cell>
          <cell r="B956">
            <v>142.41</v>
          </cell>
          <cell r="C956">
            <v>142.39513740458</v>
          </cell>
          <cell r="D956">
            <v>6550</v>
          </cell>
          <cell r="E956">
            <v>14</v>
          </cell>
          <cell r="F956">
            <v>142.65</v>
          </cell>
        </row>
        <row r="957">
          <cell r="A957">
            <v>36804</v>
          </cell>
          <cell r="B957">
            <v>142.51</v>
          </cell>
          <cell r="C957">
            <v>142.470396039604</v>
          </cell>
          <cell r="D957">
            <v>505</v>
          </cell>
          <cell r="E957">
            <v>16</v>
          </cell>
          <cell r="F957">
            <v>142.65</v>
          </cell>
        </row>
        <row r="958">
          <cell r="A958">
            <v>36805</v>
          </cell>
          <cell r="B958">
            <v>142.5</v>
          </cell>
          <cell r="C958">
            <v>142.500802047782</v>
          </cell>
          <cell r="D958">
            <v>2930</v>
          </cell>
          <cell r="E958">
            <v>19</v>
          </cell>
          <cell r="F958">
            <v>142.65</v>
          </cell>
        </row>
        <row r="959">
          <cell r="A959">
            <v>36808</v>
          </cell>
          <cell r="B959">
            <v>142.5</v>
          </cell>
          <cell r="C959">
            <v>142.503157894737</v>
          </cell>
          <cell r="D959">
            <v>2375</v>
          </cell>
          <cell r="E959">
            <v>16</v>
          </cell>
          <cell r="F959">
            <v>142.6</v>
          </cell>
        </row>
        <row r="960">
          <cell r="A960">
            <v>36809</v>
          </cell>
          <cell r="B960">
            <v>142.56</v>
          </cell>
          <cell r="C960">
            <v>142.53693548387099</v>
          </cell>
          <cell r="D960">
            <v>1860</v>
          </cell>
          <cell r="E960">
            <v>17</v>
          </cell>
          <cell r="F960">
            <v>142.6</v>
          </cell>
        </row>
        <row r="961">
          <cell r="A961">
            <v>36810</v>
          </cell>
          <cell r="B961">
            <v>142.61000000000001</v>
          </cell>
          <cell r="C961">
            <v>142.61089655172401</v>
          </cell>
          <cell r="D961">
            <v>2900</v>
          </cell>
          <cell r="E961">
            <v>16</v>
          </cell>
          <cell r="F961">
            <v>142.6</v>
          </cell>
        </row>
        <row r="962">
          <cell r="A962">
            <v>36811</v>
          </cell>
          <cell r="B962">
            <v>142.58000000000001</v>
          </cell>
          <cell r="C962">
            <v>142.55985627177699</v>
          </cell>
          <cell r="D962">
            <v>11480</v>
          </cell>
          <cell r="E962">
            <v>17</v>
          </cell>
          <cell r="F962">
            <v>142.6</v>
          </cell>
        </row>
        <row r="963">
          <cell r="A963">
            <v>36812</v>
          </cell>
          <cell r="B963">
            <v>142.68</v>
          </cell>
          <cell r="C963">
            <v>142.664768211921</v>
          </cell>
          <cell r="D963">
            <v>2265</v>
          </cell>
          <cell r="E963">
            <v>15</v>
          </cell>
          <cell r="F963">
            <v>142.6</v>
          </cell>
        </row>
        <row r="964">
          <cell r="A964">
            <v>36815</v>
          </cell>
          <cell r="B964">
            <v>142.71</v>
          </cell>
          <cell r="C964">
            <v>142.71127982646399</v>
          </cell>
          <cell r="D964">
            <v>2305</v>
          </cell>
          <cell r="E964">
            <v>19</v>
          </cell>
          <cell r="F964">
            <v>142.65</v>
          </cell>
        </row>
        <row r="965">
          <cell r="A965">
            <v>36816</v>
          </cell>
          <cell r="B965">
            <v>142.65</v>
          </cell>
          <cell r="C965">
            <v>142.65885850178401</v>
          </cell>
          <cell r="D965">
            <v>4205</v>
          </cell>
          <cell r="E965">
            <v>16</v>
          </cell>
          <cell r="F965">
            <v>142.65</v>
          </cell>
        </row>
        <row r="966">
          <cell r="A966">
            <v>36817</v>
          </cell>
          <cell r="B966">
            <v>142.58000000000001</v>
          </cell>
          <cell r="C966">
            <v>142.56439716312099</v>
          </cell>
          <cell r="D966">
            <v>9870</v>
          </cell>
          <cell r="E966">
            <v>18</v>
          </cell>
          <cell r="F966">
            <v>142.65</v>
          </cell>
        </row>
        <row r="967">
          <cell r="A967">
            <v>36818</v>
          </cell>
          <cell r="B967">
            <v>142.62</v>
          </cell>
          <cell r="C967">
            <v>142.58939597315401</v>
          </cell>
          <cell r="D967">
            <v>2235</v>
          </cell>
          <cell r="E967">
            <v>13</v>
          </cell>
          <cell r="F967">
            <v>142.65</v>
          </cell>
        </row>
        <row r="968">
          <cell r="A968">
            <v>36819</v>
          </cell>
          <cell r="B968">
            <v>142.66999999999999</v>
          </cell>
          <cell r="C968">
            <v>142.68967803030301</v>
          </cell>
          <cell r="D968">
            <v>2640</v>
          </cell>
          <cell r="E968">
            <v>20</v>
          </cell>
          <cell r="F968">
            <v>142.65</v>
          </cell>
        </row>
        <row r="969">
          <cell r="A969">
            <v>36822</v>
          </cell>
          <cell r="B969">
            <v>142.63</v>
          </cell>
          <cell r="C969">
            <v>142.62226912928799</v>
          </cell>
          <cell r="D969">
            <v>3790</v>
          </cell>
          <cell r="E969">
            <v>16</v>
          </cell>
          <cell r="F969">
            <v>142.65</v>
          </cell>
        </row>
        <row r="970">
          <cell r="A970">
            <v>36823</v>
          </cell>
          <cell r="B970">
            <v>142.66</v>
          </cell>
          <cell r="C970">
            <v>142.642021857923</v>
          </cell>
          <cell r="D970">
            <v>1830</v>
          </cell>
          <cell r="E970">
            <v>17</v>
          </cell>
          <cell r="F970">
            <v>142.65</v>
          </cell>
        </row>
        <row r="971">
          <cell r="A971">
            <v>36825</v>
          </cell>
          <cell r="B971">
            <v>142.68</v>
          </cell>
          <cell r="C971">
            <v>142.67670329670301</v>
          </cell>
          <cell r="D971">
            <v>910</v>
          </cell>
          <cell r="E971">
            <v>14</v>
          </cell>
          <cell r="F971">
            <v>142.65</v>
          </cell>
        </row>
        <row r="972">
          <cell r="A972">
            <v>36826</v>
          </cell>
          <cell r="B972">
            <v>142.65</v>
          </cell>
          <cell r="C972">
            <v>142.64662952646199</v>
          </cell>
          <cell r="D972">
            <v>3590</v>
          </cell>
          <cell r="E972">
            <v>19</v>
          </cell>
          <cell r="F972">
            <v>142.65</v>
          </cell>
        </row>
        <row r="973">
          <cell r="A973">
            <v>36829</v>
          </cell>
          <cell r="B973">
            <v>142.63</v>
          </cell>
          <cell r="C973">
            <v>142.63176991150399</v>
          </cell>
          <cell r="D973">
            <v>4520</v>
          </cell>
          <cell r="E973">
            <v>14</v>
          </cell>
          <cell r="F973">
            <v>142.65</v>
          </cell>
        </row>
        <row r="974">
          <cell r="A974">
            <v>36830</v>
          </cell>
          <cell r="B974">
            <v>142.58000000000001</v>
          </cell>
          <cell r="C974">
            <v>142.581990291262</v>
          </cell>
          <cell r="D974">
            <v>7210</v>
          </cell>
          <cell r="E974">
            <v>15</v>
          </cell>
          <cell r="F974">
            <v>142.65</v>
          </cell>
        </row>
        <row r="975">
          <cell r="A975">
            <v>36831</v>
          </cell>
          <cell r="B975">
            <v>142.63</v>
          </cell>
          <cell r="C975">
            <v>142.61601226993901</v>
          </cell>
          <cell r="D975">
            <v>815</v>
          </cell>
          <cell r="E975">
            <v>15</v>
          </cell>
          <cell r="F975">
            <v>142.65</v>
          </cell>
        </row>
        <row r="976">
          <cell r="A976">
            <v>36832</v>
          </cell>
          <cell r="B976">
            <v>142.76</v>
          </cell>
          <cell r="C976">
            <v>142.744214876033</v>
          </cell>
          <cell r="D976">
            <v>605</v>
          </cell>
          <cell r="E976">
            <v>15</v>
          </cell>
          <cell r="F976">
            <v>142.65</v>
          </cell>
        </row>
        <row r="977">
          <cell r="A977">
            <v>36833</v>
          </cell>
          <cell r="B977">
            <v>142.85</v>
          </cell>
          <cell r="C977">
            <v>142.85170731707299</v>
          </cell>
          <cell r="D977">
            <v>2460</v>
          </cell>
          <cell r="E977">
            <v>16</v>
          </cell>
          <cell r="F977">
            <v>142.65</v>
          </cell>
        </row>
        <row r="978">
          <cell r="A978">
            <v>36836</v>
          </cell>
          <cell r="B978">
            <v>142.81</v>
          </cell>
          <cell r="C978">
            <v>142.80960526315801</v>
          </cell>
          <cell r="D978">
            <v>380</v>
          </cell>
          <cell r="E978">
            <v>13</v>
          </cell>
          <cell r="F978">
            <v>142.69999999999999</v>
          </cell>
        </row>
        <row r="979">
          <cell r="A979">
            <v>36837</v>
          </cell>
          <cell r="B979">
            <v>142.9</v>
          </cell>
          <cell r="C979">
            <v>142.89213075060499</v>
          </cell>
          <cell r="D979">
            <v>2065</v>
          </cell>
          <cell r="E979">
            <v>16</v>
          </cell>
          <cell r="F979">
            <v>142.69999999999999</v>
          </cell>
        </row>
        <row r="980">
          <cell r="A980">
            <v>36838</v>
          </cell>
          <cell r="B980">
            <v>143.53</v>
          </cell>
          <cell r="C980">
            <v>143.4334375</v>
          </cell>
          <cell r="D980">
            <v>960</v>
          </cell>
          <cell r="E980">
            <v>18</v>
          </cell>
          <cell r="F980">
            <v>142.69999999999999</v>
          </cell>
        </row>
        <row r="981">
          <cell r="A981">
            <v>36839</v>
          </cell>
          <cell r="B981">
            <v>144</v>
          </cell>
          <cell r="C981">
            <v>143.97807385648301</v>
          </cell>
          <cell r="D981">
            <v>11915</v>
          </cell>
          <cell r="E981">
            <v>22</v>
          </cell>
          <cell r="F981">
            <v>142.69999999999999</v>
          </cell>
        </row>
        <row r="982">
          <cell r="A982">
            <v>36840</v>
          </cell>
          <cell r="B982">
            <v>144.12</v>
          </cell>
          <cell r="C982">
            <v>144.10537560581599</v>
          </cell>
          <cell r="D982">
            <v>12380</v>
          </cell>
          <cell r="E982">
            <v>20</v>
          </cell>
          <cell r="F982">
            <v>142.69999999999999</v>
          </cell>
        </row>
        <row r="983">
          <cell r="A983">
            <v>36843</v>
          </cell>
          <cell r="B983">
            <v>144.25</v>
          </cell>
          <cell r="C983">
            <v>144.25794241573001</v>
          </cell>
          <cell r="D983">
            <v>14240</v>
          </cell>
          <cell r="E983">
            <v>17</v>
          </cell>
          <cell r="F983">
            <v>144</v>
          </cell>
        </row>
        <row r="984">
          <cell r="A984">
            <v>36844</v>
          </cell>
          <cell r="B984">
            <v>144.28</v>
          </cell>
          <cell r="C984">
            <v>144.27284051222401</v>
          </cell>
          <cell r="D984">
            <v>8590</v>
          </cell>
          <cell r="E984">
            <v>16</v>
          </cell>
          <cell r="F984">
            <v>144</v>
          </cell>
        </row>
        <row r="985">
          <cell r="A985">
            <v>36845</v>
          </cell>
          <cell r="B985">
            <v>144.19</v>
          </cell>
          <cell r="C985">
            <v>144.18459161147899</v>
          </cell>
          <cell r="D985">
            <v>2265</v>
          </cell>
          <cell r="E985">
            <v>19</v>
          </cell>
          <cell r="F985">
            <v>144</v>
          </cell>
        </row>
        <row r="986">
          <cell r="A986">
            <v>36846</v>
          </cell>
          <cell r="B986">
            <v>144.24</v>
          </cell>
          <cell r="C986">
            <v>144.22488721804501</v>
          </cell>
          <cell r="D986">
            <v>5320</v>
          </cell>
          <cell r="E986">
            <v>19</v>
          </cell>
          <cell r="F986">
            <v>144</v>
          </cell>
        </row>
        <row r="987">
          <cell r="A987">
            <v>36847</v>
          </cell>
          <cell r="B987">
            <v>144.22999999999999</v>
          </cell>
          <cell r="C987">
            <v>144.25955952381</v>
          </cell>
          <cell r="D987">
            <v>4200</v>
          </cell>
          <cell r="E987">
            <v>16</v>
          </cell>
          <cell r="F987">
            <v>144</v>
          </cell>
        </row>
        <row r="988">
          <cell r="A988">
            <v>36850</v>
          </cell>
          <cell r="B988">
            <v>144.06</v>
          </cell>
          <cell r="C988">
            <v>144.117862266858</v>
          </cell>
          <cell r="D988">
            <v>3485</v>
          </cell>
          <cell r="E988">
            <v>20</v>
          </cell>
          <cell r="F988">
            <v>144.1</v>
          </cell>
        </row>
        <row r="989">
          <cell r="A989">
            <v>36851</v>
          </cell>
          <cell r="B989">
            <v>143.9</v>
          </cell>
          <cell r="C989">
            <v>143.82740462117101</v>
          </cell>
          <cell r="D989">
            <v>9305</v>
          </cell>
          <cell r="E989">
            <v>21</v>
          </cell>
          <cell r="F989">
            <v>144.1</v>
          </cell>
        </row>
        <row r="990">
          <cell r="A990">
            <v>36852</v>
          </cell>
          <cell r="B990">
            <v>143.88999999999999</v>
          </cell>
          <cell r="C990">
            <v>143.83755225080401</v>
          </cell>
          <cell r="D990">
            <v>12440</v>
          </cell>
          <cell r="E990">
            <v>18</v>
          </cell>
          <cell r="F990">
            <v>144.1</v>
          </cell>
        </row>
        <row r="991">
          <cell r="A991">
            <v>36853</v>
          </cell>
          <cell r="B991">
            <v>143.9</v>
          </cell>
          <cell r="C991">
            <v>143.910672268908</v>
          </cell>
          <cell r="D991">
            <v>1785</v>
          </cell>
          <cell r="E991">
            <v>16</v>
          </cell>
          <cell r="F991">
            <v>144.1</v>
          </cell>
        </row>
        <row r="992">
          <cell r="A992">
            <v>36854</v>
          </cell>
          <cell r="B992">
            <v>144.1</v>
          </cell>
          <cell r="C992">
            <v>144.10873881932</v>
          </cell>
          <cell r="D992">
            <v>5590</v>
          </cell>
          <cell r="E992">
            <v>22</v>
          </cell>
          <cell r="F992">
            <v>144.1</v>
          </cell>
        </row>
        <row r="993">
          <cell r="A993">
            <v>36857</v>
          </cell>
          <cell r="B993">
            <v>144.11000000000001</v>
          </cell>
          <cell r="C993">
            <v>144.11860799999999</v>
          </cell>
          <cell r="D993">
            <v>3125</v>
          </cell>
          <cell r="E993">
            <v>20</v>
          </cell>
          <cell r="F993">
            <v>144.1</v>
          </cell>
        </row>
        <row r="994">
          <cell r="A994">
            <v>36858</v>
          </cell>
          <cell r="B994">
            <v>144.16</v>
          </cell>
          <cell r="C994">
            <v>144.158220338983</v>
          </cell>
          <cell r="D994">
            <v>4720</v>
          </cell>
          <cell r="E994">
            <v>20</v>
          </cell>
          <cell r="F994">
            <v>144.1</v>
          </cell>
        </row>
        <row r="995">
          <cell r="A995">
            <v>36859</v>
          </cell>
          <cell r="B995">
            <v>144.21</v>
          </cell>
          <cell r="C995">
            <v>144.20201030927799</v>
          </cell>
          <cell r="D995">
            <v>970</v>
          </cell>
          <cell r="E995">
            <v>17</v>
          </cell>
          <cell r="F995">
            <v>144.1</v>
          </cell>
        </row>
        <row r="996">
          <cell r="A996">
            <v>36860</v>
          </cell>
          <cell r="B996">
            <v>144.13</v>
          </cell>
          <cell r="C996">
            <v>144.14710843373501</v>
          </cell>
          <cell r="D996">
            <v>2075</v>
          </cell>
          <cell r="E996">
            <v>20</v>
          </cell>
          <cell r="F996">
            <v>144.1</v>
          </cell>
        </row>
        <row r="997">
          <cell r="A997">
            <v>36861</v>
          </cell>
          <cell r="B997">
            <v>144.16999999999999</v>
          </cell>
          <cell r="C997">
            <v>144.143765432099</v>
          </cell>
          <cell r="D997">
            <v>810</v>
          </cell>
          <cell r="E997">
            <v>17</v>
          </cell>
          <cell r="F997">
            <v>144.1</v>
          </cell>
        </row>
        <row r="998">
          <cell r="A998">
            <v>36864</v>
          </cell>
          <cell r="B998">
            <v>144.34</v>
          </cell>
          <cell r="C998">
            <v>144.33739583333301</v>
          </cell>
          <cell r="D998">
            <v>2400</v>
          </cell>
          <cell r="E998">
            <v>17</v>
          </cell>
          <cell r="F998">
            <v>144.15</v>
          </cell>
        </row>
        <row r="999">
          <cell r="A999">
            <v>36865</v>
          </cell>
          <cell r="B999">
            <v>144.41</v>
          </cell>
          <cell r="C999">
            <v>144.409328358209</v>
          </cell>
          <cell r="D999">
            <v>3350</v>
          </cell>
          <cell r="E999">
            <v>21</v>
          </cell>
          <cell r="F999">
            <v>144.15</v>
          </cell>
        </row>
        <row r="1000">
          <cell r="A1000">
            <v>36866</v>
          </cell>
          <cell r="B1000">
            <v>144.44999999999999</v>
          </cell>
          <cell r="C1000">
            <v>144.435417236662</v>
          </cell>
          <cell r="D1000">
            <v>3655</v>
          </cell>
          <cell r="E1000">
            <v>17</v>
          </cell>
          <cell r="F1000">
            <v>144.15</v>
          </cell>
        </row>
        <row r="1001">
          <cell r="A1001">
            <v>36867</v>
          </cell>
          <cell r="B1001">
            <v>144.47</v>
          </cell>
          <cell r="C1001">
            <v>144.45562091503299</v>
          </cell>
          <cell r="D1001">
            <v>3060</v>
          </cell>
          <cell r="E1001">
            <v>18</v>
          </cell>
          <cell r="F1001">
            <v>144.15</v>
          </cell>
        </row>
        <row r="1002">
          <cell r="A1002">
            <v>36868</v>
          </cell>
          <cell r="B1002">
            <v>144.54</v>
          </cell>
          <cell r="C1002">
            <v>144.55003427592101</v>
          </cell>
          <cell r="D1002">
            <v>5835</v>
          </cell>
          <cell r="E1002">
            <v>19</v>
          </cell>
          <cell r="F1002">
            <v>144.15</v>
          </cell>
        </row>
        <row r="1003">
          <cell r="A1003">
            <v>36871</v>
          </cell>
          <cell r="B1003">
            <v>144.59</v>
          </cell>
          <cell r="C1003">
            <v>144.58826689774699</v>
          </cell>
          <cell r="D1003">
            <v>2885</v>
          </cell>
          <cell r="E1003">
            <v>16</v>
          </cell>
          <cell r="F1003">
            <v>144.25</v>
          </cell>
        </row>
        <row r="1004">
          <cell r="A1004">
            <v>36872</v>
          </cell>
          <cell r="B1004">
            <v>144.66999999999999</v>
          </cell>
          <cell r="C1004">
            <v>144.705641025641</v>
          </cell>
          <cell r="D1004">
            <v>12285</v>
          </cell>
          <cell r="E1004">
            <v>21</v>
          </cell>
          <cell r="F1004">
            <v>144.25</v>
          </cell>
        </row>
        <row r="1005">
          <cell r="A1005">
            <v>36873</v>
          </cell>
          <cell r="B1005">
            <v>144.74</v>
          </cell>
          <cell r="C1005">
            <v>144.69810513447399</v>
          </cell>
          <cell r="D1005">
            <v>4090</v>
          </cell>
          <cell r="E1005">
            <v>19</v>
          </cell>
          <cell r="F1005">
            <v>144.25</v>
          </cell>
        </row>
        <row r="1006">
          <cell r="A1006">
            <v>36874</v>
          </cell>
          <cell r="B1006">
            <v>144.66999999999999</v>
          </cell>
          <cell r="C1006">
            <v>144.68768333333301</v>
          </cell>
          <cell r="D1006">
            <v>6000</v>
          </cell>
          <cell r="E1006">
            <v>22</v>
          </cell>
          <cell r="F1006">
            <v>144.25</v>
          </cell>
        </row>
        <row r="1007">
          <cell r="A1007">
            <v>36875</v>
          </cell>
          <cell r="B1007">
            <v>144.77000000000001</v>
          </cell>
          <cell r="C1007">
            <v>144.76909090909101</v>
          </cell>
          <cell r="D1007">
            <v>9350</v>
          </cell>
          <cell r="E1007">
            <v>19</v>
          </cell>
          <cell r="F1007">
            <v>144.25</v>
          </cell>
        </row>
        <row r="1008">
          <cell r="A1008">
            <v>36878</v>
          </cell>
          <cell r="B1008">
            <v>144.72999999999999</v>
          </cell>
          <cell r="C1008">
            <v>144.74832738095199</v>
          </cell>
          <cell r="D1008">
            <v>8400</v>
          </cell>
          <cell r="E1008">
            <v>16</v>
          </cell>
          <cell r="F1008">
            <v>144.4</v>
          </cell>
        </row>
        <row r="1009">
          <cell r="A1009">
            <v>36879</v>
          </cell>
          <cell r="B1009">
            <v>144.66</v>
          </cell>
          <cell r="C1009">
            <v>144.64994041707999</v>
          </cell>
          <cell r="D1009">
            <v>5035</v>
          </cell>
          <cell r="E1009">
            <v>18</v>
          </cell>
          <cell r="F1009">
            <v>144.4</v>
          </cell>
        </row>
        <row r="1010">
          <cell r="A1010">
            <v>36880</v>
          </cell>
          <cell r="B1010">
            <v>144.71</v>
          </cell>
          <cell r="C1010">
            <v>144.68395020188399</v>
          </cell>
          <cell r="D1010">
            <v>7430</v>
          </cell>
          <cell r="E1010">
            <v>19</v>
          </cell>
          <cell r="F1010">
            <v>144.4</v>
          </cell>
        </row>
        <row r="1011">
          <cell r="A1011">
            <v>36881</v>
          </cell>
          <cell r="B1011">
            <v>144.79</v>
          </cell>
          <cell r="C1011">
            <v>144.789394347241</v>
          </cell>
          <cell r="D1011">
            <v>3715</v>
          </cell>
          <cell r="E1011">
            <v>19</v>
          </cell>
          <cell r="F1011">
            <v>144.4</v>
          </cell>
        </row>
        <row r="1012">
          <cell r="A1012">
            <v>36882</v>
          </cell>
          <cell r="B1012">
            <v>144.91</v>
          </cell>
          <cell r="C1012">
            <v>144.90128961405699</v>
          </cell>
          <cell r="D1012">
            <v>15935</v>
          </cell>
          <cell r="E1012">
            <v>18</v>
          </cell>
          <cell r="F1012">
            <v>144.4</v>
          </cell>
        </row>
        <row r="1013">
          <cell r="A1013">
            <v>36885</v>
          </cell>
          <cell r="B1013">
            <v>145.05000000000001</v>
          </cell>
          <cell r="C1013">
            <v>145.049575197889</v>
          </cell>
          <cell r="D1013">
            <v>18950</v>
          </cell>
          <cell r="E1013">
            <v>16</v>
          </cell>
          <cell r="F1013">
            <v>144.5</v>
          </cell>
        </row>
        <row r="1014">
          <cell r="A1014">
            <v>36886</v>
          </cell>
          <cell r="B1014">
            <v>145.13</v>
          </cell>
          <cell r="C1014">
            <v>145.14098203793901</v>
          </cell>
          <cell r="D1014">
            <v>29785</v>
          </cell>
          <cell r="E1014">
            <v>17</v>
          </cell>
          <cell r="F1014">
            <v>144.5</v>
          </cell>
        </row>
        <row r="1015">
          <cell r="A1015">
            <v>36887</v>
          </cell>
          <cell r="B1015">
            <v>145.13</v>
          </cell>
          <cell r="C1015">
            <v>145.127238962859</v>
          </cell>
          <cell r="D1015">
            <v>7135</v>
          </cell>
          <cell r="E1015">
            <v>16</v>
          </cell>
          <cell r="F1015">
            <v>144.5</v>
          </cell>
        </row>
        <row r="1016">
          <cell r="A1016">
            <v>36888</v>
          </cell>
          <cell r="B1016">
            <v>145.26</v>
          </cell>
          <cell r="C1016">
            <v>145.25081027668</v>
          </cell>
          <cell r="D1016">
            <v>15180</v>
          </cell>
          <cell r="E1016">
            <v>19</v>
          </cell>
          <cell r="F1016">
            <v>144.5</v>
          </cell>
        </row>
        <row r="1017">
          <cell r="A1017">
            <v>36889</v>
          </cell>
          <cell r="B1017">
            <v>145.4</v>
          </cell>
          <cell r="C1017">
            <v>145.401915708812</v>
          </cell>
          <cell r="D1017">
            <v>41760</v>
          </cell>
          <cell r="E1017">
            <v>19</v>
          </cell>
          <cell r="F1017">
            <v>144.5</v>
          </cell>
        </row>
        <row r="1018">
          <cell r="A1018">
            <v>36894</v>
          </cell>
          <cell r="B1018">
            <v>145.55000000000001</v>
          </cell>
          <cell r="C1018">
            <v>145.54499999999999</v>
          </cell>
          <cell r="D1018">
            <v>1600</v>
          </cell>
          <cell r="E1018">
            <v>7</v>
          </cell>
          <cell r="F1018">
            <v>145</v>
          </cell>
        </row>
        <row r="1019">
          <cell r="A1019">
            <v>36895</v>
          </cell>
          <cell r="B1019">
            <v>145.66999999999999</v>
          </cell>
          <cell r="C1019">
            <v>145.66766345123301</v>
          </cell>
          <cell r="D1019">
            <v>32655</v>
          </cell>
          <cell r="E1019">
            <v>20</v>
          </cell>
          <cell r="F1019">
            <v>145</v>
          </cell>
        </row>
        <row r="1020">
          <cell r="A1020">
            <v>36896</v>
          </cell>
          <cell r="B1020">
            <v>145.57</v>
          </cell>
          <cell r="C1020">
            <v>145.517315270936</v>
          </cell>
          <cell r="D1020">
            <v>2030</v>
          </cell>
          <cell r="E1020">
            <v>16</v>
          </cell>
          <cell r="F1020">
            <v>145</v>
          </cell>
        </row>
        <row r="1021">
          <cell r="A1021">
            <v>36899</v>
          </cell>
          <cell r="B1021">
            <v>145.43</v>
          </cell>
          <cell r="C1021">
            <v>145.41754385964899</v>
          </cell>
          <cell r="D1021">
            <v>855</v>
          </cell>
          <cell r="E1021">
            <v>15</v>
          </cell>
          <cell r="F1021">
            <v>145.1</v>
          </cell>
        </row>
        <row r="1022">
          <cell r="A1022">
            <v>36900</v>
          </cell>
          <cell r="B1022">
            <v>145.5</v>
          </cell>
          <cell r="C1022">
            <v>145.479597633136</v>
          </cell>
          <cell r="D1022">
            <v>4225</v>
          </cell>
          <cell r="E1022">
            <v>17</v>
          </cell>
          <cell r="F1022">
            <v>145.1</v>
          </cell>
        </row>
        <row r="1023">
          <cell r="A1023">
            <v>36901</v>
          </cell>
          <cell r="B1023">
            <v>145.55000000000001</v>
          </cell>
          <cell r="C1023">
            <v>145.56006322444699</v>
          </cell>
          <cell r="D1023">
            <v>4745</v>
          </cell>
          <cell r="E1023">
            <v>17</v>
          </cell>
          <cell r="F1023">
            <v>145.1</v>
          </cell>
        </row>
        <row r="1024">
          <cell r="A1024">
            <v>36902</v>
          </cell>
          <cell r="B1024">
            <v>145.47</v>
          </cell>
          <cell r="C1024">
            <v>145.510505617978</v>
          </cell>
          <cell r="D1024">
            <v>5340</v>
          </cell>
          <cell r="E1024">
            <v>17</v>
          </cell>
          <cell r="F1024">
            <v>145.1</v>
          </cell>
        </row>
        <row r="1025">
          <cell r="A1025">
            <v>36903</v>
          </cell>
          <cell r="B1025">
            <v>145.41</v>
          </cell>
          <cell r="C1025">
            <v>145.43260416666701</v>
          </cell>
          <cell r="D1025">
            <v>2400</v>
          </cell>
          <cell r="E1025">
            <v>19</v>
          </cell>
          <cell r="F1025">
            <v>145.1</v>
          </cell>
        </row>
        <row r="1026">
          <cell r="A1026">
            <v>36906</v>
          </cell>
          <cell r="B1026">
            <v>145.29</v>
          </cell>
          <cell r="C1026">
            <v>145.284747826087</v>
          </cell>
          <cell r="D1026">
            <v>2875</v>
          </cell>
          <cell r="E1026">
            <v>15</v>
          </cell>
          <cell r="F1026">
            <v>145.1</v>
          </cell>
        </row>
        <row r="1027">
          <cell r="A1027">
            <v>36907</v>
          </cell>
          <cell r="B1027">
            <v>145.15</v>
          </cell>
          <cell r="C1027">
            <v>145.148533640023</v>
          </cell>
          <cell r="D1027">
            <v>8695</v>
          </cell>
          <cell r="E1027">
            <v>18</v>
          </cell>
          <cell r="F1027">
            <v>145.1</v>
          </cell>
        </row>
        <row r="1028">
          <cell r="A1028">
            <v>36908</v>
          </cell>
          <cell r="B1028">
            <v>145.1</v>
          </cell>
          <cell r="C1028">
            <v>145.10025308241401</v>
          </cell>
          <cell r="D1028">
            <v>7705</v>
          </cell>
          <cell r="E1028">
            <v>17</v>
          </cell>
          <cell r="F1028">
            <v>145.1</v>
          </cell>
        </row>
        <row r="1029">
          <cell r="A1029">
            <v>36909</v>
          </cell>
          <cell r="B1029">
            <v>145.27000000000001</v>
          </cell>
          <cell r="C1029">
            <v>145.281316725979</v>
          </cell>
          <cell r="D1029">
            <v>2810</v>
          </cell>
          <cell r="E1029">
            <v>17</v>
          </cell>
          <cell r="F1029">
            <v>145.1</v>
          </cell>
        </row>
        <row r="1030">
          <cell r="A1030">
            <v>36910</v>
          </cell>
          <cell r="B1030">
            <v>145.12</v>
          </cell>
          <cell r="C1030">
            <v>145.127598944591</v>
          </cell>
          <cell r="D1030">
            <v>1895</v>
          </cell>
          <cell r="E1030">
            <v>19</v>
          </cell>
          <cell r="F1030">
            <v>145.1</v>
          </cell>
        </row>
        <row r="1031">
          <cell r="A1031">
            <v>36913</v>
          </cell>
          <cell r="B1031">
            <v>145.1</v>
          </cell>
          <cell r="C1031">
            <v>145.09554371002099</v>
          </cell>
          <cell r="D1031">
            <v>4690</v>
          </cell>
          <cell r="E1031">
            <v>13</v>
          </cell>
          <cell r="F1031">
            <v>145.1</v>
          </cell>
        </row>
        <row r="1032">
          <cell r="A1032">
            <v>36914</v>
          </cell>
          <cell r="B1032">
            <v>145.11000000000001</v>
          </cell>
          <cell r="C1032">
            <v>145.09281094527401</v>
          </cell>
          <cell r="D1032">
            <v>2010</v>
          </cell>
          <cell r="E1032">
            <v>18</v>
          </cell>
          <cell r="F1032">
            <v>145.1</v>
          </cell>
        </row>
        <row r="1033">
          <cell r="A1033">
            <v>36915</v>
          </cell>
          <cell r="B1033">
            <v>145.05000000000001</v>
          </cell>
          <cell r="C1033">
            <v>145.05157480315</v>
          </cell>
          <cell r="D1033">
            <v>5715</v>
          </cell>
          <cell r="E1033">
            <v>15</v>
          </cell>
          <cell r="F1033">
            <v>145.1</v>
          </cell>
        </row>
        <row r="1034">
          <cell r="A1034">
            <v>36916</v>
          </cell>
          <cell r="B1034">
            <v>145.08000000000001</v>
          </cell>
          <cell r="C1034">
            <v>145.07</v>
          </cell>
          <cell r="D1034">
            <v>1180</v>
          </cell>
          <cell r="E1034">
            <v>13</v>
          </cell>
          <cell r="F1034">
            <v>145.1</v>
          </cell>
        </row>
        <row r="1035">
          <cell r="A1035">
            <v>36917</v>
          </cell>
          <cell r="B1035">
            <v>145.11000000000001</v>
          </cell>
          <cell r="C1035">
            <v>145.10140109890099</v>
          </cell>
          <cell r="D1035">
            <v>1820</v>
          </cell>
          <cell r="E1035">
            <v>15</v>
          </cell>
          <cell r="F1035">
            <v>145.1</v>
          </cell>
        </row>
        <row r="1036">
          <cell r="A1036">
            <v>36920</v>
          </cell>
          <cell r="B1036">
            <v>145.18</v>
          </cell>
          <cell r="C1036">
            <v>145.151926380368</v>
          </cell>
          <cell r="D1036">
            <v>4075</v>
          </cell>
          <cell r="E1036">
            <v>19</v>
          </cell>
          <cell r="F1036">
            <v>145.1</v>
          </cell>
        </row>
        <row r="1037">
          <cell r="A1037">
            <v>36921</v>
          </cell>
          <cell r="B1037">
            <v>145.15</v>
          </cell>
          <cell r="C1037">
            <v>145.13946428571401</v>
          </cell>
          <cell r="D1037">
            <v>560</v>
          </cell>
          <cell r="E1037">
            <v>18</v>
          </cell>
          <cell r="F1037">
            <v>145.1</v>
          </cell>
        </row>
        <row r="1038">
          <cell r="A1038">
            <v>36922</v>
          </cell>
          <cell r="B1038">
            <v>145.1</v>
          </cell>
          <cell r="C1038">
            <v>145.114387755102</v>
          </cell>
          <cell r="D1038">
            <v>2940</v>
          </cell>
          <cell r="E1038">
            <v>15</v>
          </cell>
          <cell r="F1038">
            <v>145.1</v>
          </cell>
        </row>
        <row r="1039">
          <cell r="A1039">
            <v>36923</v>
          </cell>
          <cell r="B1039">
            <v>145.18</v>
          </cell>
          <cell r="C1039">
            <v>145.141010928962</v>
          </cell>
          <cell r="D1039">
            <v>3660</v>
          </cell>
          <cell r="E1039">
            <v>18</v>
          </cell>
          <cell r="F1039">
            <v>145.1</v>
          </cell>
        </row>
        <row r="1040">
          <cell r="A1040">
            <v>36924</v>
          </cell>
          <cell r="B1040">
            <v>145.18</v>
          </cell>
          <cell r="C1040">
            <v>145.173448275862</v>
          </cell>
          <cell r="D1040">
            <v>2900</v>
          </cell>
          <cell r="E1040">
            <v>15</v>
          </cell>
          <cell r="F1040">
            <v>145.1</v>
          </cell>
        </row>
        <row r="1041">
          <cell r="A1041">
            <v>36927</v>
          </cell>
          <cell r="B1041">
            <v>145.22999999999999</v>
          </cell>
          <cell r="C1041">
            <v>145.236618075802</v>
          </cell>
          <cell r="D1041">
            <v>1715</v>
          </cell>
          <cell r="E1041">
            <v>19</v>
          </cell>
          <cell r="F1041">
            <v>145.15</v>
          </cell>
        </row>
        <row r="1042">
          <cell r="A1042">
            <v>36928</v>
          </cell>
          <cell r="B1042">
            <v>145.24</v>
          </cell>
          <cell r="C1042">
            <v>145.25143939393899</v>
          </cell>
          <cell r="D1042">
            <v>1980</v>
          </cell>
          <cell r="E1042">
            <v>17</v>
          </cell>
          <cell r="F1042">
            <v>145.15</v>
          </cell>
        </row>
        <row r="1043">
          <cell r="A1043">
            <v>36929</v>
          </cell>
          <cell r="B1043">
            <v>145.24</v>
          </cell>
          <cell r="C1043">
            <v>145.238125</v>
          </cell>
          <cell r="D1043">
            <v>1360</v>
          </cell>
          <cell r="E1043">
            <v>16</v>
          </cell>
          <cell r="F1043">
            <v>145.15</v>
          </cell>
        </row>
        <row r="1044">
          <cell r="A1044">
            <v>36930</v>
          </cell>
          <cell r="B1044">
            <v>145.35</v>
          </cell>
          <cell r="C1044">
            <v>145.340505747126</v>
          </cell>
          <cell r="D1044">
            <v>4350</v>
          </cell>
          <cell r="E1044">
            <v>20</v>
          </cell>
          <cell r="F1044">
            <v>145.15</v>
          </cell>
        </row>
        <row r="1045">
          <cell r="A1045">
            <v>36931</v>
          </cell>
          <cell r="B1045">
            <v>145.41</v>
          </cell>
          <cell r="C1045">
            <v>145.393114241002</v>
          </cell>
          <cell r="D1045">
            <v>6390</v>
          </cell>
          <cell r="E1045">
            <v>17</v>
          </cell>
          <cell r="F1045">
            <v>145.15</v>
          </cell>
        </row>
        <row r="1046">
          <cell r="A1046">
            <v>36934</v>
          </cell>
          <cell r="B1046">
            <v>145.49</v>
          </cell>
          <cell r="C1046">
            <v>145.481283471837</v>
          </cell>
          <cell r="D1046">
            <v>5415</v>
          </cell>
          <cell r="E1046">
            <v>19</v>
          </cell>
          <cell r="F1046">
            <v>145.25</v>
          </cell>
        </row>
        <row r="1047">
          <cell r="A1047">
            <v>36935</v>
          </cell>
          <cell r="B1047">
            <v>145.56</v>
          </cell>
          <cell r="C1047">
            <v>145.56936750998699</v>
          </cell>
          <cell r="D1047">
            <v>7510</v>
          </cell>
          <cell r="E1047">
            <v>22</v>
          </cell>
          <cell r="F1047">
            <v>145.25</v>
          </cell>
        </row>
        <row r="1048">
          <cell r="A1048">
            <v>36936</v>
          </cell>
          <cell r="B1048">
            <v>145.47999999999999</v>
          </cell>
          <cell r="C1048">
            <v>145.49546615581099</v>
          </cell>
          <cell r="D1048">
            <v>3915</v>
          </cell>
          <cell r="E1048">
            <v>16</v>
          </cell>
          <cell r="F1048">
            <v>145.25</v>
          </cell>
        </row>
        <row r="1049">
          <cell r="A1049">
            <v>36937</v>
          </cell>
          <cell r="B1049">
            <v>145.4</v>
          </cell>
          <cell r="C1049">
            <v>145.41598281417799</v>
          </cell>
          <cell r="D1049">
            <v>4655</v>
          </cell>
          <cell r="E1049">
            <v>20</v>
          </cell>
          <cell r="F1049">
            <v>145.25</v>
          </cell>
        </row>
        <row r="1050">
          <cell r="A1050">
            <v>36938</v>
          </cell>
          <cell r="B1050">
            <v>145.29</v>
          </cell>
          <cell r="C1050">
            <v>145.29750824477799</v>
          </cell>
          <cell r="D1050">
            <v>13645</v>
          </cell>
          <cell r="E1050">
            <v>15</v>
          </cell>
          <cell r="F1050">
            <v>145.25</v>
          </cell>
        </row>
        <row r="1051">
          <cell r="A1051">
            <v>36941</v>
          </cell>
          <cell r="B1051">
            <v>145.36000000000001</v>
          </cell>
          <cell r="C1051">
            <v>145.35526119402999</v>
          </cell>
          <cell r="D1051">
            <v>1340</v>
          </cell>
          <cell r="E1051">
            <v>12</v>
          </cell>
          <cell r="F1051">
            <v>145.30000000000001</v>
          </cell>
        </row>
        <row r="1052">
          <cell r="A1052">
            <v>36942</v>
          </cell>
          <cell r="B1052">
            <v>145.30000000000001</v>
          </cell>
          <cell r="C1052">
            <v>145.30023828435299</v>
          </cell>
          <cell r="D1052">
            <v>6295</v>
          </cell>
          <cell r="E1052">
            <v>19</v>
          </cell>
          <cell r="F1052">
            <v>145.30000000000001</v>
          </cell>
        </row>
        <row r="1053">
          <cell r="A1053">
            <v>36943</v>
          </cell>
          <cell r="B1053">
            <v>145.28</v>
          </cell>
          <cell r="C1053">
            <v>145.280342577488</v>
          </cell>
          <cell r="D1053">
            <v>12260</v>
          </cell>
          <cell r="E1053">
            <v>16</v>
          </cell>
          <cell r="F1053">
            <v>145.30000000000001</v>
          </cell>
        </row>
        <row r="1054">
          <cell r="A1054">
            <v>36944</v>
          </cell>
          <cell r="B1054">
            <v>145.27000000000001</v>
          </cell>
          <cell r="C1054">
            <v>145.27364940238999</v>
          </cell>
          <cell r="D1054">
            <v>6275</v>
          </cell>
          <cell r="E1054">
            <v>17</v>
          </cell>
          <cell r="F1054">
            <v>145.30000000000001</v>
          </cell>
        </row>
        <row r="1055">
          <cell r="A1055">
            <v>36945</v>
          </cell>
          <cell r="B1055">
            <v>145.28</v>
          </cell>
          <cell r="C1055">
            <v>145.28817102137799</v>
          </cell>
          <cell r="D1055">
            <v>2105</v>
          </cell>
          <cell r="E1055">
            <v>14</v>
          </cell>
          <cell r="F1055">
            <v>145.30000000000001</v>
          </cell>
        </row>
        <row r="1056">
          <cell r="A1056">
            <v>36948</v>
          </cell>
          <cell r="B1056">
            <v>145.36000000000001</v>
          </cell>
          <cell r="C1056">
            <v>145.354467005076</v>
          </cell>
          <cell r="D1056">
            <v>3940</v>
          </cell>
          <cell r="E1056">
            <v>18</v>
          </cell>
          <cell r="F1056">
            <v>145.30000000000001</v>
          </cell>
        </row>
        <row r="1057">
          <cell r="A1057">
            <v>36949</v>
          </cell>
          <cell r="B1057">
            <v>145.27000000000001</v>
          </cell>
          <cell r="C1057">
            <v>145.28</v>
          </cell>
          <cell r="D1057">
            <v>15480</v>
          </cell>
          <cell r="E1057">
            <v>14</v>
          </cell>
          <cell r="F1057">
            <v>145.30000000000001</v>
          </cell>
        </row>
        <row r="1058">
          <cell r="A1058">
            <v>36950</v>
          </cell>
          <cell r="B1058">
            <v>145.27000000000001</v>
          </cell>
          <cell r="C1058">
            <v>145.28305882352899</v>
          </cell>
          <cell r="D1058">
            <v>2550</v>
          </cell>
          <cell r="E1058">
            <v>19</v>
          </cell>
          <cell r="F1058">
            <v>145.30000000000001</v>
          </cell>
        </row>
        <row r="1059">
          <cell r="A1059">
            <v>36951</v>
          </cell>
          <cell r="B1059">
            <v>145.35</v>
          </cell>
          <cell r="C1059">
            <v>145.329904191617</v>
          </cell>
          <cell r="D1059">
            <v>4175</v>
          </cell>
          <cell r="E1059">
            <v>16</v>
          </cell>
          <cell r="F1059">
            <v>145.30000000000001</v>
          </cell>
        </row>
        <row r="1060">
          <cell r="A1060">
            <v>36952</v>
          </cell>
          <cell r="B1060">
            <v>145.4</v>
          </cell>
          <cell r="C1060">
            <v>145.37333333333299</v>
          </cell>
          <cell r="D1060">
            <v>3750</v>
          </cell>
          <cell r="E1060">
            <v>18</v>
          </cell>
          <cell r="F1060">
            <v>145.30000000000001</v>
          </cell>
        </row>
        <row r="1061">
          <cell r="A1061">
            <v>36955</v>
          </cell>
          <cell r="B1061">
            <v>145.5</v>
          </cell>
          <cell r="C1061">
            <v>145.472508038585</v>
          </cell>
          <cell r="D1061">
            <v>6220</v>
          </cell>
          <cell r="E1061">
            <v>15</v>
          </cell>
          <cell r="F1061">
            <v>145.35</v>
          </cell>
        </row>
        <row r="1062">
          <cell r="A1062">
            <v>36956</v>
          </cell>
          <cell r="B1062">
            <v>145.51</v>
          </cell>
          <cell r="C1062">
            <v>145.511532104259</v>
          </cell>
          <cell r="D1062">
            <v>7865</v>
          </cell>
          <cell r="E1062">
            <v>20</v>
          </cell>
          <cell r="F1062">
            <v>145.35</v>
          </cell>
        </row>
        <row r="1063">
          <cell r="A1063">
            <v>36957</v>
          </cell>
          <cell r="B1063">
            <v>145.6</v>
          </cell>
          <cell r="C1063">
            <v>145.601398104265</v>
          </cell>
          <cell r="D1063">
            <v>6330</v>
          </cell>
          <cell r="E1063">
            <v>19</v>
          </cell>
          <cell r="F1063">
            <v>145.35</v>
          </cell>
        </row>
        <row r="1064">
          <cell r="A1064">
            <v>36961</v>
          </cell>
          <cell r="B1064">
            <v>145.53</v>
          </cell>
          <cell r="C1064">
            <v>145.53736111111101</v>
          </cell>
          <cell r="D1064">
            <v>2160</v>
          </cell>
          <cell r="E1064">
            <v>15</v>
          </cell>
          <cell r="F1064">
            <v>145.35</v>
          </cell>
        </row>
        <row r="1065">
          <cell r="A1065">
            <v>36962</v>
          </cell>
          <cell r="B1065">
            <v>145.56</v>
          </cell>
          <cell r="C1065">
            <v>145.565276292335</v>
          </cell>
          <cell r="D1065">
            <v>2805</v>
          </cell>
          <cell r="E1065">
            <v>19</v>
          </cell>
          <cell r="F1065">
            <v>145.44999999999999</v>
          </cell>
        </row>
        <row r="1066">
          <cell r="A1066">
            <v>36963</v>
          </cell>
          <cell r="B1066">
            <v>145.55000000000001</v>
          </cell>
          <cell r="C1066">
            <v>145.536061046512</v>
          </cell>
          <cell r="D1066">
            <v>3440</v>
          </cell>
          <cell r="E1066">
            <v>19</v>
          </cell>
          <cell r="F1066">
            <v>145.44999999999999</v>
          </cell>
        </row>
        <row r="1067">
          <cell r="A1067">
            <v>36964</v>
          </cell>
          <cell r="B1067">
            <v>145.47999999999999</v>
          </cell>
          <cell r="C1067">
            <v>145.481325757576</v>
          </cell>
          <cell r="D1067">
            <v>7920</v>
          </cell>
          <cell r="E1067">
            <v>18</v>
          </cell>
          <cell r="F1067">
            <v>145.44999999999999</v>
          </cell>
        </row>
        <row r="1068">
          <cell r="A1068">
            <v>36965</v>
          </cell>
          <cell r="B1068">
            <v>145.59</v>
          </cell>
          <cell r="C1068">
            <v>145.55723437500001</v>
          </cell>
          <cell r="D1068">
            <v>6400</v>
          </cell>
          <cell r="E1068">
            <v>18</v>
          </cell>
          <cell r="F1068">
            <v>145.44999999999999</v>
          </cell>
        </row>
        <row r="1069">
          <cell r="A1069">
            <v>36966</v>
          </cell>
          <cell r="B1069">
            <v>145.51</v>
          </cell>
          <cell r="C1069">
            <v>145.51830489192301</v>
          </cell>
          <cell r="D1069">
            <v>4395</v>
          </cell>
          <cell r="E1069">
            <v>17</v>
          </cell>
          <cell r="F1069">
            <v>145.44999999999999</v>
          </cell>
        </row>
        <row r="1070">
          <cell r="A1070">
            <v>36969</v>
          </cell>
          <cell r="B1070">
            <v>145.51</v>
          </cell>
          <cell r="C1070">
            <v>145.51679405520201</v>
          </cell>
          <cell r="D1070">
            <v>2355</v>
          </cell>
          <cell r="E1070">
            <v>14</v>
          </cell>
          <cell r="F1070">
            <v>145.44999999999999</v>
          </cell>
        </row>
        <row r="1071">
          <cell r="A1071">
            <v>36970</v>
          </cell>
          <cell r="B1071">
            <v>145.6</v>
          </cell>
          <cell r="C1071">
            <v>145.59181818181801</v>
          </cell>
          <cell r="D1071">
            <v>3080</v>
          </cell>
          <cell r="E1071">
            <v>15</v>
          </cell>
          <cell r="F1071">
            <v>145.44999999999999</v>
          </cell>
        </row>
        <row r="1072">
          <cell r="A1072">
            <v>36971</v>
          </cell>
          <cell r="B1072">
            <v>145.54</v>
          </cell>
          <cell r="C1072">
            <v>145.535766871166</v>
          </cell>
          <cell r="D1072">
            <v>3260</v>
          </cell>
          <cell r="E1072">
            <v>17</v>
          </cell>
          <cell r="F1072">
            <v>145.44999999999999</v>
          </cell>
        </row>
        <row r="1073">
          <cell r="A1073">
            <v>36976</v>
          </cell>
          <cell r="B1073">
            <v>145.46</v>
          </cell>
          <cell r="C1073">
            <v>145.44787819253401</v>
          </cell>
          <cell r="D1073">
            <v>10180</v>
          </cell>
          <cell r="E1073">
            <v>19</v>
          </cell>
          <cell r="F1073">
            <v>145.44999999999999</v>
          </cell>
        </row>
        <row r="1074">
          <cell r="A1074">
            <v>36977</v>
          </cell>
          <cell r="B1074">
            <v>145.47999999999999</v>
          </cell>
          <cell r="C1074">
            <v>145.48750778816199</v>
          </cell>
          <cell r="D1074">
            <v>4815</v>
          </cell>
          <cell r="E1074">
            <v>21</v>
          </cell>
          <cell r="F1074">
            <v>145.44999999999999</v>
          </cell>
        </row>
        <row r="1075">
          <cell r="A1075">
            <v>36978</v>
          </cell>
          <cell r="B1075">
            <v>145.44999999999999</v>
          </cell>
          <cell r="C1075">
            <v>145.44172774869099</v>
          </cell>
          <cell r="D1075">
            <v>16235</v>
          </cell>
          <cell r="E1075">
            <v>18</v>
          </cell>
          <cell r="F1075">
            <v>145.44999999999999</v>
          </cell>
        </row>
        <row r="1076">
          <cell r="A1076">
            <v>36979</v>
          </cell>
          <cell r="B1076">
            <v>145.44</v>
          </cell>
          <cell r="C1076">
            <v>145.43984308992199</v>
          </cell>
          <cell r="D1076">
            <v>8285</v>
          </cell>
          <cell r="E1076">
            <v>18</v>
          </cell>
          <cell r="F1076">
            <v>145.44999999999999</v>
          </cell>
        </row>
        <row r="1077">
          <cell r="A1077">
            <v>36980</v>
          </cell>
          <cell r="B1077">
            <v>145.43</v>
          </cell>
          <cell r="C1077">
            <v>145.42376821651601</v>
          </cell>
          <cell r="D1077">
            <v>14410</v>
          </cell>
          <cell r="E1077">
            <v>20</v>
          </cell>
          <cell r="F1077">
            <v>145.44999999999999</v>
          </cell>
        </row>
        <row r="1078">
          <cell r="A1078">
            <v>36983</v>
          </cell>
          <cell r="B1078">
            <v>145.4</v>
          </cell>
          <cell r="C1078">
            <v>145.4</v>
          </cell>
          <cell r="D1078">
            <v>12145</v>
          </cell>
          <cell r="E1078">
            <v>16</v>
          </cell>
          <cell r="F1078">
            <v>145.4</v>
          </cell>
        </row>
        <row r="1079">
          <cell r="A1079">
            <v>36984</v>
          </cell>
          <cell r="B1079">
            <v>145.44</v>
          </cell>
          <cell r="C1079">
            <v>145.4406875</v>
          </cell>
          <cell r="D1079">
            <v>1600</v>
          </cell>
          <cell r="E1079">
            <v>16</v>
          </cell>
          <cell r="F1079">
            <v>145.4</v>
          </cell>
        </row>
        <row r="1080">
          <cell r="A1080">
            <v>36985</v>
          </cell>
          <cell r="B1080">
            <v>145.61000000000001</v>
          </cell>
          <cell r="C1080">
            <v>145.59386909693501</v>
          </cell>
          <cell r="D1080">
            <v>6035</v>
          </cell>
          <cell r="E1080">
            <v>14</v>
          </cell>
          <cell r="F1080">
            <v>145.4</v>
          </cell>
        </row>
        <row r="1081">
          <cell r="A1081">
            <v>36986</v>
          </cell>
          <cell r="B1081">
            <v>145.61000000000001</v>
          </cell>
          <cell r="C1081">
            <v>145.614410828025</v>
          </cell>
          <cell r="D1081">
            <v>6280</v>
          </cell>
          <cell r="E1081">
            <v>16</v>
          </cell>
          <cell r="F1081">
            <v>145.4</v>
          </cell>
        </row>
        <row r="1082">
          <cell r="A1082">
            <v>36987</v>
          </cell>
          <cell r="B1082">
            <v>145.72</v>
          </cell>
          <cell r="C1082">
            <v>145.696285046729</v>
          </cell>
          <cell r="D1082">
            <v>2140</v>
          </cell>
          <cell r="E1082">
            <v>19</v>
          </cell>
          <cell r="F1082">
            <v>145.4</v>
          </cell>
        </row>
        <row r="1083">
          <cell r="A1083">
            <v>36990</v>
          </cell>
          <cell r="B1083">
            <v>145.69999999999999</v>
          </cell>
          <cell r="C1083">
            <v>145.69071428571399</v>
          </cell>
          <cell r="D1083">
            <v>1820</v>
          </cell>
          <cell r="E1083">
            <v>15</v>
          </cell>
          <cell r="F1083">
            <v>145.55000000000001</v>
          </cell>
        </row>
        <row r="1084">
          <cell r="A1084">
            <v>36991</v>
          </cell>
          <cell r="B1084">
            <v>145.55000000000001</v>
          </cell>
          <cell r="C1084">
            <v>145.55888609188199</v>
          </cell>
          <cell r="D1084">
            <v>7945</v>
          </cell>
          <cell r="E1084">
            <v>17</v>
          </cell>
          <cell r="F1084">
            <v>145.55000000000001</v>
          </cell>
        </row>
        <row r="1085">
          <cell r="A1085">
            <v>36992</v>
          </cell>
          <cell r="B1085">
            <v>145.54</v>
          </cell>
          <cell r="C1085">
            <v>145.54088295687899</v>
          </cell>
          <cell r="D1085">
            <v>4870</v>
          </cell>
          <cell r="E1085">
            <v>16</v>
          </cell>
          <cell r="F1085">
            <v>145.55000000000001</v>
          </cell>
        </row>
        <row r="1086">
          <cell r="A1086">
            <v>36993</v>
          </cell>
          <cell r="B1086">
            <v>145.52000000000001</v>
          </cell>
          <cell r="C1086">
            <v>145.51106435643601</v>
          </cell>
          <cell r="D1086">
            <v>2020</v>
          </cell>
          <cell r="E1086">
            <v>16</v>
          </cell>
          <cell r="F1086">
            <v>145.55000000000001</v>
          </cell>
        </row>
        <row r="1087">
          <cell r="A1087">
            <v>36994</v>
          </cell>
          <cell r="B1087">
            <v>145.47999999999999</v>
          </cell>
          <cell r="C1087">
            <v>145.491913900415</v>
          </cell>
          <cell r="D1087">
            <v>9640</v>
          </cell>
          <cell r="E1087">
            <v>31</v>
          </cell>
          <cell r="F1087">
            <v>145.55000000000001</v>
          </cell>
        </row>
        <row r="1088">
          <cell r="A1088">
            <v>36997</v>
          </cell>
          <cell r="B1088">
            <v>145.53</v>
          </cell>
          <cell r="C1088">
            <v>145.5376</v>
          </cell>
          <cell r="D1088">
            <v>1875</v>
          </cell>
          <cell r="E1088">
            <v>14</v>
          </cell>
          <cell r="F1088">
            <v>145.55000000000001</v>
          </cell>
        </row>
        <row r="1089">
          <cell r="A1089">
            <v>36998</v>
          </cell>
          <cell r="B1089">
            <v>145.53</v>
          </cell>
          <cell r="C1089">
            <v>145.53216159496299</v>
          </cell>
          <cell r="D1089">
            <v>4765</v>
          </cell>
          <cell r="E1089">
            <v>16</v>
          </cell>
          <cell r="F1089">
            <v>145.55000000000001</v>
          </cell>
        </row>
        <row r="1090">
          <cell r="A1090">
            <v>36999</v>
          </cell>
          <cell r="B1090">
            <v>145.52000000000001</v>
          </cell>
          <cell r="C1090">
            <v>145.517371565113</v>
          </cell>
          <cell r="D1090">
            <v>4185</v>
          </cell>
          <cell r="E1090">
            <v>15</v>
          </cell>
          <cell r="F1090">
            <v>145.55000000000001</v>
          </cell>
        </row>
        <row r="1091">
          <cell r="A1091">
            <v>37000</v>
          </cell>
          <cell r="B1091">
            <v>145.5</v>
          </cell>
          <cell r="C1091">
            <v>145.49999032881999</v>
          </cell>
          <cell r="D1091">
            <v>5170</v>
          </cell>
          <cell r="E1091">
            <v>14</v>
          </cell>
          <cell r="F1091">
            <v>145.55000000000001</v>
          </cell>
        </row>
        <row r="1092">
          <cell r="A1092">
            <v>37001</v>
          </cell>
          <cell r="B1092">
            <v>145.52000000000001</v>
          </cell>
          <cell r="C1092">
            <v>145.522210526316</v>
          </cell>
          <cell r="D1092">
            <v>3325</v>
          </cell>
          <cell r="E1092">
            <v>20</v>
          </cell>
          <cell r="F1092">
            <v>145.55000000000001</v>
          </cell>
        </row>
        <row r="1093">
          <cell r="A1093">
            <v>37004</v>
          </cell>
          <cell r="B1093">
            <v>145.5</v>
          </cell>
          <cell r="C1093">
            <v>145.495651230101</v>
          </cell>
          <cell r="D1093">
            <v>6910</v>
          </cell>
          <cell r="E1093">
            <v>18</v>
          </cell>
          <cell r="F1093">
            <v>145.55000000000001</v>
          </cell>
        </row>
        <row r="1094">
          <cell r="A1094">
            <v>37005</v>
          </cell>
          <cell r="B1094">
            <v>145.49</v>
          </cell>
          <cell r="C1094">
            <v>145.49457392571</v>
          </cell>
          <cell r="D1094">
            <v>6865</v>
          </cell>
          <cell r="E1094">
            <v>17</v>
          </cell>
          <cell r="F1094">
            <v>145.55000000000001</v>
          </cell>
        </row>
        <row r="1095">
          <cell r="A1095">
            <v>37006</v>
          </cell>
          <cell r="B1095">
            <v>145.56</v>
          </cell>
          <cell r="C1095">
            <v>145.55280701754401</v>
          </cell>
          <cell r="D1095">
            <v>1710</v>
          </cell>
          <cell r="E1095">
            <v>17</v>
          </cell>
          <cell r="F1095">
            <v>145.55000000000001</v>
          </cell>
        </row>
        <row r="1096">
          <cell r="A1096">
            <v>37007</v>
          </cell>
          <cell r="B1096">
            <v>145.66999999999999</v>
          </cell>
          <cell r="C1096">
            <v>145.63713636363599</v>
          </cell>
          <cell r="D1096">
            <v>2200</v>
          </cell>
          <cell r="E1096">
            <v>19</v>
          </cell>
          <cell r="F1096">
            <v>145.55000000000001</v>
          </cell>
        </row>
        <row r="1097">
          <cell r="A1097">
            <v>37008</v>
          </cell>
          <cell r="B1097">
            <v>145.78</v>
          </cell>
          <cell r="C1097">
            <v>145.78008968609899</v>
          </cell>
          <cell r="D1097">
            <v>4460</v>
          </cell>
          <cell r="E1097">
            <v>15</v>
          </cell>
          <cell r="F1097">
            <v>145.55000000000001</v>
          </cell>
        </row>
        <row r="1098">
          <cell r="A1098">
            <v>37009</v>
          </cell>
          <cell r="B1098">
            <v>145.77000000000001</v>
          </cell>
          <cell r="C1098">
            <v>145.77073770491799</v>
          </cell>
          <cell r="D1098">
            <v>1220</v>
          </cell>
          <cell r="E1098">
            <v>13</v>
          </cell>
          <cell r="F1098">
            <v>145.55000000000001</v>
          </cell>
        </row>
        <row r="1099">
          <cell r="A1099">
            <v>37013</v>
          </cell>
          <cell r="B1099">
            <v>145.86000000000001</v>
          </cell>
          <cell r="C1099">
            <v>145.85762262262301</v>
          </cell>
          <cell r="D1099">
            <v>19980</v>
          </cell>
          <cell r="E1099">
            <v>15</v>
          </cell>
          <cell r="F1099">
            <v>145.65</v>
          </cell>
        </row>
        <row r="1100">
          <cell r="A1100">
            <v>37014</v>
          </cell>
          <cell r="B1100">
            <v>145.94999999999999</v>
          </cell>
          <cell r="C1100">
            <v>145.938080808081</v>
          </cell>
          <cell r="D1100">
            <v>1485</v>
          </cell>
          <cell r="E1100">
            <v>17</v>
          </cell>
          <cell r="F1100">
            <v>145.65</v>
          </cell>
        </row>
        <row r="1101">
          <cell r="A1101">
            <v>37015</v>
          </cell>
          <cell r="B1101">
            <v>146.06</v>
          </cell>
          <cell r="C1101">
            <v>146.05993359375</v>
          </cell>
          <cell r="D1101">
            <v>12800</v>
          </cell>
          <cell r="E1101">
            <v>19</v>
          </cell>
          <cell r="F1101">
            <v>145.65</v>
          </cell>
        </row>
        <row r="1102">
          <cell r="A1102">
            <v>37018</v>
          </cell>
          <cell r="B1102">
            <v>146.15</v>
          </cell>
          <cell r="C1102">
            <v>146.14651480637801</v>
          </cell>
          <cell r="D1102">
            <v>6585</v>
          </cell>
          <cell r="E1102">
            <v>18</v>
          </cell>
          <cell r="F1102">
            <v>145.80000000000001</v>
          </cell>
        </row>
        <row r="1103">
          <cell r="A1103">
            <v>37019</v>
          </cell>
          <cell r="B1103">
            <v>146.25</v>
          </cell>
          <cell r="C1103">
            <v>146.249657092614</v>
          </cell>
          <cell r="D1103">
            <v>17060</v>
          </cell>
          <cell r="E1103">
            <v>16</v>
          </cell>
          <cell r="F1103">
            <v>145.80000000000001</v>
          </cell>
        </row>
        <row r="1104">
          <cell r="A1104">
            <v>37021</v>
          </cell>
          <cell r="B1104">
            <v>146.24</v>
          </cell>
          <cell r="C1104">
            <v>146.21092261904801</v>
          </cell>
          <cell r="D1104">
            <v>1680</v>
          </cell>
          <cell r="E1104">
            <v>16</v>
          </cell>
          <cell r="F1104">
            <v>145.80000000000001</v>
          </cell>
        </row>
        <row r="1105">
          <cell r="A1105">
            <v>37022</v>
          </cell>
          <cell r="B1105">
            <v>146.33000000000001</v>
          </cell>
          <cell r="C1105">
            <v>146.31941176470599</v>
          </cell>
          <cell r="D1105">
            <v>1530</v>
          </cell>
          <cell r="E1105">
            <v>15</v>
          </cell>
          <cell r="F1105">
            <v>145.80000000000001</v>
          </cell>
        </row>
        <row r="1106">
          <cell r="A1106">
            <v>37025</v>
          </cell>
          <cell r="B1106">
            <v>146.4</v>
          </cell>
          <cell r="C1106">
            <v>146.39929166666701</v>
          </cell>
          <cell r="D1106">
            <v>7200</v>
          </cell>
          <cell r="E1106">
            <v>17</v>
          </cell>
          <cell r="F1106">
            <v>146</v>
          </cell>
        </row>
        <row r="1107">
          <cell r="A1107">
            <v>37026</v>
          </cell>
          <cell r="B1107">
            <v>146.22999999999999</v>
          </cell>
          <cell r="C1107">
            <v>146.22952727272701</v>
          </cell>
          <cell r="D1107">
            <v>1375</v>
          </cell>
          <cell r="E1107">
            <v>15</v>
          </cell>
          <cell r="F1107">
            <v>146</v>
          </cell>
        </row>
        <row r="1108">
          <cell r="A1108">
            <v>37027</v>
          </cell>
          <cell r="B1108">
            <v>146.13</v>
          </cell>
          <cell r="C1108">
            <v>146.115719769674</v>
          </cell>
          <cell r="D1108">
            <v>13025</v>
          </cell>
          <cell r="E1108">
            <v>14</v>
          </cell>
          <cell r="F1108">
            <v>146</v>
          </cell>
        </row>
        <row r="1109">
          <cell r="A1109">
            <v>37028</v>
          </cell>
          <cell r="B1109">
            <v>146.11000000000001</v>
          </cell>
          <cell r="C1109">
            <v>146.12565295169901</v>
          </cell>
          <cell r="D1109">
            <v>5590</v>
          </cell>
          <cell r="E1109">
            <v>14</v>
          </cell>
          <cell r="F1109">
            <v>146</v>
          </cell>
        </row>
        <row r="1110">
          <cell r="A1110">
            <v>37029</v>
          </cell>
          <cell r="B1110">
            <v>146.12</v>
          </cell>
          <cell r="C1110">
            <v>146.141799307958</v>
          </cell>
          <cell r="D1110">
            <v>2890</v>
          </cell>
          <cell r="E1110">
            <v>15</v>
          </cell>
          <cell r="F1110">
            <v>146</v>
          </cell>
        </row>
        <row r="1111">
          <cell r="A1111">
            <v>37032</v>
          </cell>
          <cell r="B1111">
            <v>146.11000000000001</v>
          </cell>
          <cell r="C1111">
            <v>146.10770515970501</v>
          </cell>
          <cell r="D1111">
            <v>10175</v>
          </cell>
          <cell r="E1111">
            <v>15</v>
          </cell>
          <cell r="F1111">
            <v>146.1</v>
          </cell>
        </row>
        <row r="1112">
          <cell r="A1112">
            <v>37033</v>
          </cell>
          <cell r="B1112">
            <v>146.1</v>
          </cell>
          <cell r="C1112">
            <v>146.09662536142099</v>
          </cell>
          <cell r="D1112">
            <v>12105</v>
          </cell>
          <cell r="E1112">
            <v>18</v>
          </cell>
          <cell r="F1112">
            <v>146.1</v>
          </cell>
        </row>
        <row r="1113">
          <cell r="A1113">
            <v>37034</v>
          </cell>
          <cell r="B1113">
            <v>146.15</v>
          </cell>
          <cell r="C1113">
            <v>146.14655172413799</v>
          </cell>
          <cell r="D1113">
            <v>2900</v>
          </cell>
          <cell r="E1113">
            <v>18</v>
          </cell>
          <cell r="F1113">
            <v>146.1</v>
          </cell>
        </row>
        <row r="1114">
          <cell r="A1114">
            <v>37035</v>
          </cell>
          <cell r="B1114">
            <v>146.11000000000001</v>
          </cell>
          <cell r="C1114">
            <v>146.11000000000001</v>
          </cell>
          <cell r="D1114">
            <v>3215</v>
          </cell>
          <cell r="E1114">
            <v>17</v>
          </cell>
          <cell r="F1114">
            <v>146.1</v>
          </cell>
        </row>
        <row r="1115">
          <cell r="A1115">
            <v>37036</v>
          </cell>
          <cell r="B1115">
            <v>146.11000000000001</v>
          </cell>
          <cell r="C1115">
            <v>146.10692307692301</v>
          </cell>
          <cell r="D1115">
            <v>1300</v>
          </cell>
          <cell r="E1115">
            <v>15</v>
          </cell>
          <cell r="F1115">
            <v>146.1</v>
          </cell>
        </row>
        <row r="1116">
          <cell r="A1116">
            <v>37039</v>
          </cell>
          <cell r="B1116">
            <v>146.15</v>
          </cell>
          <cell r="C1116">
            <v>146.13800000000001</v>
          </cell>
          <cell r="D1116">
            <v>250</v>
          </cell>
          <cell r="E1116">
            <v>11</v>
          </cell>
          <cell r="F1116">
            <v>146.1</v>
          </cell>
        </row>
        <row r="1117">
          <cell r="A1117">
            <v>37040</v>
          </cell>
          <cell r="B1117">
            <v>146.16</v>
          </cell>
          <cell r="C1117">
            <v>146.16533498759301</v>
          </cell>
          <cell r="D1117">
            <v>4030</v>
          </cell>
          <cell r="E1117">
            <v>29</v>
          </cell>
          <cell r="F1117">
            <v>146.1</v>
          </cell>
        </row>
        <row r="1118">
          <cell r="A1118">
            <v>37041</v>
          </cell>
          <cell r="B1118">
            <v>146.35</v>
          </cell>
          <cell r="C1118">
            <v>146.30767567567599</v>
          </cell>
          <cell r="D1118">
            <v>1850</v>
          </cell>
          <cell r="E1118">
            <v>17</v>
          </cell>
          <cell r="F1118">
            <v>146.1</v>
          </cell>
        </row>
        <row r="1119">
          <cell r="A1119">
            <v>37042</v>
          </cell>
          <cell r="B1119">
            <v>146.47</v>
          </cell>
          <cell r="C1119">
            <v>146.46918074324299</v>
          </cell>
          <cell r="D1119">
            <v>5920</v>
          </cell>
          <cell r="E1119">
            <v>20</v>
          </cell>
          <cell r="F1119">
            <v>146.1</v>
          </cell>
        </row>
        <row r="1120">
          <cell r="A1120">
            <v>37043</v>
          </cell>
          <cell r="B1120">
            <v>146.56</v>
          </cell>
          <cell r="C1120">
            <v>146.52987573099401</v>
          </cell>
          <cell r="D1120">
            <v>6840</v>
          </cell>
          <cell r="E1120">
            <v>17</v>
          </cell>
          <cell r="F1120">
            <v>146.1</v>
          </cell>
        </row>
        <row r="1121">
          <cell r="A1121">
            <v>37046</v>
          </cell>
          <cell r="B1121">
            <v>146.63999999999999</v>
          </cell>
          <cell r="C1121">
            <v>146.62929347826099</v>
          </cell>
          <cell r="D1121">
            <v>1840</v>
          </cell>
          <cell r="E1121">
            <v>14</v>
          </cell>
          <cell r="F1121">
            <v>146.30000000000001</v>
          </cell>
        </row>
        <row r="1122">
          <cell r="A1122">
            <v>37047</v>
          </cell>
          <cell r="B1122">
            <v>146.77000000000001</v>
          </cell>
          <cell r="C1122">
            <v>146.76852631578899</v>
          </cell>
          <cell r="D1122">
            <v>9500</v>
          </cell>
          <cell r="E1122">
            <v>20</v>
          </cell>
          <cell r="F1122">
            <v>146.30000000000001</v>
          </cell>
        </row>
        <row r="1123">
          <cell r="A1123">
            <v>37048</v>
          </cell>
          <cell r="B1123">
            <v>146.87</v>
          </cell>
          <cell r="C1123">
            <v>146.86976198809899</v>
          </cell>
          <cell r="D1123">
            <v>14285</v>
          </cell>
          <cell r="E1123">
            <v>17</v>
          </cell>
          <cell r="F1123">
            <v>146.30000000000001</v>
          </cell>
        </row>
        <row r="1124">
          <cell r="A1124">
            <v>37049</v>
          </cell>
          <cell r="B1124">
            <v>146.66</v>
          </cell>
          <cell r="C1124">
            <v>146.690302571861</v>
          </cell>
          <cell r="D1124">
            <v>3305</v>
          </cell>
          <cell r="E1124">
            <v>14</v>
          </cell>
          <cell r="F1124">
            <v>146.30000000000001</v>
          </cell>
        </row>
        <row r="1125">
          <cell r="A1125">
            <v>37050</v>
          </cell>
          <cell r="B1125">
            <v>146.41999999999999</v>
          </cell>
          <cell r="C1125">
            <v>146.496658624849</v>
          </cell>
          <cell r="D1125">
            <v>8290</v>
          </cell>
          <cell r="E1125">
            <v>17</v>
          </cell>
          <cell r="F1125">
            <v>146.30000000000001</v>
          </cell>
        </row>
        <row r="1126">
          <cell r="A1126">
            <v>37053</v>
          </cell>
          <cell r="B1126">
            <v>146.44</v>
          </cell>
          <cell r="C1126">
            <v>146.43304081632701</v>
          </cell>
          <cell r="D1126">
            <v>4900</v>
          </cell>
          <cell r="E1126">
            <v>16</v>
          </cell>
          <cell r="F1126">
            <v>146.4</v>
          </cell>
        </row>
        <row r="1127">
          <cell r="A1127">
            <v>37054</v>
          </cell>
          <cell r="B1127">
            <v>146.41999999999999</v>
          </cell>
          <cell r="C1127">
            <v>146.420039196472</v>
          </cell>
          <cell r="D1127">
            <v>10205</v>
          </cell>
          <cell r="E1127">
            <v>18</v>
          </cell>
          <cell r="F1127">
            <v>146.4</v>
          </cell>
        </row>
        <row r="1128">
          <cell r="A1128">
            <v>37055</v>
          </cell>
          <cell r="B1128">
            <v>146.43</v>
          </cell>
          <cell r="C1128">
            <v>146.424259789876</v>
          </cell>
          <cell r="D1128">
            <v>5235</v>
          </cell>
          <cell r="E1128">
            <v>18</v>
          </cell>
          <cell r="F1128">
            <v>146.4</v>
          </cell>
        </row>
        <row r="1129">
          <cell r="A1129">
            <v>37056</v>
          </cell>
          <cell r="B1129">
            <v>146.43</v>
          </cell>
          <cell r="C1129">
            <v>146.435600292826</v>
          </cell>
          <cell r="D1129">
            <v>6830</v>
          </cell>
          <cell r="E1129">
            <v>20</v>
          </cell>
          <cell r="F1129">
            <v>146.4</v>
          </cell>
        </row>
        <row r="1130">
          <cell r="A1130">
            <v>37057</v>
          </cell>
          <cell r="B1130">
            <v>146.53</v>
          </cell>
          <cell r="C1130">
            <v>146.523708029197</v>
          </cell>
          <cell r="D1130">
            <v>3425</v>
          </cell>
          <cell r="E1130">
            <v>16</v>
          </cell>
          <cell r="F1130">
            <v>146.4</v>
          </cell>
        </row>
        <row r="1131">
          <cell r="A1131">
            <v>37060</v>
          </cell>
          <cell r="B1131">
            <v>146.57</v>
          </cell>
          <cell r="C1131">
            <v>146.56326530612199</v>
          </cell>
          <cell r="D1131">
            <v>2450</v>
          </cell>
          <cell r="E1131">
            <v>15</v>
          </cell>
          <cell r="F1131">
            <v>146.44999999999999</v>
          </cell>
        </row>
        <row r="1132">
          <cell r="A1132">
            <v>37061</v>
          </cell>
          <cell r="B1132">
            <v>146.44999999999999</v>
          </cell>
          <cell r="C1132">
            <v>146.45802913453301</v>
          </cell>
          <cell r="D1132">
            <v>5835</v>
          </cell>
          <cell r="E1132">
            <v>17</v>
          </cell>
          <cell r="F1132">
            <v>146.44999999999999</v>
          </cell>
        </row>
        <row r="1133">
          <cell r="A1133">
            <v>37062</v>
          </cell>
          <cell r="B1133">
            <v>146.47</v>
          </cell>
          <cell r="C1133">
            <v>146.46345029239799</v>
          </cell>
          <cell r="D1133">
            <v>1710</v>
          </cell>
          <cell r="E1133">
            <v>15</v>
          </cell>
          <cell r="F1133">
            <v>146.44999999999999</v>
          </cell>
        </row>
        <row r="1134">
          <cell r="A1134">
            <v>37063</v>
          </cell>
          <cell r="B1134">
            <v>146.59</v>
          </cell>
          <cell r="C1134">
            <v>146.57183856502201</v>
          </cell>
          <cell r="D1134">
            <v>3345</v>
          </cell>
          <cell r="E1134">
            <v>18</v>
          </cell>
          <cell r="F1134">
            <v>146.44999999999999</v>
          </cell>
        </row>
        <row r="1135">
          <cell r="A1135">
            <v>37064</v>
          </cell>
          <cell r="B1135">
            <v>146.47999999999999</v>
          </cell>
          <cell r="C1135">
            <v>146.48001468428799</v>
          </cell>
          <cell r="D1135">
            <v>3405</v>
          </cell>
          <cell r="E1135">
            <v>16</v>
          </cell>
          <cell r="F1135">
            <v>146.44999999999999</v>
          </cell>
        </row>
        <row r="1136">
          <cell r="A1136">
            <v>37067</v>
          </cell>
          <cell r="B1136">
            <v>146.5</v>
          </cell>
          <cell r="C1136">
            <v>146.517816683831</v>
          </cell>
          <cell r="D1136">
            <v>4855</v>
          </cell>
          <cell r="E1136">
            <v>18</v>
          </cell>
          <cell r="F1136">
            <v>146.5</v>
          </cell>
        </row>
        <row r="1137">
          <cell r="A1137">
            <v>37068</v>
          </cell>
          <cell r="B1137">
            <v>146.66999999999999</v>
          </cell>
          <cell r="C1137">
            <v>146.661888888889</v>
          </cell>
          <cell r="D1137">
            <v>1800</v>
          </cell>
          <cell r="E1137">
            <v>17</v>
          </cell>
          <cell r="F1137">
            <v>146.5</v>
          </cell>
        </row>
        <row r="1138">
          <cell r="A1138">
            <v>37069</v>
          </cell>
          <cell r="B1138">
            <v>146.61000000000001</v>
          </cell>
          <cell r="C1138">
            <v>146.59570016474501</v>
          </cell>
          <cell r="D1138">
            <v>3035</v>
          </cell>
          <cell r="E1138">
            <v>15</v>
          </cell>
          <cell r="F1138">
            <v>146.5</v>
          </cell>
        </row>
        <row r="1139">
          <cell r="A1139">
            <v>37070</v>
          </cell>
          <cell r="B1139">
            <v>146.66</v>
          </cell>
          <cell r="C1139">
            <v>146.65433850702101</v>
          </cell>
          <cell r="D1139">
            <v>6765</v>
          </cell>
          <cell r="E1139">
            <v>21</v>
          </cell>
          <cell r="F1139">
            <v>146.5</v>
          </cell>
        </row>
        <row r="1140">
          <cell r="A1140">
            <v>37071</v>
          </cell>
          <cell r="B1140">
            <v>146.80000000000001</v>
          </cell>
          <cell r="C1140">
            <v>146.79998749999999</v>
          </cell>
          <cell r="D1140">
            <v>4000</v>
          </cell>
          <cell r="E1140">
            <v>17</v>
          </cell>
          <cell r="F1140">
            <v>146.5</v>
          </cell>
        </row>
        <row r="1141">
          <cell r="A1141">
            <v>37074</v>
          </cell>
          <cell r="B1141">
            <v>146.79</v>
          </cell>
          <cell r="C1141">
            <v>146.79474576271201</v>
          </cell>
          <cell r="D1141">
            <v>2950</v>
          </cell>
          <cell r="E1141">
            <v>14</v>
          </cell>
          <cell r="F1141">
            <v>146.6</v>
          </cell>
        </row>
        <row r="1142">
          <cell r="A1142">
            <v>37075</v>
          </cell>
          <cell r="B1142">
            <v>146.83000000000001</v>
          </cell>
          <cell r="C1142">
            <v>146.83750176928501</v>
          </cell>
          <cell r="D1142">
            <v>14130</v>
          </cell>
          <cell r="E1142">
            <v>17</v>
          </cell>
          <cell r="F1142">
            <v>146.6</v>
          </cell>
        </row>
        <row r="1143">
          <cell r="A1143">
            <v>37076</v>
          </cell>
          <cell r="B1143">
            <v>146.81</v>
          </cell>
          <cell r="C1143">
            <v>146.82294642857099</v>
          </cell>
          <cell r="D1143">
            <v>3360</v>
          </cell>
          <cell r="E1143">
            <v>11</v>
          </cell>
          <cell r="F1143">
            <v>146.6</v>
          </cell>
        </row>
        <row r="1144">
          <cell r="A1144">
            <v>37077</v>
          </cell>
          <cell r="B1144">
            <v>146.84</v>
          </cell>
          <cell r="C1144">
            <v>146.838417849899</v>
          </cell>
          <cell r="D1144">
            <v>4930</v>
          </cell>
          <cell r="E1144">
            <v>17</v>
          </cell>
          <cell r="F1144">
            <v>146.6</v>
          </cell>
        </row>
        <row r="1145">
          <cell r="A1145">
            <v>37078</v>
          </cell>
          <cell r="B1145">
            <v>146.74</v>
          </cell>
          <cell r="C1145">
            <v>146.74213788300801</v>
          </cell>
          <cell r="D1145">
            <v>7180</v>
          </cell>
          <cell r="E1145">
            <v>14</v>
          </cell>
          <cell r="F1145">
            <v>146.6</v>
          </cell>
        </row>
        <row r="1146">
          <cell r="A1146">
            <v>37081</v>
          </cell>
          <cell r="B1146">
            <v>146.75</v>
          </cell>
          <cell r="C1146">
            <v>146.72773691042801</v>
          </cell>
          <cell r="D1146">
            <v>11555</v>
          </cell>
          <cell r="E1146">
            <v>12</v>
          </cell>
          <cell r="F1146">
            <v>146.69999999999999</v>
          </cell>
        </row>
        <row r="1147">
          <cell r="A1147">
            <v>37082</v>
          </cell>
          <cell r="B1147">
            <v>146.71</v>
          </cell>
          <cell r="C1147">
            <v>146.71502558853601</v>
          </cell>
          <cell r="D1147">
            <v>14655</v>
          </cell>
          <cell r="E1147">
            <v>14</v>
          </cell>
          <cell r="F1147">
            <v>146.69999999999999</v>
          </cell>
        </row>
        <row r="1148">
          <cell r="A1148">
            <v>37083</v>
          </cell>
          <cell r="B1148">
            <v>146.72</v>
          </cell>
          <cell r="C1148">
            <v>146.71595561035801</v>
          </cell>
          <cell r="D1148">
            <v>12165</v>
          </cell>
          <cell r="E1148">
            <v>16</v>
          </cell>
          <cell r="F1148">
            <v>146.69999999999999</v>
          </cell>
        </row>
        <row r="1149">
          <cell r="A1149">
            <v>37084</v>
          </cell>
          <cell r="B1149">
            <v>146.74</v>
          </cell>
          <cell r="C1149">
            <v>146.729849056604</v>
          </cell>
          <cell r="D1149">
            <v>1325</v>
          </cell>
          <cell r="E1149">
            <v>12</v>
          </cell>
          <cell r="F1149">
            <v>146.69999999999999</v>
          </cell>
        </row>
        <row r="1150">
          <cell r="A1150">
            <v>37085</v>
          </cell>
          <cell r="B1150">
            <v>146.72999999999999</v>
          </cell>
          <cell r="C1150">
            <v>146.73219977553299</v>
          </cell>
          <cell r="D1150">
            <v>4455</v>
          </cell>
          <cell r="E1150">
            <v>12</v>
          </cell>
          <cell r="F1150">
            <v>146.69999999999999</v>
          </cell>
        </row>
        <row r="1151">
          <cell r="A1151">
            <v>37088</v>
          </cell>
          <cell r="B1151">
            <v>146.72999999999999</v>
          </cell>
          <cell r="C1151">
            <v>146.714666666667</v>
          </cell>
          <cell r="D1151">
            <v>7425</v>
          </cell>
          <cell r="E1151">
            <v>16</v>
          </cell>
          <cell r="F1151">
            <v>146.69999999999999</v>
          </cell>
        </row>
        <row r="1152">
          <cell r="A1152">
            <v>37089</v>
          </cell>
          <cell r="B1152">
            <v>146.71</v>
          </cell>
          <cell r="C1152">
            <v>146.70544067796601</v>
          </cell>
          <cell r="D1152">
            <v>8850</v>
          </cell>
          <cell r="E1152">
            <v>17</v>
          </cell>
          <cell r="F1152">
            <v>146.69999999999999</v>
          </cell>
        </row>
        <row r="1153">
          <cell r="A1153">
            <v>37090</v>
          </cell>
          <cell r="B1153">
            <v>146.72999999999999</v>
          </cell>
          <cell r="C1153">
            <v>146.74319429198701</v>
          </cell>
          <cell r="D1153">
            <v>4555</v>
          </cell>
          <cell r="E1153">
            <v>18</v>
          </cell>
          <cell r="F1153">
            <v>146.69999999999999</v>
          </cell>
        </row>
        <row r="1154">
          <cell r="A1154">
            <v>37091</v>
          </cell>
          <cell r="B1154">
            <v>146.72999999999999</v>
          </cell>
          <cell r="C1154">
            <v>146.71730468749999</v>
          </cell>
          <cell r="D1154">
            <v>5120</v>
          </cell>
          <cell r="E1154">
            <v>14</v>
          </cell>
          <cell r="F1154">
            <v>146.69999999999999</v>
          </cell>
        </row>
        <row r="1155">
          <cell r="A1155">
            <v>37092</v>
          </cell>
          <cell r="B1155">
            <v>146.72</v>
          </cell>
          <cell r="C1155">
            <v>146.72999999999999</v>
          </cell>
          <cell r="D1155">
            <v>8710</v>
          </cell>
          <cell r="E1155">
            <v>13</v>
          </cell>
          <cell r="F1155">
            <v>146.69999999999999</v>
          </cell>
        </row>
        <row r="1156">
          <cell r="A1156">
            <v>37095</v>
          </cell>
          <cell r="B1156">
            <v>146.72999999999999</v>
          </cell>
          <cell r="C1156">
            <v>146.731380368098</v>
          </cell>
          <cell r="D1156">
            <v>3260</v>
          </cell>
          <cell r="E1156">
            <v>17</v>
          </cell>
          <cell r="F1156">
            <v>146.69999999999999</v>
          </cell>
        </row>
        <row r="1157">
          <cell r="A1157">
            <v>37096</v>
          </cell>
          <cell r="B1157">
            <v>146.71</v>
          </cell>
          <cell r="C1157">
            <v>146.71904695652199</v>
          </cell>
          <cell r="D1157">
            <v>14375</v>
          </cell>
          <cell r="E1157">
            <v>17</v>
          </cell>
          <cell r="F1157">
            <v>146.69999999999999</v>
          </cell>
        </row>
        <row r="1158">
          <cell r="A1158">
            <v>37097</v>
          </cell>
          <cell r="B1158">
            <v>146.77000000000001</v>
          </cell>
          <cell r="C1158">
            <v>146.75593434343401</v>
          </cell>
          <cell r="D1158">
            <v>1980</v>
          </cell>
          <cell r="E1158">
            <v>16</v>
          </cell>
          <cell r="F1158">
            <v>146.69999999999999</v>
          </cell>
        </row>
        <row r="1159">
          <cell r="A1159">
            <v>37098</v>
          </cell>
          <cell r="B1159">
            <v>146.91</v>
          </cell>
          <cell r="C1159">
            <v>146.911978021978</v>
          </cell>
          <cell r="D1159">
            <v>2730</v>
          </cell>
          <cell r="E1159">
            <v>16</v>
          </cell>
          <cell r="F1159">
            <v>146.69999999999999</v>
          </cell>
        </row>
        <row r="1160">
          <cell r="A1160">
            <v>37099</v>
          </cell>
          <cell r="B1160">
            <v>146.9</v>
          </cell>
          <cell r="C1160">
            <v>146.897817047817</v>
          </cell>
          <cell r="D1160">
            <v>2405</v>
          </cell>
          <cell r="E1160">
            <v>19</v>
          </cell>
          <cell r="F1160">
            <v>146.69999999999999</v>
          </cell>
        </row>
        <row r="1161">
          <cell r="A1161">
            <v>37102</v>
          </cell>
          <cell r="B1161">
            <v>147.01</v>
          </cell>
          <cell r="C1161">
            <v>147.012970639033</v>
          </cell>
          <cell r="D1161">
            <v>2895</v>
          </cell>
          <cell r="E1161">
            <v>15</v>
          </cell>
          <cell r="F1161">
            <v>146.80000000000001</v>
          </cell>
        </row>
        <row r="1162">
          <cell r="A1162">
            <v>37103</v>
          </cell>
          <cell r="B1162">
            <v>147.08000000000001</v>
          </cell>
          <cell r="C1162">
            <v>147.06822761193999</v>
          </cell>
          <cell r="D1162">
            <v>2680</v>
          </cell>
          <cell r="E1162">
            <v>19</v>
          </cell>
          <cell r="F1162">
            <v>146.80000000000001</v>
          </cell>
        </row>
        <row r="1163">
          <cell r="A1163">
            <v>37104</v>
          </cell>
          <cell r="B1163">
            <v>147.15</v>
          </cell>
          <cell r="C1163">
            <v>147.15377337733801</v>
          </cell>
          <cell r="D1163">
            <v>4545</v>
          </cell>
          <cell r="E1163">
            <v>18</v>
          </cell>
          <cell r="F1163">
            <v>146.80000000000001</v>
          </cell>
        </row>
        <row r="1164">
          <cell r="A1164">
            <v>37105</v>
          </cell>
          <cell r="B1164">
            <v>147.19</v>
          </cell>
          <cell r="C1164">
            <v>147.198999179655</v>
          </cell>
          <cell r="D1164">
            <v>6095</v>
          </cell>
          <cell r="E1164">
            <v>19</v>
          </cell>
          <cell r="F1164">
            <v>146.80000000000001</v>
          </cell>
        </row>
        <row r="1165">
          <cell r="A1165">
            <v>37106</v>
          </cell>
          <cell r="B1165">
            <v>147.16</v>
          </cell>
          <cell r="C1165">
            <v>147.15916916916899</v>
          </cell>
          <cell r="D1165">
            <v>4995</v>
          </cell>
          <cell r="E1165">
            <v>17</v>
          </cell>
          <cell r="F1165">
            <v>146.80000000000001</v>
          </cell>
        </row>
        <row r="1166">
          <cell r="A1166">
            <v>37109</v>
          </cell>
          <cell r="B1166">
            <v>147.32</v>
          </cell>
          <cell r="C1166">
            <v>147.29869421487601</v>
          </cell>
          <cell r="D1166">
            <v>3025</v>
          </cell>
          <cell r="E1166">
            <v>17</v>
          </cell>
          <cell r="F1166">
            <v>147.05000000000001</v>
          </cell>
        </row>
        <row r="1167">
          <cell r="A1167">
            <v>37110</v>
          </cell>
          <cell r="B1167">
            <v>147.19</v>
          </cell>
          <cell r="C1167">
            <v>147.20201133144499</v>
          </cell>
          <cell r="D1167">
            <v>1765</v>
          </cell>
          <cell r="E1167">
            <v>21</v>
          </cell>
          <cell r="F1167">
            <v>147.05000000000001</v>
          </cell>
        </row>
        <row r="1168">
          <cell r="A1168">
            <v>37111</v>
          </cell>
          <cell r="B1168">
            <v>147.16</v>
          </cell>
          <cell r="C1168">
            <v>147.16197301854999</v>
          </cell>
          <cell r="D1168">
            <v>2965</v>
          </cell>
          <cell r="E1168">
            <v>18</v>
          </cell>
          <cell r="F1168">
            <v>147.05000000000001</v>
          </cell>
        </row>
        <row r="1169">
          <cell r="A1169">
            <v>37112</v>
          </cell>
          <cell r="B1169">
            <v>147.09</v>
          </cell>
          <cell r="C1169">
            <v>147.07628787878801</v>
          </cell>
          <cell r="D1169">
            <v>1980</v>
          </cell>
          <cell r="E1169">
            <v>18</v>
          </cell>
          <cell r="F1169">
            <v>147.05000000000001</v>
          </cell>
        </row>
        <row r="1170">
          <cell r="A1170">
            <v>37113</v>
          </cell>
          <cell r="B1170">
            <v>147.19999999999999</v>
          </cell>
          <cell r="C1170">
            <v>147.17307692307699</v>
          </cell>
          <cell r="D1170">
            <v>195</v>
          </cell>
          <cell r="E1170">
            <v>16</v>
          </cell>
          <cell r="F1170">
            <v>147.05000000000001</v>
          </cell>
        </row>
        <row r="1171">
          <cell r="A1171">
            <v>37116</v>
          </cell>
          <cell r="B1171">
            <v>147.18</v>
          </cell>
          <cell r="C1171">
            <v>147.18280701754401</v>
          </cell>
          <cell r="D1171">
            <v>1140</v>
          </cell>
          <cell r="E1171">
            <v>16</v>
          </cell>
          <cell r="F1171">
            <v>147.1</v>
          </cell>
        </row>
        <row r="1172">
          <cell r="A1172">
            <v>37117</v>
          </cell>
          <cell r="B1172">
            <v>147.18</v>
          </cell>
          <cell r="C1172">
            <v>147.162411924119</v>
          </cell>
          <cell r="D1172">
            <v>1845</v>
          </cell>
          <cell r="E1172">
            <v>17</v>
          </cell>
          <cell r="F1172">
            <v>147.1</v>
          </cell>
        </row>
        <row r="1173">
          <cell r="A1173">
            <v>37118</v>
          </cell>
          <cell r="B1173">
            <v>147.19999999999999</v>
          </cell>
          <cell r="C1173">
            <v>147.19968490878901</v>
          </cell>
          <cell r="D1173">
            <v>3015</v>
          </cell>
          <cell r="E1173">
            <v>16</v>
          </cell>
          <cell r="F1173">
            <v>147.1</v>
          </cell>
        </row>
        <row r="1174">
          <cell r="A1174">
            <v>37119</v>
          </cell>
          <cell r="B1174">
            <v>147.16</v>
          </cell>
          <cell r="C1174">
            <v>147.144943037975</v>
          </cell>
          <cell r="D1174">
            <v>15800</v>
          </cell>
          <cell r="E1174">
            <v>16</v>
          </cell>
          <cell r="F1174">
            <v>147.1</v>
          </cell>
        </row>
        <row r="1175">
          <cell r="A1175">
            <v>37120</v>
          </cell>
          <cell r="B1175">
            <v>147.18</v>
          </cell>
          <cell r="C1175">
            <v>147.18391304347799</v>
          </cell>
          <cell r="D1175">
            <v>805</v>
          </cell>
          <cell r="E1175">
            <v>15</v>
          </cell>
          <cell r="F1175">
            <v>147.1</v>
          </cell>
        </row>
        <row r="1176">
          <cell r="A1176">
            <v>37123</v>
          </cell>
          <cell r="B1176">
            <v>147.16</v>
          </cell>
          <cell r="C1176">
            <v>147.17965686274499</v>
          </cell>
          <cell r="D1176">
            <v>1020</v>
          </cell>
          <cell r="E1176">
            <v>17</v>
          </cell>
          <cell r="F1176">
            <v>147.15</v>
          </cell>
        </row>
        <row r="1177">
          <cell r="A1177">
            <v>37124</v>
          </cell>
          <cell r="B1177">
            <v>147.15</v>
          </cell>
          <cell r="C1177">
            <v>147.14855364335401</v>
          </cell>
          <cell r="D1177">
            <v>13655</v>
          </cell>
          <cell r="E1177">
            <v>18</v>
          </cell>
          <cell r="F1177">
            <v>147.15</v>
          </cell>
        </row>
        <row r="1178">
          <cell r="A1178">
            <v>37125</v>
          </cell>
          <cell r="B1178">
            <v>147.15</v>
          </cell>
          <cell r="C1178">
            <v>147.15436936936899</v>
          </cell>
          <cell r="D1178">
            <v>1110</v>
          </cell>
          <cell r="E1178">
            <v>14</v>
          </cell>
          <cell r="F1178">
            <v>147.15</v>
          </cell>
        </row>
        <row r="1179">
          <cell r="A1179">
            <v>37126</v>
          </cell>
          <cell r="B1179">
            <v>147.13999999999999</v>
          </cell>
          <cell r="C1179">
            <v>147.13999999999999</v>
          </cell>
          <cell r="D1179">
            <v>14500</v>
          </cell>
          <cell r="E1179">
            <v>14</v>
          </cell>
          <cell r="F1179">
            <v>147.15</v>
          </cell>
        </row>
        <row r="1180">
          <cell r="A1180">
            <v>37127</v>
          </cell>
          <cell r="B1180">
            <v>147.13999999999999</v>
          </cell>
          <cell r="C1180">
            <v>147.13993190151899</v>
          </cell>
          <cell r="D1180">
            <v>9545</v>
          </cell>
          <cell r="E1180">
            <v>15</v>
          </cell>
          <cell r="F1180">
            <v>147.15</v>
          </cell>
        </row>
        <row r="1181">
          <cell r="A1181">
            <v>37130</v>
          </cell>
          <cell r="B1181">
            <v>147.16</v>
          </cell>
          <cell r="C1181">
            <v>147.150062444246</v>
          </cell>
          <cell r="D1181">
            <v>5605</v>
          </cell>
          <cell r="E1181">
            <v>15</v>
          </cell>
          <cell r="F1181">
            <v>147.15</v>
          </cell>
        </row>
        <row r="1182">
          <cell r="A1182">
            <v>37131</v>
          </cell>
          <cell r="B1182">
            <v>147.27000000000001</v>
          </cell>
          <cell r="C1182">
            <v>147.242164502165</v>
          </cell>
          <cell r="D1182">
            <v>1155</v>
          </cell>
          <cell r="E1182">
            <v>16</v>
          </cell>
          <cell r="F1182">
            <v>147.15</v>
          </cell>
        </row>
        <row r="1183">
          <cell r="A1183">
            <v>37132</v>
          </cell>
          <cell r="B1183">
            <v>147.29</v>
          </cell>
          <cell r="C1183">
            <v>147.29826044225999</v>
          </cell>
          <cell r="D1183">
            <v>10175</v>
          </cell>
          <cell r="E1183">
            <v>18</v>
          </cell>
          <cell r="F1183">
            <v>147.15</v>
          </cell>
        </row>
        <row r="1184">
          <cell r="A1184">
            <v>37136</v>
          </cell>
          <cell r="B1184">
            <v>147.35</v>
          </cell>
          <cell r="C1184">
            <v>147.35</v>
          </cell>
          <cell r="D1184">
            <v>500</v>
          </cell>
          <cell r="E1184">
            <v>6</v>
          </cell>
          <cell r="F1184">
            <v>147.15</v>
          </cell>
        </row>
        <row r="1185">
          <cell r="A1185">
            <v>37137</v>
          </cell>
          <cell r="B1185">
            <v>147.36000000000001</v>
          </cell>
          <cell r="C1185">
            <v>147.358928571429</v>
          </cell>
          <cell r="D1185">
            <v>2800</v>
          </cell>
          <cell r="E1185">
            <v>14</v>
          </cell>
          <cell r="F1185">
            <v>147.25</v>
          </cell>
        </row>
        <row r="1186">
          <cell r="A1186">
            <v>37138</v>
          </cell>
          <cell r="B1186">
            <v>147.53</v>
          </cell>
          <cell r="C1186">
            <v>147.51</v>
          </cell>
          <cell r="D1186">
            <v>8940</v>
          </cell>
          <cell r="E1186">
            <v>20</v>
          </cell>
          <cell r="F1186">
            <v>147.25</v>
          </cell>
        </row>
        <row r="1187">
          <cell r="A1187">
            <v>37139</v>
          </cell>
          <cell r="B1187">
            <v>147.52000000000001</v>
          </cell>
          <cell r="C1187">
            <v>147.494880573248</v>
          </cell>
          <cell r="D1187">
            <v>6280</v>
          </cell>
          <cell r="E1187">
            <v>19</v>
          </cell>
          <cell r="F1187">
            <v>147.25</v>
          </cell>
        </row>
        <row r="1188">
          <cell r="A1188">
            <v>37140</v>
          </cell>
          <cell r="B1188">
            <v>147.75</v>
          </cell>
          <cell r="C1188">
            <v>147.72875402792701</v>
          </cell>
          <cell r="D1188">
            <v>4655</v>
          </cell>
          <cell r="E1188">
            <v>21</v>
          </cell>
          <cell r="F1188">
            <v>147.25</v>
          </cell>
        </row>
        <row r="1189">
          <cell r="A1189">
            <v>37141</v>
          </cell>
          <cell r="B1189">
            <v>147.80000000000001</v>
          </cell>
          <cell r="C1189">
            <v>147.80654320987699</v>
          </cell>
          <cell r="D1189">
            <v>11745</v>
          </cell>
          <cell r="E1189">
            <v>20</v>
          </cell>
          <cell r="F1189">
            <v>147.25</v>
          </cell>
        </row>
        <row r="1190">
          <cell r="A1190">
            <v>37144</v>
          </cell>
          <cell r="B1190">
            <v>147.69</v>
          </cell>
          <cell r="C1190">
            <v>147.674168618267</v>
          </cell>
          <cell r="D1190">
            <v>2135</v>
          </cell>
          <cell r="E1190">
            <v>18</v>
          </cell>
          <cell r="F1190">
            <v>147.5</v>
          </cell>
        </row>
        <row r="1191">
          <cell r="A1191">
            <v>37145</v>
          </cell>
          <cell r="B1191">
            <v>147.71</v>
          </cell>
          <cell r="C1191">
            <v>147.69741348973599</v>
          </cell>
          <cell r="D1191">
            <v>8525</v>
          </cell>
          <cell r="E1191">
            <v>19</v>
          </cell>
          <cell r="F1191">
            <v>147.5</v>
          </cell>
        </row>
        <row r="1192">
          <cell r="A1192">
            <v>37146</v>
          </cell>
          <cell r="B1192">
            <v>147.62</v>
          </cell>
          <cell r="C1192">
            <v>147.56366197183101</v>
          </cell>
          <cell r="D1192">
            <v>355</v>
          </cell>
          <cell r="E1192">
            <v>8</v>
          </cell>
          <cell r="F1192">
            <v>147.5</v>
          </cell>
        </row>
        <row r="1193">
          <cell r="A1193">
            <v>37147</v>
          </cell>
          <cell r="B1193">
            <v>147.78</v>
          </cell>
          <cell r="C1193">
            <v>147.77139013452901</v>
          </cell>
          <cell r="D1193">
            <v>1115</v>
          </cell>
          <cell r="E1193">
            <v>16</v>
          </cell>
          <cell r="F1193">
            <v>147.5</v>
          </cell>
        </row>
        <row r="1194">
          <cell r="A1194">
            <v>37148</v>
          </cell>
          <cell r="B1194">
            <v>147.91</v>
          </cell>
          <cell r="C1194">
            <v>147.904660326087</v>
          </cell>
          <cell r="D1194">
            <v>3680</v>
          </cell>
          <cell r="E1194">
            <v>20</v>
          </cell>
          <cell r="F1194">
            <v>147.5</v>
          </cell>
        </row>
        <row r="1195">
          <cell r="A1195">
            <v>37151</v>
          </cell>
          <cell r="B1195">
            <v>147.97</v>
          </cell>
          <cell r="C1195">
            <v>147.96850931677</v>
          </cell>
          <cell r="D1195">
            <v>805</v>
          </cell>
          <cell r="E1195">
            <v>17</v>
          </cell>
          <cell r="F1195">
            <v>147.69999999999999</v>
          </cell>
        </row>
        <row r="1196">
          <cell r="A1196">
            <v>37152</v>
          </cell>
          <cell r="B1196">
            <v>147.75</v>
          </cell>
          <cell r="C1196">
            <v>147.76506711409399</v>
          </cell>
          <cell r="D1196">
            <v>4470</v>
          </cell>
          <cell r="E1196">
            <v>18</v>
          </cell>
          <cell r="F1196">
            <v>147.69999999999999</v>
          </cell>
        </row>
        <row r="1197">
          <cell r="A1197">
            <v>37153</v>
          </cell>
          <cell r="B1197">
            <v>147.72</v>
          </cell>
          <cell r="C1197">
            <v>147.72676303562201</v>
          </cell>
          <cell r="D1197">
            <v>9685</v>
          </cell>
          <cell r="E1197">
            <v>18</v>
          </cell>
          <cell r="F1197">
            <v>147.69999999999999</v>
          </cell>
        </row>
        <row r="1198">
          <cell r="A1198">
            <v>37154</v>
          </cell>
          <cell r="B1198">
            <v>147.75</v>
          </cell>
          <cell r="C1198">
            <v>147.746068111455</v>
          </cell>
          <cell r="D1198">
            <v>1615</v>
          </cell>
          <cell r="E1198">
            <v>20</v>
          </cell>
          <cell r="F1198">
            <v>147.69999999999999</v>
          </cell>
        </row>
        <row r="1199">
          <cell r="A1199">
            <v>37155</v>
          </cell>
          <cell r="B1199">
            <v>147.72</v>
          </cell>
          <cell r="C1199">
            <v>147.71535714285699</v>
          </cell>
          <cell r="D1199">
            <v>3640</v>
          </cell>
          <cell r="E1199">
            <v>21</v>
          </cell>
          <cell r="F1199">
            <v>147.69999999999999</v>
          </cell>
        </row>
        <row r="1200">
          <cell r="A1200">
            <v>37158</v>
          </cell>
          <cell r="B1200">
            <v>147.69999999999999</v>
          </cell>
          <cell r="C1200">
            <v>147.707673733804</v>
          </cell>
          <cell r="D1200">
            <v>8490</v>
          </cell>
          <cell r="E1200">
            <v>17</v>
          </cell>
          <cell r="F1200">
            <v>147.69999999999999</v>
          </cell>
        </row>
        <row r="1201">
          <cell r="A1201">
            <v>37159</v>
          </cell>
          <cell r="B1201">
            <v>147.71</v>
          </cell>
          <cell r="C1201">
            <v>147.70862877997899</v>
          </cell>
          <cell r="D1201">
            <v>19180</v>
          </cell>
          <cell r="E1201">
            <v>19</v>
          </cell>
          <cell r="F1201">
            <v>147.69999999999999</v>
          </cell>
        </row>
        <row r="1202">
          <cell r="A1202">
            <v>37160</v>
          </cell>
          <cell r="B1202">
            <v>147.69999999999999</v>
          </cell>
          <cell r="C1202">
            <v>147.705184331797</v>
          </cell>
          <cell r="D1202">
            <v>21700</v>
          </cell>
          <cell r="E1202">
            <v>18</v>
          </cell>
          <cell r="F1202">
            <v>147.69999999999999</v>
          </cell>
        </row>
        <row r="1203">
          <cell r="A1203">
            <v>37161</v>
          </cell>
          <cell r="B1203">
            <v>147.71</v>
          </cell>
          <cell r="C1203">
            <v>147.71</v>
          </cell>
          <cell r="D1203">
            <v>1690</v>
          </cell>
          <cell r="E1203">
            <v>16</v>
          </cell>
          <cell r="F1203">
            <v>147.69999999999999</v>
          </cell>
        </row>
        <row r="1204">
          <cell r="A1204">
            <v>37162</v>
          </cell>
          <cell r="B1204">
            <v>147.82</v>
          </cell>
          <cell r="C1204">
            <v>147.80229617304499</v>
          </cell>
          <cell r="D1204">
            <v>6010</v>
          </cell>
          <cell r="E1204">
            <v>16</v>
          </cell>
          <cell r="F1204">
            <v>147.69999999999999</v>
          </cell>
        </row>
        <row r="1205">
          <cell r="A1205">
            <v>37165</v>
          </cell>
          <cell r="B1205">
            <v>147.99</v>
          </cell>
          <cell r="C1205">
            <v>147.97352941176501</v>
          </cell>
          <cell r="D1205">
            <v>5100</v>
          </cell>
          <cell r="E1205">
            <v>16</v>
          </cell>
          <cell r="F1205">
            <v>147.75</v>
          </cell>
        </row>
        <row r="1206">
          <cell r="A1206">
            <v>37166</v>
          </cell>
          <cell r="B1206">
            <v>147.97999999999999</v>
          </cell>
          <cell r="C1206">
            <v>147.97167984189699</v>
          </cell>
          <cell r="D1206">
            <v>10120</v>
          </cell>
          <cell r="E1206">
            <v>20</v>
          </cell>
          <cell r="F1206">
            <v>147.75</v>
          </cell>
        </row>
        <row r="1207">
          <cell r="A1207">
            <v>37167</v>
          </cell>
          <cell r="B1207">
            <v>147.96</v>
          </cell>
          <cell r="C1207">
            <v>147.96105600933501</v>
          </cell>
          <cell r="D1207">
            <v>8570</v>
          </cell>
          <cell r="E1207">
            <v>16</v>
          </cell>
          <cell r="F1207">
            <v>147.75</v>
          </cell>
        </row>
        <row r="1208">
          <cell r="A1208">
            <v>37168</v>
          </cell>
          <cell r="B1208">
            <v>147.96</v>
          </cell>
          <cell r="C1208">
            <v>147.96334381551401</v>
          </cell>
          <cell r="D1208">
            <v>4770</v>
          </cell>
          <cell r="E1208">
            <v>17</v>
          </cell>
          <cell r="F1208">
            <v>147.75</v>
          </cell>
        </row>
        <row r="1209">
          <cell r="A1209">
            <v>37169</v>
          </cell>
          <cell r="B1209">
            <v>148.01</v>
          </cell>
          <cell r="C1209">
            <v>148.01268828451899</v>
          </cell>
          <cell r="D1209">
            <v>4780</v>
          </cell>
          <cell r="E1209">
            <v>17</v>
          </cell>
          <cell r="F1209">
            <v>147.75</v>
          </cell>
        </row>
        <row r="1210">
          <cell r="A1210">
            <v>37172</v>
          </cell>
          <cell r="B1210">
            <v>147.97999999999999</v>
          </cell>
          <cell r="C1210">
            <v>148.006007751938</v>
          </cell>
          <cell r="D1210">
            <v>2580</v>
          </cell>
          <cell r="E1210">
            <v>15</v>
          </cell>
          <cell r="F1210">
            <v>147.9</v>
          </cell>
        </row>
        <row r="1211">
          <cell r="A1211">
            <v>37173</v>
          </cell>
          <cell r="B1211">
            <v>147.94999999999999</v>
          </cell>
          <cell r="C1211">
            <v>147.941272727273</v>
          </cell>
          <cell r="D1211">
            <v>9625</v>
          </cell>
          <cell r="E1211">
            <v>17</v>
          </cell>
          <cell r="F1211">
            <v>147.9</v>
          </cell>
        </row>
        <row r="1212">
          <cell r="A1212">
            <v>37174</v>
          </cell>
          <cell r="B1212">
            <v>147.94999999999999</v>
          </cell>
          <cell r="C1212">
            <v>147.953</v>
          </cell>
          <cell r="D1212">
            <v>6000</v>
          </cell>
          <cell r="E1212">
            <v>16</v>
          </cell>
          <cell r="F1212">
            <v>147.9</v>
          </cell>
        </row>
        <row r="1213">
          <cell r="A1213">
            <v>37175</v>
          </cell>
          <cell r="B1213">
            <v>147.93</v>
          </cell>
          <cell r="C1213">
            <v>147.93</v>
          </cell>
          <cell r="D1213">
            <v>11050</v>
          </cell>
          <cell r="E1213">
            <v>15</v>
          </cell>
          <cell r="F1213">
            <v>147.9</v>
          </cell>
        </row>
        <row r="1214">
          <cell r="A1214">
            <v>37176</v>
          </cell>
          <cell r="B1214">
            <v>148.04</v>
          </cell>
          <cell r="C1214">
            <v>148.02655791190901</v>
          </cell>
          <cell r="D1214">
            <v>3065</v>
          </cell>
          <cell r="E1214">
            <v>15</v>
          </cell>
          <cell r="F1214">
            <v>147.9</v>
          </cell>
        </row>
        <row r="1215">
          <cell r="A1215">
            <v>37179</v>
          </cell>
          <cell r="B1215">
            <v>148.09</v>
          </cell>
          <cell r="C1215">
            <v>148.080579915134</v>
          </cell>
          <cell r="D1215">
            <v>3535</v>
          </cell>
          <cell r="E1215">
            <v>16</v>
          </cell>
          <cell r="F1215">
            <v>148</v>
          </cell>
        </row>
        <row r="1216">
          <cell r="A1216">
            <v>37180</v>
          </cell>
          <cell r="B1216">
            <v>148</v>
          </cell>
          <cell r="C1216">
            <v>147.998966155473</v>
          </cell>
          <cell r="D1216">
            <v>18910</v>
          </cell>
          <cell r="E1216">
            <v>18</v>
          </cell>
          <cell r="F1216">
            <v>148</v>
          </cell>
        </row>
        <row r="1217">
          <cell r="A1217">
            <v>37181</v>
          </cell>
          <cell r="B1217">
            <v>148.01</v>
          </cell>
          <cell r="C1217">
            <v>148.008855345912</v>
          </cell>
          <cell r="D1217">
            <v>3975</v>
          </cell>
          <cell r="E1217">
            <v>15</v>
          </cell>
          <cell r="F1217">
            <v>148</v>
          </cell>
        </row>
        <row r="1218">
          <cell r="A1218">
            <v>37182</v>
          </cell>
          <cell r="B1218">
            <v>148</v>
          </cell>
          <cell r="C1218">
            <v>148.00950331125799</v>
          </cell>
          <cell r="D1218">
            <v>7550</v>
          </cell>
          <cell r="E1218">
            <v>12</v>
          </cell>
          <cell r="F1218">
            <v>148</v>
          </cell>
        </row>
        <row r="1219">
          <cell r="A1219">
            <v>37183</v>
          </cell>
          <cell r="B1219">
            <v>148.05000000000001</v>
          </cell>
          <cell r="C1219">
            <v>148.04447121034099</v>
          </cell>
          <cell r="D1219">
            <v>8510</v>
          </cell>
          <cell r="E1219">
            <v>26</v>
          </cell>
          <cell r="F1219">
            <v>148</v>
          </cell>
        </row>
        <row r="1220">
          <cell r="A1220">
            <v>37186</v>
          </cell>
          <cell r="B1220">
            <v>148.04</v>
          </cell>
          <cell r="C1220">
            <v>148.019230769231</v>
          </cell>
          <cell r="D1220">
            <v>7020</v>
          </cell>
          <cell r="E1220">
            <v>14</v>
          </cell>
          <cell r="F1220">
            <v>148</v>
          </cell>
        </row>
        <row r="1221">
          <cell r="A1221">
            <v>37187</v>
          </cell>
          <cell r="B1221">
            <v>148.05000000000001</v>
          </cell>
          <cell r="C1221">
            <v>148.067282958199</v>
          </cell>
          <cell r="D1221">
            <v>6220</v>
          </cell>
          <cell r="E1221">
            <v>14</v>
          </cell>
          <cell r="F1221">
            <v>148</v>
          </cell>
        </row>
        <row r="1222">
          <cell r="A1222">
            <v>37188</v>
          </cell>
          <cell r="B1222">
            <v>148.07</v>
          </cell>
          <cell r="C1222">
            <v>148.06603954463799</v>
          </cell>
          <cell r="D1222">
            <v>8345</v>
          </cell>
          <cell r="E1222">
            <v>17</v>
          </cell>
          <cell r="F1222">
            <v>148</v>
          </cell>
        </row>
        <row r="1223">
          <cell r="A1223">
            <v>37192</v>
          </cell>
          <cell r="B1223">
            <v>148.12</v>
          </cell>
          <cell r="C1223">
            <v>148.122786885246</v>
          </cell>
          <cell r="D1223">
            <v>3050</v>
          </cell>
          <cell r="E1223">
            <v>14</v>
          </cell>
          <cell r="F1223">
            <v>148</v>
          </cell>
        </row>
        <row r="1224">
          <cell r="A1224">
            <v>37193</v>
          </cell>
          <cell r="B1224">
            <v>148.1</v>
          </cell>
          <cell r="C1224">
            <v>148.107629139073</v>
          </cell>
          <cell r="D1224">
            <v>3775</v>
          </cell>
          <cell r="E1224">
            <v>15</v>
          </cell>
          <cell r="F1224">
            <v>148.1</v>
          </cell>
        </row>
        <row r="1225">
          <cell r="A1225">
            <v>37194</v>
          </cell>
          <cell r="B1225">
            <v>148.1</v>
          </cell>
          <cell r="C1225">
            <v>148.1</v>
          </cell>
          <cell r="D1225">
            <v>28905</v>
          </cell>
          <cell r="E1225">
            <v>18</v>
          </cell>
          <cell r="F1225">
            <v>148.1</v>
          </cell>
        </row>
        <row r="1226">
          <cell r="A1226">
            <v>37195</v>
          </cell>
          <cell r="B1226">
            <v>148.15</v>
          </cell>
          <cell r="C1226">
            <v>148.129709821429</v>
          </cell>
          <cell r="D1226">
            <v>13440</v>
          </cell>
          <cell r="E1226">
            <v>17</v>
          </cell>
          <cell r="F1226">
            <v>148.1</v>
          </cell>
        </row>
        <row r="1227">
          <cell r="A1227">
            <v>37196</v>
          </cell>
          <cell r="B1227">
            <v>148.32</v>
          </cell>
          <cell r="C1227">
            <v>148.301304347826</v>
          </cell>
          <cell r="D1227">
            <v>10005</v>
          </cell>
          <cell r="E1227">
            <v>19</v>
          </cell>
          <cell r="F1227">
            <v>148.1</v>
          </cell>
        </row>
        <row r="1228">
          <cell r="A1228">
            <v>37197</v>
          </cell>
          <cell r="B1228">
            <v>148.5</v>
          </cell>
          <cell r="C1228">
            <v>148.46478991596601</v>
          </cell>
          <cell r="D1228">
            <v>5950</v>
          </cell>
          <cell r="E1228">
            <v>15</v>
          </cell>
          <cell r="F1228">
            <v>148.1</v>
          </cell>
        </row>
        <row r="1229">
          <cell r="A1229">
            <v>37200</v>
          </cell>
          <cell r="B1229">
            <v>148.71</v>
          </cell>
          <cell r="C1229">
            <v>148.72017602283501</v>
          </cell>
          <cell r="D1229">
            <v>10510</v>
          </cell>
          <cell r="E1229">
            <v>19</v>
          </cell>
          <cell r="F1229">
            <v>148.30000000000001</v>
          </cell>
        </row>
        <row r="1230">
          <cell r="A1230">
            <v>37201</v>
          </cell>
          <cell r="B1230">
            <v>148.66999999999999</v>
          </cell>
          <cell r="C1230">
            <v>148.65138153185401</v>
          </cell>
          <cell r="D1230">
            <v>6985</v>
          </cell>
          <cell r="E1230">
            <v>18</v>
          </cell>
          <cell r="F1230">
            <v>148.30000000000001</v>
          </cell>
        </row>
        <row r="1231">
          <cell r="A1231">
            <v>37202</v>
          </cell>
          <cell r="B1231">
            <v>148.61000000000001</v>
          </cell>
          <cell r="C1231">
            <v>148.62298372513601</v>
          </cell>
          <cell r="D1231">
            <v>2765</v>
          </cell>
          <cell r="E1231">
            <v>17</v>
          </cell>
          <cell r="F1231">
            <v>148.30000000000001</v>
          </cell>
        </row>
        <row r="1232">
          <cell r="A1232">
            <v>37203</v>
          </cell>
          <cell r="B1232">
            <v>148.47</v>
          </cell>
          <cell r="C1232">
            <v>148.46506478873201</v>
          </cell>
          <cell r="D1232">
            <v>8875</v>
          </cell>
          <cell r="E1232">
            <v>17</v>
          </cell>
          <cell r="F1232">
            <v>148.30000000000001</v>
          </cell>
        </row>
        <row r="1233">
          <cell r="A1233">
            <v>37204</v>
          </cell>
          <cell r="B1233">
            <v>148.47999999999999</v>
          </cell>
          <cell r="C1233">
            <v>148.46325984251999</v>
          </cell>
          <cell r="D1233">
            <v>6350</v>
          </cell>
          <cell r="E1233">
            <v>19</v>
          </cell>
          <cell r="F1233">
            <v>148.30000000000001</v>
          </cell>
        </row>
        <row r="1234">
          <cell r="A1234">
            <v>37207</v>
          </cell>
          <cell r="B1234">
            <v>148.5</v>
          </cell>
          <cell r="C1234">
            <v>148.507530864198</v>
          </cell>
          <cell r="D1234">
            <v>1620</v>
          </cell>
          <cell r="E1234">
            <v>13</v>
          </cell>
          <cell r="F1234">
            <v>148.44999999999999</v>
          </cell>
        </row>
        <row r="1235">
          <cell r="A1235">
            <v>37208</v>
          </cell>
          <cell r="B1235">
            <v>148.49</v>
          </cell>
          <cell r="C1235">
            <v>148.47799607072699</v>
          </cell>
          <cell r="D1235">
            <v>5090</v>
          </cell>
          <cell r="E1235">
            <v>20</v>
          </cell>
          <cell r="F1235">
            <v>148.44999999999999</v>
          </cell>
        </row>
        <row r="1236">
          <cell r="A1236">
            <v>37209</v>
          </cell>
          <cell r="B1236">
            <v>148.55000000000001</v>
          </cell>
          <cell r="C1236">
            <v>148.552658862876</v>
          </cell>
          <cell r="D1236">
            <v>5980</v>
          </cell>
          <cell r="E1236">
            <v>16</v>
          </cell>
          <cell r="F1236">
            <v>148.44999999999999</v>
          </cell>
        </row>
        <row r="1237">
          <cell r="A1237">
            <v>37210</v>
          </cell>
          <cell r="B1237">
            <v>148.58000000000001</v>
          </cell>
          <cell r="C1237">
            <v>148.588271604938</v>
          </cell>
          <cell r="D1237">
            <v>5670</v>
          </cell>
          <cell r="E1237">
            <v>18</v>
          </cell>
          <cell r="F1237">
            <v>148.44999999999999</v>
          </cell>
        </row>
        <row r="1238">
          <cell r="A1238">
            <v>37211</v>
          </cell>
          <cell r="B1238">
            <v>148.65</v>
          </cell>
          <cell r="C1238">
            <v>148.63601910828001</v>
          </cell>
          <cell r="D1238">
            <v>1570</v>
          </cell>
          <cell r="E1238">
            <v>16</v>
          </cell>
          <cell r="F1238">
            <v>148.44999999999999</v>
          </cell>
        </row>
        <row r="1239">
          <cell r="A1239">
            <v>37214</v>
          </cell>
          <cell r="B1239">
            <v>148.59</v>
          </cell>
          <cell r="C1239">
            <v>148.61489067894101</v>
          </cell>
          <cell r="D1239">
            <v>4345</v>
          </cell>
          <cell r="E1239">
            <v>18</v>
          </cell>
          <cell r="F1239">
            <v>148.55000000000001</v>
          </cell>
        </row>
        <row r="1240">
          <cell r="A1240">
            <v>37215</v>
          </cell>
          <cell r="B1240">
            <v>148.52000000000001</v>
          </cell>
          <cell r="C1240">
            <v>148.510583738707</v>
          </cell>
          <cell r="D1240">
            <v>28780</v>
          </cell>
          <cell r="E1240">
            <v>17</v>
          </cell>
          <cell r="F1240">
            <v>148.55000000000001</v>
          </cell>
        </row>
        <row r="1241">
          <cell r="A1241">
            <v>37216</v>
          </cell>
          <cell r="B1241">
            <v>148.56</v>
          </cell>
          <cell r="C1241">
            <v>148.539146919431</v>
          </cell>
          <cell r="D1241">
            <v>1055</v>
          </cell>
          <cell r="E1241">
            <v>15</v>
          </cell>
          <cell r="F1241">
            <v>148.55000000000001</v>
          </cell>
        </row>
        <row r="1242">
          <cell r="A1242">
            <v>37217</v>
          </cell>
          <cell r="B1242">
            <v>148.6</v>
          </cell>
          <cell r="C1242">
            <v>148.602380952381</v>
          </cell>
          <cell r="D1242">
            <v>2100</v>
          </cell>
          <cell r="E1242">
            <v>9</v>
          </cell>
          <cell r="F1242">
            <v>148.55000000000001</v>
          </cell>
        </row>
        <row r="1243">
          <cell r="A1243">
            <v>37218</v>
          </cell>
          <cell r="B1243">
            <v>148.59</v>
          </cell>
          <cell r="C1243">
            <v>148.56720812182701</v>
          </cell>
          <cell r="D1243">
            <v>9850</v>
          </cell>
          <cell r="E1243">
            <v>17</v>
          </cell>
          <cell r="F1243">
            <v>148.55000000000001</v>
          </cell>
        </row>
        <row r="1244">
          <cell r="A1244">
            <v>37221</v>
          </cell>
          <cell r="B1244">
            <v>148.6</v>
          </cell>
          <cell r="C1244">
            <v>148.60002659574499</v>
          </cell>
          <cell r="D1244">
            <v>3760</v>
          </cell>
          <cell r="E1244">
            <v>28</v>
          </cell>
          <cell r="F1244">
            <v>148.55000000000001</v>
          </cell>
        </row>
        <row r="1245">
          <cell r="A1245">
            <v>37223</v>
          </cell>
          <cell r="B1245">
            <v>148.58000000000001</v>
          </cell>
          <cell r="C1245">
            <v>148.57150147928999</v>
          </cell>
          <cell r="D1245">
            <v>13520</v>
          </cell>
          <cell r="E1245">
            <v>16</v>
          </cell>
          <cell r="F1245">
            <v>148.55000000000001</v>
          </cell>
        </row>
        <row r="1246">
          <cell r="A1246">
            <v>37224</v>
          </cell>
          <cell r="B1246">
            <v>148.68</v>
          </cell>
          <cell r="C1246">
            <v>148.66024390243899</v>
          </cell>
          <cell r="D1246">
            <v>410</v>
          </cell>
          <cell r="E1246">
            <v>13</v>
          </cell>
          <cell r="F1246">
            <v>148.55000000000001</v>
          </cell>
        </row>
        <row r="1247">
          <cell r="A1247">
            <v>37225</v>
          </cell>
          <cell r="B1247">
            <v>148.97</v>
          </cell>
          <cell r="C1247">
            <v>148.954179954442</v>
          </cell>
          <cell r="D1247">
            <v>8780</v>
          </cell>
          <cell r="E1247">
            <v>17</v>
          </cell>
          <cell r="F1247">
            <v>148.55000000000001</v>
          </cell>
        </row>
        <row r="1248">
          <cell r="A1248">
            <v>37228</v>
          </cell>
          <cell r="B1248">
            <v>149.30000000000001</v>
          </cell>
          <cell r="C1248">
            <v>149.28452693993299</v>
          </cell>
          <cell r="D1248">
            <v>19395</v>
          </cell>
          <cell r="E1248">
            <v>16</v>
          </cell>
          <cell r="F1248">
            <v>148.75</v>
          </cell>
        </row>
        <row r="1249">
          <cell r="A1249">
            <v>37229</v>
          </cell>
          <cell r="B1249">
            <v>149.47999999999999</v>
          </cell>
          <cell r="C1249">
            <v>149.45216545012201</v>
          </cell>
          <cell r="D1249">
            <v>4110</v>
          </cell>
          <cell r="E1249">
            <v>17</v>
          </cell>
          <cell r="F1249">
            <v>148.75</v>
          </cell>
        </row>
        <row r="1250">
          <cell r="A1250">
            <v>37230</v>
          </cell>
          <cell r="B1250">
            <v>149.74</v>
          </cell>
          <cell r="C1250">
            <v>149.755571101501</v>
          </cell>
          <cell r="D1250">
            <v>19655</v>
          </cell>
          <cell r="E1250">
            <v>19</v>
          </cell>
          <cell r="F1250">
            <v>148.75</v>
          </cell>
        </row>
        <row r="1251">
          <cell r="A1251">
            <v>37231</v>
          </cell>
          <cell r="B1251">
            <v>149.69999999999999</v>
          </cell>
          <cell r="C1251">
            <v>149.64350746268701</v>
          </cell>
          <cell r="D1251">
            <v>4020</v>
          </cell>
          <cell r="E1251">
            <v>17</v>
          </cell>
          <cell r="F1251">
            <v>148.75</v>
          </cell>
        </row>
        <row r="1252">
          <cell r="A1252">
            <v>37232</v>
          </cell>
          <cell r="B1252">
            <v>149.94999999999999</v>
          </cell>
          <cell r="C1252">
            <v>149.94584913611499</v>
          </cell>
          <cell r="D1252">
            <v>11865</v>
          </cell>
          <cell r="E1252">
            <v>32</v>
          </cell>
          <cell r="F1252">
            <v>148.75</v>
          </cell>
        </row>
        <row r="1253">
          <cell r="A1253">
            <v>37235</v>
          </cell>
          <cell r="B1253">
            <v>150.13999999999999</v>
          </cell>
          <cell r="C1253">
            <v>150.05061425061399</v>
          </cell>
          <cell r="D1253">
            <v>4070</v>
          </cell>
          <cell r="E1253">
            <v>16</v>
          </cell>
          <cell r="F1253">
            <v>149.5</v>
          </cell>
        </row>
        <row r="1254">
          <cell r="A1254">
            <v>37236</v>
          </cell>
          <cell r="B1254">
            <v>150.08000000000001</v>
          </cell>
          <cell r="C1254">
            <v>150.081736997056</v>
          </cell>
          <cell r="D1254">
            <v>5095</v>
          </cell>
          <cell r="E1254">
            <v>19</v>
          </cell>
          <cell r="F1254">
            <v>149.5</v>
          </cell>
        </row>
        <row r="1255">
          <cell r="A1255">
            <v>37237</v>
          </cell>
          <cell r="B1255">
            <v>149.85</v>
          </cell>
          <cell r="C1255">
            <v>149.858456790123</v>
          </cell>
          <cell r="D1255">
            <v>4860</v>
          </cell>
          <cell r="E1255">
            <v>17</v>
          </cell>
          <cell r="F1255">
            <v>149.5</v>
          </cell>
        </row>
        <row r="1256">
          <cell r="A1256">
            <v>37238</v>
          </cell>
          <cell r="B1256">
            <v>149.86000000000001</v>
          </cell>
          <cell r="C1256">
            <v>149.819028290283</v>
          </cell>
          <cell r="D1256">
            <v>4065</v>
          </cell>
          <cell r="E1256">
            <v>19</v>
          </cell>
          <cell r="F1256">
            <v>149.5</v>
          </cell>
        </row>
        <row r="1257">
          <cell r="A1257">
            <v>37239</v>
          </cell>
          <cell r="B1257">
            <v>150.22</v>
          </cell>
          <cell r="C1257">
            <v>150.21525876817799</v>
          </cell>
          <cell r="D1257">
            <v>23380</v>
          </cell>
          <cell r="E1257">
            <v>15</v>
          </cell>
          <cell r="F1257">
            <v>149.5</v>
          </cell>
        </row>
        <row r="1261">
          <cell r="D1261">
            <v>7464540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плвед"/>
      <sheetName val="расч ведомость"/>
      <sheetName val="справка"/>
    </sheetNames>
    <sheetDataSet>
      <sheetData sheetId="0" refreshError="1"/>
      <sheetData sheetId="1" refreshError="1"/>
      <sheetData sheetId="2" refreshError="1">
        <row r="4">
          <cell r="A4" t="str">
            <v>Янв</v>
          </cell>
          <cell r="B4">
            <v>725</v>
          </cell>
        </row>
        <row r="5">
          <cell r="A5" t="str">
            <v>Фев</v>
          </cell>
          <cell r="B5">
            <v>725</v>
          </cell>
        </row>
        <row r="6">
          <cell r="A6" t="str">
            <v>Мар</v>
          </cell>
          <cell r="B6">
            <v>725</v>
          </cell>
        </row>
        <row r="7">
          <cell r="A7" t="str">
            <v>Апр</v>
          </cell>
          <cell r="B7">
            <v>725</v>
          </cell>
        </row>
        <row r="8">
          <cell r="A8" t="str">
            <v>Май</v>
          </cell>
          <cell r="B8">
            <v>725</v>
          </cell>
        </row>
        <row r="9">
          <cell r="A9" t="str">
            <v>Июн</v>
          </cell>
          <cell r="B9">
            <v>725</v>
          </cell>
        </row>
        <row r="10">
          <cell r="A10" t="str">
            <v>Июл</v>
          </cell>
          <cell r="B10">
            <v>725</v>
          </cell>
        </row>
        <row r="11">
          <cell r="A11" t="str">
            <v>Авг</v>
          </cell>
          <cell r="B11">
            <v>725</v>
          </cell>
        </row>
        <row r="12">
          <cell r="A12" t="str">
            <v>Сен</v>
          </cell>
          <cell r="B12">
            <v>725</v>
          </cell>
        </row>
        <row r="13">
          <cell r="A13" t="str">
            <v>Окт</v>
          </cell>
          <cell r="B13">
            <v>725</v>
          </cell>
        </row>
        <row r="14">
          <cell r="A14" t="str">
            <v>Ноя</v>
          </cell>
          <cell r="B14">
            <v>725</v>
          </cell>
        </row>
        <row r="15">
          <cell r="A15" t="str">
            <v>Дек</v>
          </cell>
          <cell r="B15">
            <v>725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ateriality"/>
      <sheetName val="BS-Sections-1"/>
      <sheetName val="IS-Sections-2"/>
      <sheetName val="Significant processes"/>
      <sheetName val="Significant BS accounts"/>
      <sheetName val="Significant IS accounts"/>
      <sheetName val="BS"/>
      <sheetName val="IS"/>
      <sheetName val="TB 30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ДДСАБ"/>
      <sheetName val="ДДСККБ"/>
      <sheetName val="справка"/>
      <sheetName val="комплекс работ калькуляции  2"/>
      <sheetName val="комплекс работ калькуляции 1"/>
      <sheetName val="МО 0012"/>
      <sheetName val="Ввод"/>
      <sheetName val="ЯНВАРЬ"/>
      <sheetName val="12 из 57 АЗС"/>
      <sheetName val="Константы"/>
      <sheetName val="П"/>
      <sheetName val="Обoрот.баланс и его формы 1.01"/>
      <sheetName val="Cost 99v98"/>
      <sheetName val="класс"/>
      <sheetName val="Памятка_по_заполнению"/>
      <sheetName val="МО_0012"/>
      <sheetName val="Cost_99v98"/>
      <sheetName val="12_из_57_АЗС"/>
      <sheetName val="Лист3"/>
      <sheetName val="ведомость"/>
      <sheetName val="База"/>
      <sheetName val="OS01_6OZ"/>
      <sheetName val="СПгнг"/>
      <sheetName val="Дт-Кт"/>
      <sheetName val="Sheet1"/>
      <sheetName val="НДПИ"/>
      <sheetName val="  2.3.2"/>
      <sheetName val="FES"/>
      <sheetName val="Счет-ф"/>
      <sheetName val="Лист1"/>
      <sheetName val="GAAP TB 31.12.01  detail p&amp;l"/>
      <sheetName val="общ.фонд  "/>
      <sheetName val="объем работ"/>
      <sheetName val="УРНОиТК,УПТОК"/>
      <sheetName val="ОТиТБ"/>
      <sheetName val="SMSTemp"/>
      <sheetName val="FA movement schedule"/>
      <sheetName val="FA_summary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нояб 08"/>
      <sheetName val="из сем"/>
      <sheetName val="HKM RTC Crude costs"/>
      <sheetName val="Форма2"/>
      <sheetName val="Форма1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Book Adjustments"/>
      <sheetName val="нефть"/>
      <sheetName val="ппд"/>
      <sheetName val="H3.100 Rollforward"/>
      <sheetName val="Test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 refreshError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>
            <v>0</v>
          </cell>
          <cell r="F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OBL_CRED_30-06-97"/>
      <sheetName val="предприятия"/>
      <sheetName val="справка"/>
      <sheetName val="Лв 1715 (сб)"/>
      <sheetName val="ИзменяемыеДанные"/>
      <sheetName val="ДДСАБ"/>
      <sheetName val="ДДСККБ"/>
      <sheetName val="P&amp;L"/>
      <sheetName val="Provisions"/>
      <sheetName val="ОборБалФормОтч"/>
      <sheetName val="SMSTemp"/>
      <sheetName val="МО 0012"/>
      <sheetName val="д.7.001"/>
      <sheetName val="СписокТЭП"/>
      <sheetName val="Форма2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10Cash"/>
      <sheetName val="СПгнг"/>
      <sheetName val="Rollforward"/>
      <sheetName val="класс"/>
      <sheetName val="#ССЫЛКА"/>
      <sheetName val="FES"/>
      <sheetName val="База"/>
      <sheetName val="из сем"/>
      <sheetName val="Пр3"/>
      <sheetName val="ниигкр"/>
      <sheetName val="t0_name"/>
      <sheetName val="ОТиТБ"/>
      <sheetName val="факт 2005 г."/>
      <sheetName val="Лист2"/>
      <sheetName val="Water trucking 2005"/>
      <sheetName val="Ввод"/>
      <sheetName val="2в"/>
      <sheetName val="поставка сравн13"/>
      <sheetName val="OBL_CRED_30-06-97.XLS"/>
      <sheetName val="ТитулЛистОтч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2000"/>
      <sheetName val="февраль 2000"/>
      <sheetName val="МАРТ 2000"/>
      <sheetName val="АПРЕЛЬ 2000"/>
      <sheetName val="МАЙ2000"/>
      <sheetName val="ИЮНЬ 2000"/>
      <sheetName val="ИЮЛЬ 2000"/>
      <sheetName val="АВГУСТ 00"/>
      <sheetName val="СЕНТЯБ"/>
      <sheetName val="ОКТЯБ"/>
      <sheetName val="ноябрь"/>
      <sheetName val="декабрь"/>
      <sheetName val="Average"/>
      <sheetName val="LME_prices"/>
      <sheetName val="справки"/>
      <sheetName val="Лист2"/>
      <sheetName val="Лист1"/>
      <sheetName val="Справки для счетов"/>
      <sheetName val="LME_PRIC_2000"/>
      <sheetName val="misc"/>
      <sheetName val="справка"/>
      <sheetName val="FA movement schedule"/>
      <sheetName val="FA_summary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>
        <row r="177">
          <cell r="F177">
            <v>914.16666666666674</v>
          </cell>
        </row>
      </sheetData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ф.1-"/>
      <sheetName val="расшифровка"/>
      <sheetName val="1030"/>
      <sheetName val="1271"/>
      <sheetName val="ф1 - 1С"/>
      <sheetName val="ОСВ"/>
    </sheetNames>
    <sheetDataSet>
      <sheetData sheetId="0">
        <row r="10">
          <cell r="A10" t="str">
            <v>Денежные средства и их эквиваленты</v>
          </cell>
        </row>
      </sheetData>
      <sheetData sheetId="1" refreshError="1">
        <row r="5">
          <cell r="G5">
            <v>7914</v>
          </cell>
        </row>
        <row r="31">
          <cell r="G31">
            <v>29355895</v>
          </cell>
        </row>
        <row r="77">
          <cell r="G77">
            <v>0</v>
          </cell>
        </row>
        <row r="83">
          <cell r="G83">
            <v>4091466</v>
          </cell>
        </row>
        <row r="87">
          <cell r="G87">
            <v>22446213</v>
          </cell>
        </row>
        <row r="129">
          <cell r="G129">
            <v>3736658</v>
          </cell>
        </row>
        <row r="134">
          <cell r="G134">
            <v>1080617</v>
          </cell>
        </row>
        <row r="137">
          <cell r="G137">
            <v>20436</v>
          </cell>
        </row>
        <row r="142">
          <cell r="G142">
            <v>41591</v>
          </cell>
        </row>
        <row r="144">
          <cell r="G144">
            <v>1480680</v>
          </cell>
        </row>
        <row r="195">
          <cell r="G195">
            <v>-22329839</v>
          </cell>
        </row>
        <row r="198">
          <cell r="G198">
            <v>-5124742</v>
          </cell>
        </row>
        <row r="206">
          <cell r="G206">
            <v>-16010913</v>
          </cell>
        </row>
        <row r="213">
          <cell r="G213">
            <v>-3724590</v>
          </cell>
        </row>
        <row r="217">
          <cell r="G217">
            <v>-104578</v>
          </cell>
        </row>
        <row r="224">
          <cell r="G224">
            <v>-243050</v>
          </cell>
        </row>
        <row r="244">
          <cell r="G244">
            <v>0</v>
          </cell>
        </row>
        <row r="247">
          <cell r="G247">
            <v>-22129658</v>
          </cell>
        </row>
        <row r="249">
          <cell r="G249">
            <v>299232</v>
          </cell>
        </row>
        <row r="251">
          <cell r="G251">
            <v>-34480</v>
          </cell>
        </row>
        <row r="256">
          <cell r="G256">
            <v>-192787</v>
          </cell>
        </row>
      </sheetData>
      <sheetData sheetId="2">
        <row r="9">
          <cell r="A9" t="str">
            <v>Альфа-Банк KZ259470398000039742 KZT</v>
          </cell>
        </row>
      </sheetData>
      <sheetData sheetId="3">
        <row r="472">
          <cell r="B472">
            <v>1581409.63</v>
          </cell>
        </row>
      </sheetData>
      <sheetData sheetId="4" refreshError="1"/>
      <sheetData sheetId="5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ф.2"/>
      <sheetName val="расшиф- июнь"/>
      <sheetName val="5440"/>
      <sheetName val="ОСВ -2015"/>
      <sheetName val="капитал 2015"/>
    </sheetNames>
    <sheetDataSet>
      <sheetData sheetId="0"/>
      <sheetData sheetId="1">
        <row r="5">
          <cell r="D5">
            <v>121703</v>
          </cell>
          <cell r="E5">
            <v>121703</v>
          </cell>
        </row>
        <row r="9">
          <cell r="D9">
            <v>40216</v>
          </cell>
          <cell r="E9">
            <v>4680</v>
          </cell>
        </row>
        <row r="11">
          <cell r="D11">
            <v>291340</v>
          </cell>
          <cell r="E11">
            <v>272607</v>
          </cell>
        </row>
        <row r="13">
          <cell r="D13">
            <v>804334</v>
          </cell>
          <cell r="E13">
            <v>893150</v>
          </cell>
        </row>
        <row r="22">
          <cell r="D22">
            <v>-188238</v>
          </cell>
          <cell r="E22">
            <v>-189852</v>
          </cell>
        </row>
        <row r="26">
          <cell r="D26">
            <v>-279503</v>
          </cell>
          <cell r="E26">
            <v>-206124</v>
          </cell>
        </row>
        <row r="28">
          <cell r="D28">
            <v>0</v>
          </cell>
          <cell r="E28">
            <v>-344</v>
          </cell>
        </row>
        <row r="32">
          <cell r="D32">
            <v>12907</v>
          </cell>
          <cell r="E32">
            <v>554308</v>
          </cell>
        </row>
        <row r="38">
          <cell r="D38">
            <v>-6147</v>
          </cell>
          <cell r="E38">
            <v>-673834</v>
          </cell>
        </row>
        <row r="46">
          <cell r="D46">
            <v>3</v>
          </cell>
          <cell r="E46">
            <v>75</v>
          </cell>
        </row>
        <row r="48">
          <cell r="D48">
            <v>-13420</v>
          </cell>
          <cell r="E48">
            <v>3020</v>
          </cell>
        </row>
        <row r="80">
          <cell r="D80">
            <v>-204101</v>
          </cell>
          <cell r="E80">
            <v>-126948</v>
          </cell>
        </row>
        <row r="83">
          <cell r="D83">
            <v>31307</v>
          </cell>
          <cell r="E83">
            <v>0</v>
          </cell>
        </row>
        <row r="91">
          <cell r="D91">
            <v>-4477</v>
          </cell>
          <cell r="E91">
            <v>-3518</v>
          </cell>
        </row>
        <row r="92">
          <cell r="D92">
            <v>-309831</v>
          </cell>
          <cell r="E92">
            <v>-323927</v>
          </cell>
        </row>
        <row r="93">
          <cell r="D93">
            <v>-8547</v>
          </cell>
          <cell r="E93">
            <v>-7742</v>
          </cell>
        </row>
        <row r="94">
          <cell r="D94">
            <v>-94759</v>
          </cell>
          <cell r="E94">
            <v>-71944</v>
          </cell>
        </row>
        <row r="98">
          <cell r="D98">
            <v>0</v>
          </cell>
          <cell r="E98">
            <v>-41219</v>
          </cell>
        </row>
        <row r="102">
          <cell r="D102">
            <v>-2839</v>
          </cell>
          <cell r="E102">
            <v>15640</v>
          </cell>
        </row>
        <row r="103">
          <cell r="D103">
            <v>34480</v>
          </cell>
        </row>
      </sheetData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31.12.03"/>
      <sheetName val="PBC-Final Kmod8-December-2001"/>
      <sheetName val="std tabel"/>
      <sheetName val="DATA"/>
      <sheetName val="I-Index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D2 DCF"/>
      <sheetName val="Info"/>
      <sheetName val="Pilot"/>
      <sheetName val="п 15"/>
      <sheetName val="8"/>
      <sheetName val="IS"/>
      <sheetName val="BS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modaj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48 "/>
    </sheetNames>
    <sheetDataSet>
      <sheetData sheetId="0">
        <row r="11">
          <cell r="H11">
            <v>15750000</v>
          </cell>
        </row>
      </sheetData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45"/>
  <sheetViews>
    <sheetView view="pageBreakPreview" topLeftCell="A33" zoomScaleSheetLayoutView="100" workbookViewId="0">
      <selection activeCell="D1" sqref="D1:E1048576"/>
    </sheetView>
  </sheetViews>
  <sheetFormatPr defaultColWidth="10.28515625" defaultRowHeight="15"/>
  <cols>
    <col min="1" max="1" width="70.28515625" customWidth="1"/>
    <col min="2" max="2" width="18.28515625" customWidth="1"/>
    <col min="3" max="3" width="20.85546875" customWidth="1"/>
  </cols>
  <sheetData>
    <row r="1" spans="1:5" ht="15.75">
      <c r="A1" s="32"/>
      <c r="B1" s="192"/>
      <c r="C1" s="192"/>
    </row>
    <row r="2" spans="1:5" ht="15.75">
      <c r="A2" s="193" t="s">
        <v>30</v>
      </c>
      <c r="B2" s="193"/>
      <c r="C2" s="193"/>
    </row>
    <row r="3" spans="1:5" ht="15.75" customHeight="1">
      <c r="A3" s="193" t="s">
        <v>31</v>
      </c>
      <c r="B3" s="193"/>
      <c r="C3" s="193"/>
    </row>
    <row r="4" spans="1:5" ht="15.75">
      <c r="A4" s="194" t="s">
        <v>169</v>
      </c>
      <c r="B4" s="194"/>
      <c r="C4" s="194"/>
    </row>
    <row r="5" spans="1:5" ht="15.75">
      <c r="A5" s="60"/>
      <c r="B5" s="60"/>
      <c r="C5" s="60"/>
    </row>
    <row r="6" spans="1:5" ht="16.5" thickBot="1">
      <c r="A6" s="32"/>
      <c r="B6" s="32"/>
      <c r="C6" s="59" t="s">
        <v>0</v>
      </c>
    </row>
    <row r="7" spans="1:5" ht="16.5" thickBot="1">
      <c r="A7" s="33"/>
      <c r="B7" s="34">
        <v>42185</v>
      </c>
      <c r="C7" s="34">
        <v>42004</v>
      </c>
      <c r="D7" s="178"/>
    </row>
    <row r="8" spans="1:5" ht="15.75">
      <c r="A8" s="35"/>
      <c r="B8" s="36"/>
      <c r="C8" s="37"/>
    </row>
    <row r="9" spans="1:5" ht="15.75">
      <c r="A9" s="38" t="s">
        <v>32</v>
      </c>
      <c r="B9" s="39"/>
      <c r="C9" s="40"/>
    </row>
    <row r="10" spans="1:5" ht="15.75">
      <c r="A10" s="41" t="s">
        <v>33</v>
      </c>
      <c r="B10" s="54">
        <f>ROUND([83]расшифровка!G5,)</f>
        <v>7914</v>
      </c>
      <c r="C10" s="42">
        <v>15885</v>
      </c>
      <c r="D10" s="179"/>
      <c r="E10" s="115"/>
    </row>
    <row r="11" spans="1:5" ht="15.75">
      <c r="A11" s="41" t="s">
        <v>34</v>
      </c>
      <c r="B11" s="54">
        <f>ROUND([83]расшифровка!G31,)</f>
        <v>29355895</v>
      </c>
      <c r="C11" s="42">
        <v>25388143</v>
      </c>
      <c r="D11" s="179"/>
      <c r="E11" s="180"/>
    </row>
    <row r="12" spans="1:5" ht="15.75">
      <c r="A12" s="44" t="s">
        <v>35</v>
      </c>
      <c r="B12" s="54">
        <f>ROUND([83]расшифровка!G87,)</f>
        <v>22446213</v>
      </c>
      <c r="C12" s="42">
        <v>23794208</v>
      </c>
      <c r="D12" s="179"/>
      <c r="E12" s="115"/>
    </row>
    <row r="13" spans="1:5" ht="15.75" hidden="1" customHeight="1">
      <c r="A13" s="41" t="s">
        <v>159</v>
      </c>
      <c r="B13" s="54">
        <f>ROUND([83]расшифровка!G77,)</f>
        <v>0</v>
      </c>
      <c r="C13" s="42">
        <v>0</v>
      </c>
      <c r="D13" s="179"/>
      <c r="E13" s="115"/>
    </row>
    <row r="14" spans="1:5" ht="15.75">
      <c r="A14" s="41" t="s">
        <v>36</v>
      </c>
      <c r="B14" s="54">
        <f>ROUND([83]расшифровка!G83,)+1</f>
        <v>4091467</v>
      </c>
      <c r="C14" s="42">
        <v>4046254</v>
      </c>
      <c r="D14" s="179"/>
      <c r="E14" s="115"/>
    </row>
    <row r="15" spans="1:5" ht="15.75">
      <c r="A15" s="44" t="s">
        <v>176</v>
      </c>
      <c r="B15" s="54">
        <f>ROUND([83]расшифровка!G129,)</f>
        <v>3736658</v>
      </c>
      <c r="C15" s="170">
        <v>767174</v>
      </c>
      <c r="D15" s="179"/>
      <c r="E15" s="115"/>
    </row>
    <row r="16" spans="1:5" ht="15.75">
      <c r="A16" s="44" t="s">
        <v>175</v>
      </c>
      <c r="B16" s="54">
        <f>ROUND([83]расшифровка!G134,)</f>
        <v>1080617</v>
      </c>
      <c r="C16" s="170">
        <v>527613</v>
      </c>
      <c r="D16" s="179"/>
      <c r="E16" s="115"/>
    </row>
    <row r="17" spans="1:5" ht="15.75">
      <c r="A17" s="41" t="s">
        <v>37</v>
      </c>
      <c r="B17" s="54">
        <f>ROUND([83]расшифровка!G137,)</f>
        <v>20436</v>
      </c>
      <c r="C17" s="170">
        <v>16716</v>
      </c>
      <c r="D17" s="179"/>
      <c r="E17" s="115"/>
    </row>
    <row r="18" spans="1:5" ht="15.75">
      <c r="A18" s="41" t="s">
        <v>174</v>
      </c>
      <c r="B18" s="54">
        <f>[83]расшифровка!G142</f>
        <v>41591</v>
      </c>
      <c r="C18" s="191">
        <v>0</v>
      </c>
      <c r="D18" s="179"/>
      <c r="E18" s="115"/>
    </row>
    <row r="19" spans="1:5" ht="16.5" thickBot="1">
      <c r="A19" s="41" t="s">
        <v>38</v>
      </c>
      <c r="B19" s="171">
        <f>ROUND([83]расшифровка!G144,)</f>
        <v>1480680</v>
      </c>
      <c r="C19" s="170">
        <v>469171</v>
      </c>
      <c r="D19" s="179"/>
      <c r="E19" s="115"/>
    </row>
    <row r="20" spans="1:5" ht="16.5" thickBot="1">
      <c r="A20" s="46" t="s">
        <v>39</v>
      </c>
      <c r="B20" s="52">
        <f>SUM(B10:B19)</f>
        <v>62261471</v>
      </c>
      <c r="C20" s="47">
        <f>SUM(C10:C19)</f>
        <v>55025164</v>
      </c>
      <c r="D20" s="179"/>
    </row>
    <row r="21" spans="1:5" ht="15.75">
      <c r="A21" s="48"/>
      <c r="B21" s="49"/>
      <c r="C21" s="50"/>
      <c r="D21" s="179"/>
    </row>
    <row r="22" spans="1:5" ht="15.75">
      <c r="A22" s="38" t="s">
        <v>40</v>
      </c>
      <c r="B22" s="51"/>
      <c r="C22" s="42"/>
      <c r="D22" s="179"/>
    </row>
    <row r="23" spans="1:5" ht="15.75">
      <c r="A23" s="41" t="s">
        <v>128</v>
      </c>
      <c r="B23" s="54">
        <f>-ROUND([83]расшифровка!G195,)</f>
        <v>22329839</v>
      </c>
      <c r="C23" s="42">
        <v>22747071</v>
      </c>
      <c r="D23" s="179"/>
      <c r="E23" s="115"/>
    </row>
    <row r="24" spans="1:5" ht="15.75">
      <c r="A24" s="41" t="s">
        <v>41</v>
      </c>
      <c r="B24" s="54">
        <f>-ROUND([83]расшифровка!G198,)</f>
        <v>5124742</v>
      </c>
      <c r="C24" s="42">
        <v>5134865</v>
      </c>
      <c r="D24" s="179"/>
      <c r="E24" s="115"/>
    </row>
    <row r="25" spans="1:5" ht="15.75">
      <c r="A25" s="44" t="s">
        <v>56</v>
      </c>
      <c r="B25" s="171">
        <f>-ROUND([83]расшифровка!G213,)</f>
        <v>3724590</v>
      </c>
      <c r="C25" s="42">
        <v>496933</v>
      </c>
      <c r="D25" s="179"/>
      <c r="E25" s="115"/>
    </row>
    <row r="26" spans="1:5" ht="15.75" hidden="1">
      <c r="A26" s="41" t="s">
        <v>42</v>
      </c>
      <c r="B26" s="171">
        <f>-ROUND([83]расшифровка!G244,)</f>
        <v>0</v>
      </c>
      <c r="C26" s="42">
        <v>0</v>
      </c>
      <c r="D26" s="179"/>
      <c r="E26" s="115"/>
    </row>
    <row r="27" spans="1:5" ht="15.75">
      <c r="A27" s="44" t="s">
        <v>43</v>
      </c>
      <c r="B27" s="171">
        <f>-ROUND([83]расшифровка!G217,)</f>
        <v>104578</v>
      </c>
      <c r="C27" s="42">
        <v>58339</v>
      </c>
      <c r="D27" s="179"/>
      <c r="E27" s="115"/>
    </row>
    <row r="28" spans="1:5" ht="15.75">
      <c r="A28" s="44" t="s">
        <v>44</v>
      </c>
      <c r="B28" s="54">
        <f>-ROUND([83]расшифровка!G206,)-1</f>
        <v>16010912</v>
      </c>
      <c r="C28" s="42">
        <v>11869285</v>
      </c>
      <c r="D28" s="179"/>
      <c r="E28" s="115"/>
    </row>
    <row r="29" spans="1:5" ht="16.5" thickBot="1">
      <c r="A29" s="41" t="s">
        <v>45</v>
      </c>
      <c r="B29" s="54">
        <f>-ROUND([83]расшифровка!G224,)</f>
        <v>243050</v>
      </c>
      <c r="C29" s="42">
        <v>219339</v>
      </c>
      <c r="D29" s="179"/>
      <c r="E29" s="115"/>
    </row>
    <row r="30" spans="1:5" ht="16.5" thickBot="1">
      <c r="A30" s="46" t="s">
        <v>46</v>
      </c>
      <c r="B30" s="52">
        <f>SUM(B23:B29)</f>
        <v>47537711</v>
      </c>
      <c r="C30" s="52">
        <f>SUM(C23:C29)</f>
        <v>40525832</v>
      </c>
      <c r="D30" s="179"/>
    </row>
    <row r="31" spans="1:5" ht="15.75">
      <c r="A31" s="48"/>
      <c r="B31" s="53"/>
      <c r="C31" s="50"/>
      <c r="D31" s="179"/>
    </row>
    <row r="32" spans="1:5" ht="15.75">
      <c r="A32" s="38" t="s">
        <v>47</v>
      </c>
      <c r="B32" s="43"/>
      <c r="C32" s="42"/>
      <c r="D32" s="179"/>
    </row>
    <row r="33" spans="1:5" ht="15.75">
      <c r="A33" s="41" t="s">
        <v>48</v>
      </c>
      <c r="B33" s="54">
        <f>-ROUND([83]расшифровка!G247,)</f>
        <v>22129658</v>
      </c>
      <c r="C33" s="42">
        <v>22129658</v>
      </c>
      <c r="D33" s="179"/>
      <c r="E33" s="115"/>
    </row>
    <row r="34" spans="1:5" ht="30">
      <c r="A34" s="41" t="s">
        <v>49</v>
      </c>
      <c r="B34" s="54">
        <f>-ROUND([83]расшифровка!G249,0)</f>
        <v>-299232</v>
      </c>
      <c r="C34" s="42">
        <v>-296393</v>
      </c>
      <c r="D34" s="179"/>
      <c r="E34" s="115"/>
    </row>
    <row r="35" spans="1:5" ht="15.75">
      <c r="A35" s="41" t="s">
        <v>177</v>
      </c>
      <c r="B35" s="171">
        <f>-ROUND([83]расшифровка!G251,0)</f>
        <v>34480</v>
      </c>
      <c r="C35" s="170">
        <v>0</v>
      </c>
      <c r="D35" s="179"/>
      <c r="E35" s="115"/>
    </row>
    <row r="36" spans="1:5" ht="15.75">
      <c r="A36" s="41" t="s">
        <v>50</v>
      </c>
      <c r="B36" s="54">
        <v>-7333933</v>
      </c>
      <c r="C36" s="71">
        <v>-7499762</v>
      </c>
      <c r="D36" s="179"/>
      <c r="E36" s="115"/>
    </row>
    <row r="37" spans="1:5" ht="16.5" thickBot="1">
      <c r="A37" s="45" t="s">
        <v>51</v>
      </c>
      <c r="B37" s="54">
        <f>-ROUND([83]расшифровка!G256,)</f>
        <v>192787</v>
      </c>
      <c r="C37" s="71">
        <v>165829</v>
      </c>
      <c r="D37" s="179"/>
      <c r="E37" s="115"/>
    </row>
    <row r="38" spans="1:5" ht="16.5" thickBot="1">
      <c r="A38" s="55" t="s">
        <v>52</v>
      </c>
      <c r="B38" s="56">
        <f>SUM(B33:B37)</f>
        <v>14723760</v>
      </c>
      <c r="C38" s="56">
        <f>SUM(C33:C37)</f>
        <v>14499332</v>
      </c>
      <c r="D38" s="179"/>
    </row>
    <row r="39" spans="1:5" ht="16.5" thickBot="1">
      <c r="A39" s="46" t="s">
        <v>53</v>
      </c>
      <c r="B39" s="52">
        <f>B30+B38</f>
        <v>62261471</v>
      </c>
      <c r="C39" s="52">
        <f>C30+C38</f>
        <v>55025164</v>
      </c>
      <c r="E39" s="73"/>
    </row>
    <row r="40" spans="1:5">
      <c r="A40" s="195" t="s">
        <v>172</v>
      </c>
      <c r="B40" s="196"/>
      <c r="C40" s="196"/>
    </row>
    <row r="41" spans="1:5" ht="15.75">
      <c r="A41" s="57"/>
      <c r="B41" s="181">
        <f>B20-B39</f>
        <v>0</v>
      </c>
      <c r="C41" s="58"/>
    </row>
    <row r="42" spans="1:5" ht="15.75">
      <c r="A42" s="29" t="s">
        <v>27</v>
      </c>
      <c r="B42" s="30"/>
      <c r="C42" s="31" t="s">
        <v>72</v>
      </c>
    </row>
    <row r="43" spans="1:5" ht="15.75">
      <c r="A43" s="29"/>
      <c r="B43" s="58"/>
      <c r="C43" s="31"/>
    </row>
    <row r="44" spans="1:5" ht="15.75">
      <c r="A44" s="29" t="s">
        <v>28</v>
      </c>
      <c r="B44" s="58"/>
      <c r="C44" s="31" t="s">
        <v>54</v>
      </c>
    </row>
    <row r="45" spans="1:5">
      <c r="B45" s="73">
        <f>B39-B20</f>
        <v>0</v>
      </c>
    </row>
  </sheetData>
  <mergeCells count="5">
    <mergeCell ref="B1:C1"/>
    <mergeCell ref="A2:C2"/>
    <mergeCell ref="A3:C3"/>
    <mergeCell ref="A4:C4"/>
    <mergeCell ref="A40:C40"/>
  </mergeCells>
  <pageMargins left="0.70866141732283472" right="0.49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E70"/>
  <sheetViews>
    <sheetView view="pageBreakPreview" zoomScaleNormal="85" zoomScaleSheetLayoutView="100" workbookViewId="0">
      <selection activeCell="A5" sqref="A5"/>
    </sheetView>
  </sheetViews>
  <sheetFormatPr defaultColWidth="10.42578125" defaultRowHeight="15.75" outlineLevelCol="1"/>
  <cols>
    <col min="1" max="1" width="82" style="1" customWidth="1"/>
    <col min="2" max="2" width="18.140625" style="1" customWidth="1" outlineLevel="1"/>
    <col min="3" max="3" width="23.5703125" style="1" customWidth="1"/>
    <col min="4" max="4" width="13" style="2" customWidth="1"/>
    <col min="5" max="26" width="8.5703125" style="2" customWidth="1"/>
    <col min="27" max="29" width="1.140625" style="2" customWidth="1"/>
    <col min="30" max="16384" width="10.42578125" style="2"/>
  </cols>
  <sheetData>
    <row r="1" spans="1:4">
      <c r="A1" s="61"/>
      <c r="B1" s="197"/>
      <c r="C1" s="197"/>
    </row>
    <row r="2" spans="1:4" ht="18.75">
      <c r="A2" s="198" t="s">
        <v>59</v>
      </c>
      <c r="B2" s="198"/>
      <c r="C2" s="198"/>
    </row>
    <row r="3" spans="1:4" ht="19.5" customHeight="1">
      <c r="A3" s="198" t="s">
        <v>25</v>
      </c>
      <c r="B3" s="198"/>
      <c r="C3" s="198"/>
    </row>
    <row r="4" spans="1:4" ht="18.75">
      <c r="A4" s="198" t="s">
        <v>173</v>
      </c>
      <c r="B4" s="198"/>
      <c r="C4" s="62"/>
    </row>
    <row r="5" spans="1:4">
      <c r="A5" s="63"/>
      <c r="B5" s="64"/>
      <c r="C5" s="64"/>
    </row>
    <row r="6" spans="1:4" ht="16.5" thickBot="1">
      <c r="A6" s="65"/>
      <c r="B6" s="65"/>
      <c r="C6" s="65" t="s">
        <v>60</v>
      </c>
    </row>
    <row r="7" spans="1:4" ht="16.5" thickBot="1">
      <c r="A7" s="28"/>
      <c r="B7" s="74">
        <v>42185</v>
      </c>
      <c r="C7" s="74">
        <v>41820</v>
      </c>
    </row>
    <row r="8" spans="1:4">
      <c r="A8" s="66" t="s">
        <v>1</v>
      </c>
      <c r="B8" s="67">
        <f>SUM(B9:B14)</f>
        <v>1257593</v>
      </c>
      <c r="C8" s="68">
        <f>SUM(C9:C14)</f>
        <v>1292140</v>
      </c>
      <c r="D8" s="72"/>
    </row>
    <row r="9" spans="1:4">
      <c r="A9" s="4" t="s">
        <v>2</v>
      </c>
      <c r="B9" s="8"/>
      <c r="C9" s="9"/>
    </row>
    <row r="10" spans="1:4">
      <c r="A10" s="4" t="s">
        <v>3</v>
      </c>
      <c r="B10" s="8">
        <f>ROUND('[84]расшиф- июнь'!D5,0)</f>
        <v>121703</v>
      </c>
      <c r="C10" s="9">
        <f>ROUND('[84]расшиф- июнь'!E5,0)</f>
        <v>121703</v>
      </c>
    </row>
    <row r="11" spans="1:4">
      <c r="A11" s="4" t="s">
        <v>4</v>
      </c>
      <c r="B11" s="8"/>
      <c r="C11" s="9"/>
    </row>
    <row r="12" spans="1:4">
      <c r="A12" s="4" t="s">
        <v>160</v>
      </c>
      <c r="B12" s="8">
        <f>ROUND('[84]расшиф- июнь'!D13,0)</f>
        <v>804334</v>
      </c>
      <c r="C12" s="9">
        <f>ROUND('[84]расшиф- июнь'!E13,0)</f>
        <v>893150</v>
      </c>
    </row>
    <row r="13" spans="1:4">
      <c r="A13" s="4" t="s">
        <v>5</v>
      </c>
      <c r="B13" s="8">
        <f>ROUND('[84]расшиф- июнь'!D11,0)</f>
        <v>291340</v>
      </c>
      <c r="C13" s="9">
        <f>ROUND('[84]расшиф- июнь'!E11,0)</f>
        <v>272607</v>
      </c>
    </row>
    <row r="14" spans="1:4">
      <c r="A14" s="4" t="s">
        <v>55</v>
      </c>
      <c r="B14" s="17">
        <f>ROUND('[84]расшиф- июнь'!D9,0)</f>
        <v>40216</v>
      </c>
      <c r="C14" s="18">
        <f>ROUND('[84]расшиф- июнь'!E9,0)</f>
        <v>4680</v>
      </c>
    </row>
    <row r="15" spans="1:4">
      <c r="A15" s="5"/>
      <c r="B15" s="8"/>
      <c r="C15" s="9"/>
    </row>
    <row r="16" spans="1:4">
      <c r="A16" s="3" t="s">
        <v>6</v>
      </c>
      <c r="B16" s="15">
        <f>SUM(B17:B24)</f>
        <v>-467741</v>
      </c>
      <c r="C16" s="16">
        <f>SUM(C17:C24)</f>
        <v>-396320</v>
      </c>
    </row>
    <row r="17" spans="1:5">
      <c r="A17" s="6" t="s">
        <v>7</v>
      </c>
      <c r="B17" s="17">
        <f>ROUND('[84]расшиф- июнь'!D22,0)</f>
        <v>-188238</v>
      </c>
      <c r="C17" s="18">
        <f>ROUND('[84]расшиф- июнь'!E22,0)</f>
        <v>-189852</v>
      </c>
    </row>
    <row r="18" spans="1:5">
      <c r="A18" s="6" t="s">
        <v>8</v>
      </c>
      <c r="B18" s="8"/>
      <c r="C18" s="9"/>
    </row>
    <row r="19" spans="1:5">
      <c r="A19" s="6" t="s">
        <v>9</v>
      </c>
      <c r="B19" s="17"/>
      <c r="C19" s="18"/>
    </row>
    <row r="20" spans="1:5">
      <c r="A20" s="4" t="s">
        <v>42</v>
      </c>
      <c r="B20" s="17">
        <f>ROUND('[84]расшиф- июнь'!D28,0)</f>
        <v>0</v>
      </c>
      <c r="C20" s="18">
        <f>ROUND('[84]расшиф- июнь'!E28,0)</f>
        <v>-344</v>
      </c>
    </row>
    <row r="21" spans="1:5">
      <c r="A21" s="4" t="s">
        <v>10</v>
      </c>
      <c r="B21" s="17">
        <f>ROUND('[84]расшиф- июнь'!D26,0)</f>
        <v>-279503</v>
      </c>
      <c r="C21" s="18">
        <f>ROUND('[84]расшиф- июнь'!E26,0)</f>
        <v>-206124</v>
      </c>
    </row>
    <row r="22" spans="1:5">
      <c r="A22" s="6" t="s">
        <v>11</v>
      </c>
      <c r="B22" s="17"/>
      <c r="C22" s="18"/>
    </row>
    <row r="23" spans="1:5">
      <c r="A23" s="6" t="s">
        <v>12</v>
      </c>
      <c r="B23" s="7"/>
      <c r="C23" s="19"/>
    </row>
    <row r="24" spans="1:5">
      <c r="A24" s="6" t="s">
        <v>13</v>
      </c>
      <c r="B24" s="8"/>
      <c r="C24" s="9"/>
    </row>
    <row r="25" spans="1:5">
      <c r="A25" s="3" t="s">
        <v>61</v>
      </c>
      <c r="B25" s="20">
        <f>B8+B16</f>
        <v>789852</v>
      </c>
      <c r="C25" s="26">
        <f>C8+C16</f>
        <v>895820</v>
      </c>
    </row>
    <row r="26" spans="1:5">
      <c r="A26" s="5"/>
      <c r="B26" s="20"/>
      <c r="C26" s="22"/>
    </row>
    <row r="27" spans="1:5" ht="37.5" customHeight="1">
      <c r="A27" s="6" t="s">
        <v>155</v>
      </c>
      <c r="B27" s="23">
        <f>ROUND('[84]расшиф- июнь'!D32,0)</f>
        <v>12907</v>
      </c>
      <c r="C27" s="27">
        <f>ROUND('[84]расшиф- июнь'!E32,0)</f>
        <v>554308</v>
      </c>
    </row>
    <row r="28" spans="1:5">
      <c r="A28" s="6" t="s">
        <v>14</v>
      </c>
      <c r="B28" s="23">
        <f>ROUND('[84]расшиф- июнь'!D38,0)</f>
        <v>-6147</v>
      </c>
      <c r="C28" s="27">
        <f>ROUND('[84]расшиф- июнь'!E38,0)</f>
        <v>-673834</v>
      </c>
    </row>
    <row r="29" spans="1:5">
      <c r="A29" s="6" t="s">
        <v>16</v>
      </c>
      <c r="B29" s="23">
        <f>ROUND('[84]расшиф- июнь'!D46,0)</f>
        <v>3</v>
      </c>
      <c r="C29" s="27">
        <f>ROUND('[84]расшиф- июнь'!E46,0)</f>
        <v>75</v>
      </c>
    </row>
    <row r="30" spans="1:5" ht="31.5">
      <c r="A30" s="6" t="s">
        <v>15</v>
      </c>
      <c r="B30" s="24"/>
      <c r="C30" s="22"/>
    </row>
    <row r="31" spans="1:5">
      <c r="A31" s="6" t="s">
        <v>161</v>
      </c>
      <c r="B31" s="23">
        <f>ROUND('[84]расшиф- июнь'!D48,0)</f>
        <v>-13420</v>
      </c>
      <c r="C31" s="27">
        <f>ROUND('[84]расшиф- июнь'!E48,0)-1</f>
        <v>3019</v>
      </c>
      <c r="E31" s="72"/>
    </row>
    <row r="32" spans="1:5">
      <c r="A32" s="3" t="s">
        <v>62</v>
      </c>
      <c r="B32" s="25">
        <f>SUM(B25:B31)</f>
        <v>783195</v>
      </c>
      <c r="C32" s="21">
        <f>SUM(C25:C31)</f>
        <v>779388</v>
      </c>
    </row>
    <row r="33" spans="1:5">
      <c r="A33" s="5"/>
      <c r="B33" s="24"/>
      <c r="C33" s="22"/>
    </row>
    <row r="34" spans="1:5" ht="31.5">
      <c r="A34" s="6" t="s">
        <v>17</v>
      </c>
      <c r="B34" s="23">
        <f>'[84]расшиф- июнь'!D80</f>
        <v>-204101</v>
      </c>
      <c r="C34" s="27">
        <f>'[84]расшиф- июнь'!E80</f>
        <v>-126948</v>
      </c>
    </row>
    <row r="35" spans="1:5">
      <c r="A35" s="6" t="s">
        <v>18</v>
      </c>
      <c r="B35" s="23"/>
      <c r="C35" s="22"/>
    </row>
    <row r="36" spans="1:5" ht="31.5">
      <c r="A36" s="6" t="s">
        <v>19</v>
      </c>
      <c r="B36" s="23"/>
      <c r="C36" s="22"/>
    </row>
    <row r="37" spans="1:5">
      <c r="A37" s="6" t="s">
        <v>20</v>
      </c>
      <c r="B37" s="23">
        <f>'[84]расшиф- июнь'!D83</f>
        <v>31307</v>
      </c>
      <c r="C37" s="27">
        <f>'[84]расшиф- июнь'!E83</f>
        <v>0</v>
      </c>
    </row>
    <row r="38" spans="1:5" ht="31.5">
      <c r="A38" s="69" t="s">
        <v>57</v>
      </c>
      <c r="B38" s="24"/>
      <c r="C38" s="22"/>
    </row>
    <row r="39" spans="1:5">
      <c r="A39" s="6" t="s">
        <v>21</v>
      </c>
      <c r="B39" s="8"/>
      <c r="C39" s="9"/>
    </row>
    <row r="40" spans="1:5">
      <c r="A40" s="5"/>
      <c r="B40" s="8"/>
      <c r="C40" s="9"/>
    </row>
    <row r="41" spans="1:5">
      <c r="A41" s="3" t="s">
        <v>58</v>
      </c>
      <c r="B41" s="20">
        <f>ROUND(SUM(B42:B45),)</f>
        <v>-417614</v>
      </c>
      <c r="C41" s="21">
        <f>ROUND(SUM(C42:C45),)</f>
        <v>-407131</v>
      </c>
    </row>
    <row r="42" spans="1:5">
      <c r="A42" s="10" t="s">
        <v>26</v>
      </c>
      <c r="B42" s="182">
        <f>'[84]расшиф- июнь'!D92</f>
        <v>-309831</v>
      </c>
      <c r="C42" s="70">
        <f>'[84]расшиф- июнь'!E92</f>
        <v>-323927</v>
      </c>
      <c r="E42" s="72"/>
    </row>
    <row r="43" spans="1:5">
      <c r="A43" s="10" t="s">
        <v>22</v>
      </c>
      <c r="B43" s="182">
        <f>'[84]расшиф- июнь'!D91</f>
        <v>-4477</v>
      </c>
      <c r="C43" s="70">
        <f>'[84]расшиф- июнь'!E91</f>
        <v>-3518</v>
      </c>
    </row>
    <row r="44" spans="1:5">
      <c r="A44" s="10" t="s">
        <v>23</v>
      </c>
      <c r="B44" s="182">
        <f>'[84]расшиф- июнь'!D93</f>
        <v>-8547</v>
      </c>
      <c r="C44" s="70">
        <f>'[84]расшиф- июнь'!E93</f>
        <v>-7742</v>
      </c>
    </row>
    <row r="45" spans="1:5">
      <c r="A45" s="10" t="s">
        <v>24</v>
      </c>
      <c r="B45" s="182">
        <f>'[84]расшиф- июнь'!D94</f>
        <v>-94759</v>
      </c>
      <c r="C45" s="70">
        <f>'[84]расшиф- июнь'!E94</f>
        <v>-71944</v>
      </c>
    </row>
    <row r="46" spans="1:5">
      <c r="A46" s="5"/>
      <c r="B46" s="24"/>
      <c r="C46" s="22"/>
    </row>
    <row r="47" spans="1:5">
      <c r="A47" s="3" t="s">
        <v>63</v>
      </c>
      <c r="B47" s="25">
        <f>B32+B34+B37+B41</f>
        <v>192787</v>
      </c>
      <c r="C47" s="21">
        <f>C32+C34+C37+C41+C38</f>
        <v>245309</v>
      </c>
    </row>
    <row r="48" spans="1:5">
      <c r="A48" s="5"/>
      <c r="B48" s="24"/>
      <c r="C48" s="22"/>
    </row>
    <row r="49" spans="1:5">
      <c r="A49" s="6" t="s">
        <v>64</v>
      </c>
      <c r="B49" s="24">
        <f>ROUND('[84]расшиф- июнь'!D98,0)</f>
        <v>0</v>
      </c>
      <c r="C49" s="22">
        <f>ROUND('[84]расшиф- июнь'!E98,0)</f>
        <v>-41219</v>
      </c>
    </row>
    <row r="50" spans="1:5">
      <c r="A50" s="5"/>
      <c r="B50" s="24"/>
      <c r="C50" s="22"/>
    </row>
    <row r="51" spans="1:5">
      <c r="A51" s="3" t="s">
        <v>164</v>
      </c>
      <c r="B51" s="25">
        <f>B47+B49</f>
        <v>192787</v>
      </c>
      <c r="C51" s="26">
        <f>C47+C49</f>
        <v>204090</v>
      </c>
      <c r="E51" s="72"/>
    </row>
    <row r="52" spans="1:5">
      <c r="A52" s="3"/>
      <c r="B52" s="20"/>
      <c r="C52" s="26"/>
    </row>
    <row r="53" spans="1:5">
      <c r="A53" s="11" t="s">
        <v>65</v>
      </c>
      <c r="B53" s="23"/>
      <c r="C53" s="27"/>
    </row>
    <row r="54" spans="1:5" ht="31.5">
      <c r="A54" s="75" t="s">
        <v>66</v>
      </c>
      <c r="B54" s="23"/>
      <c r="C54" s="27"/>
    </row>
    <row r="55" spans="1:5" ht="35.25" customHeight="1">
      <c r="A55" s="12" t="s">
        <v>67</v>
      </c>
      <c r="B55" s="23"/>
      <c r="C55" s="27"/>
    </row>
    <row r="56" spans="1:5">
      <c r="A56" s="76" t="s">
        <v>68</v>
      </c>
      <c r="B56" s="23">
        <f>'[84]расшиф- июнь'!D102</f>
        <v>-2839</v>
      </c>
      <c r="C56" s="27">
        <f>'[84]расшиф- июнь'!E102</f>
        <v>15640</v>
      </c>
    </row>
    <row r="57" spans="1:5" ht="31.5">
      <c r="A57" s="76" t="s">
        <v>69</v>
      </c>
      <c r="B57" s="23"/>
      <c r="C57" s="27"/>
    </row>
    <row r="58" spans="1:5" ht="31.5">
      <c r="A58" s="76" t="s">
        <v>162</v>
      </c>
      <c r="B58" s="23">
        <f>'[84]расшиф- июнь'!D103</f>
        <v>34480</v>
      </c>
      <c r="C58" s="27"/>
    </row>
    <row r="59" spans="1:5" ht="31.5">
      <c r="A59" s="75" t="s">
        <v>70</v>
      </c>
      <c r="B59" s="20">
        <f>SUM(B55:B58)</f>
        <v>31641</v>
      </c>
      <c r="C59" s="26">
        <f>SUM(C55:C57)</f>
        <v>15640</v>
      </c>
    </row>
    <row r="60" spans="1:5" ht="31.5">
      <c r="A60" s="77" t="s">
        <v>71</v>
      </c>
      <c r="B60" s="78">
        <f>B59</f>
        <v>31641</v>
      </c>
      <c r="C60" s="172">
        <f>C59</f>
        <v>15640</v>
      </c>
    </row>
    <row r="61" spans="1:5" ht="16.5" thickBot="1">
      <c r="A61" s="79" t="s">
        <v>163</v>
      </c>
      <c r="B61" s="80">
        <f>B51+B60</f>
        <v>224428</v>
      </c>
      <c r="C61" s="173">
        <f>C51+C60</f>
        <v>219730</v>
      </c>
    </row>
    <row r="62" spans="1:5" ht="18" customHeight="1" thickBot="1">
      <c r="A62" s="187" t="s">
        <v>154</v>
      </c>
      <c r="B62" s="188">
        <f>B51/400</f>
        <v>481.96749999999997</v>
      </c>
      <c r="C62" s="189">
        <f>C51/400</f>
        <v>510.22500000000002</v>
      </c>
    </row>
    <row r="63" spans="1:5" ht="18" customHeight="1">
      <c r="A63" s="61"/>
      <c r="B63" s="190"/>
      <c r="C63" s="190"/>
    </row>
    <row r="64" spans="1:5" ht="18" customHeight="1">
      <c r="A64" s="13" t="s">
        <v>27</v>
      </c>
      <c r="B64" s="14"/>
      <c r="C64" s="14" t="s">
        <v>72</v>
      </c>
    </row>
    <row r="65" spans="1:3" ht="18" customHeight="1">
      <c r="A65" s="13"/>
      <c r="B65" s="14"/>
      <c r="C65" s="14"/>
    </row>
    <row r="66" spans="1:3" ht="18" customHeight="1">
      <c r="A66" s="13" t="s">
        <v>28</v>
      </c>
      <c r="B66" s="14"/>
      <c r="C66" s="14" t="s">
        <v>29</v>
      </c>
    </row>
    <row r="67" spans="1:3" ht="24" customHeight="1">
      <c r="B67" s="1">
        <v>-3645898</v>
      </c>
      <c r="C67" s="81">
        <v>-125754</v>
      </c>
    </row>
    <row r="68" spans="1:3">
      <c r="A68" s="183" t="s">
        <v>154</v>
      </c>
      <c r="B68" s="184">
        <f>B67/400</f>
        <v>-9114.7450000000008</v>
      </c>
      <c r="C68" s="185">
        <f>C67/213.831</f>
        <v>-588.09994808984663</v>
      </c>
    </row>
    <row r="70" spans="1:3">
      <c r="B70" s="186"/>
    </row>
  </sheetData>
  <mergeCells count="4">
    <mergeCell ref="B1:C1"/>
    <mergeCell ref="A2:C2"/>
    <mergeCell ref="A4:B4"/>
    <mergeCell ref="A3:C3"/>
  </mergeCells>
  <pageMargins left="0.88" right="0.46" top="0.41" bottom="0.31" header="0.19" footer="0.17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70"/>
  <sheetViews>
    <sheetView workbookViewId="0">
      <selection activeCell="A5" sqref="A5"/>
    </sheetView>
  </sheetViews>
  <sheetFormatPr defaultRowHeight="15.75" outlineLevelRow="1"/>
  <cols>
    <col min="1" max="1" width="84" style="116" customWidth="1"/>
    <col min="2" max="2" width="18.140625" style="116" customWidth="1"/>
    <col min="3" max="3" width="22.140625" style="116" customWidth="1"/>
    <col min="4" max="243" width="9.140625" style="116"/>
    <col min="244" max="244" width="84" style="116" customWidth="1"/>
    <col min="245" max="245" width="18.140625" style="116" customWidth="1"/>
    <col min="246" max="246" width="22.140625" style="116" customWidth="1"/>
    <col min="247" max="247" width="9.140625" style="116"/>
    <col min="248" max="248" width="14.5703125" style="116" customWidth="1"/>
    <col min="249" max="249" width="12.7109375" style="116" customWidth="1"/>
    <col min="250" max="250" width="9.140625" style="116"/>
    <col min="251" max="251" width="12.85546875" style="116" customWidth="1"/>
    <col min="252" max="252" width="14.85546875" style="116" customWidth="1"/>
    <col min="253" max="253" width="13.42578125" style="116" customWidth="1"/>
    <col min="254" max="254" width="12" style="116" customWidth="1"/>
    <col min="255" max="499" width="9.140625" style="116"/>
    <col min="500" max="500" width="84" style="116" customWidth="1"/>
    <col min="501" max="501" width="18.140625" style="116" customWidth="1"/>
    <col min="502" max="502" width="22.140625" style="116" customWidth="1"/>
    <col min="503" max="503" width="9.140625" style="116"/>
    <col min="504" max="504" width="14.5703125" style="116" customWidth="1"/>
    <col min="505" max="505" width="12.7109375" style="116" customWidth="1"/>
    <col min="506" max="506" width="9.140625" style="116"/>
    <col min="507" max="507" width="12.85546875" style="116" customWidth="1"/>
    <col min="508" max="508" width="14.85546875" style="116" customWidth="1"/>
    <col min="509" max="509" width="13.42578125" style="116" customWidth="1"/>
    <col min="510" max="510" width="12" style="116" customWidth="1"/>
    <col min="511" max="755" width="9.140625" style="116"/>
    <col min="756" max="756" width="84" style="116" customWidth="1"/>
    <col min="757" max="757" width="18.140625" style="116" customWidth="1"/>
    <col min="758" max="758" width="22.140625" style="116" customWidth="1"/>
    <col min="759" max="759" width="9.140625" style="116"/>
    <col min="760" max="760" width="14.5703125" style="116" customWidth="1"/>
    <col min="761" max="761" width="12.7109375" style="116" customWidth="1"/>
    <col min="762" max="762" width="9.140625" style="116"/>
    <col min="763" max="763" width="12.85546875" style="116" customWidth="1"/>
    <col min="764" max="764" width="14.85546875" style="116" customWidth="1"/>
    <col min="765" max="765" width="13.42578125" style="116" customWidth="1"/>
    <col min="766" max="766" width="12" style="116" customWidth="1"/>
    <col min="767" max="1011" width="9.140625" style="116"/>
    <col min="1012" max="1012" width="84" style="116" customWidth="1"/>
    <col min="1013" max="1013" width="18.140625" style="116" customWidth="1"/>
    <col min="1014" max="1014" width="22.140625" style="116" customWidth="1"/>
    <col min="1015" max="1015" width="9.140625" style="116"/>
    <col min="1016" max="1016" width="14.5703125" style="116" customWidth="1"/>
    <col min="1017" max="1017" width="12.7109375" style="116" customWidth="1"/>
    <col min="1018" max="1018" width="9.140625" style="116"/>
    <col min="1019" max="1019" width="12.85546875" style="116" customWidth="1"/>
    <col min="1020" max="1020" width="14.85546875" style="116" customWidth="1"/>
    <col min="1021" max="1021" width="13.42578125" style="116" customWidth="1"/>
    <col min="1022" max="1022" width="12" style="116" customWidth="1"/>
    <col min="1023" max="1267" width="9.140625" style="116"/>
    <col min="1268" max="1268" width="84" style="116" customWidth="1"/>
    <col min="1269" max="1269" width="18.140625" style="116" customWidth="1"/>
    <col min="1270" max="1270" width="22.140625" style="116" customWidth="1"/>
    <col min="1271" max="1271" width="9.140625" style="116"/>
    <col min="1272" max="1272" width="14.5703125" style="116" customWidth="1"/>
    <col min="1273" max="1273" width="12.7109375" style="116" customWidth="1"/>
    <col min="1274" max="1274" width="9.140625" style="116"/>
    <col min="1275" max="1275" width="12.85546875" style="116" customWidth="1"/>
    <col min="1276" max="1276" width="14.85546875" style="116" customWidth="1"/>
    <col min="1277" max="1277" width="13.42578125" style="116" customWidth="1"/>
    <col min="1278" max="1278" width="12" style="116" customWidth="1"/>
    <col min="1279" max="1523" width="9.140625" style="116"/>
    <col min="1524" max="1524" width="84" style="116" customWidth="1"/>
    <col min="1525" max="1525" width="18.140625" style="116" customWidth="1"/>
    <col min="1526" max="1526" width="22.140625" style="116" customWidth="1"/>
    <col min="1527" max="1527" width="9.140625" style="116"/>
    <col min="1528" max="1528" width="14.5703125" style="116" customWidth="1"/>
    <col min="1529" max="1529" width="12.7109375" style="116" customWidth="1"/>
    <col min="1530" max="1530" width="9.140625" style="116"/>
    <col min="1531" max="1531" width="12.85546875" style="116" customWidth="1"/>
    <col min="1532" max="1532" width="14.85546875" style="116" customWidth="1"/>
    <col min="1533" max="1533" width="13.42578125" style="116" customWidth="1"/>
    <col min="1534" max="1534" width="12" style="116" customWidth="1"/>
    <col min="1535" max="1779" width="9.140625" style="116"/>
    <col min="1780" max="1780" width="84" style="116" customWidth="1"/>
    <col min="1781" max="1781" width="18.140625" style="116" customWidth="1"/>
    <col min="1782" max="1782" width="22.140625" style="116" customWidth="1"/>
    <col min="1783" max="1783" width="9.140625" style="116"/>
    <col min="1784" max="1784" width="14.5703125" style="116" customWidth="1"/>
    <col min="1785" max="1785" width="12.7109375" style="116" customWidth="1"/>
    <col min="1786" max="1786" width="9.140625" style="116"/>
    <col min="1787" max="1787" width="12.85546875" style="116" customWidth="1"/>
    <col min="1788" max="1788" width="14.85546875" style="116" customWidth="1"/>
    <col min="1789" max="1789" width="13.42578125" style="116" customWidth="1"/>
    <col min="1790" max="1790" width="12" style="116" customWidth="1"/>
    <col min="1791" max="2035" width="9.140625" style="116"/>
    <col min="2036" max="2036" width="84" style="116" customWidth="1"/>
    <col min="2037" max="2037" width="18.140625" style="116" customWidth="1"/>
    <col min="2038" max="2038" width="22.140625" style="116" customWidth="1"/>
    <col min="2039" max="2039" width="9.140625" style="116"/>
    <col min="2040" max="2040" width="14.5703125" style="116" customWidth="1"/>
    <col min="2041" max="2041" width="12.7109375" style="116" customWidth="1"/>
    <col min="2042" max="2042" width="9.140625" style="116"/>
    <col min="2043" max="2043" width="12.85546875" style="116" customWidth="1"/>
    <col min="2044" max="2044" width="14.85546875" style="116" customWidth="1"/>
    <col min="2045" max="2045" width="13.42578125" style="116" customWidth="1"/>
    <col min="2046" max="2046" width="12" style="116" customWidth="1"/>
    <col min="2047" max="2291" width="9.140625" style="116"/>
    <col min="2292" max="2292" width="84" style="116" customWidth="1"/>
    <col min="2293" max="2293" width="18.140625" style="116" customWidth="1"/>
    <col min="2294" max="2294" width="22.140625" style="116" customWidth="1"/>
    <col min="2295" max="2295" width="9.140625" style="116"/>
    <col min="2296" max="2296" width="14.5703125" style="116" customWidth="1"/>
    <col min="2297" max="2297" width="12.7109375" style="116" customWidth="1"/>
    <col min="2298" max="2298" width="9.140625" style="116"/>
    <col min="2299" max="2299" width="12.85546875" style="116" customWidth="1"/>
    <col min="2300" max="2300" width="14.85546875" style="116" customWidth="1"/>
    <col min="2301" max="2301" width="13.42578125" style="116" customWidth="1"/>
    <col min="2302" max="2302" width="12" style="116" customWidth="1"/>
    <col min="2303" max="2547" width="9.140625" style="116"/>
    <col min="2548" max="2548" width="84" style="116" customWidth="1"/>
    <col min="2549" max="2549" width="18.140625" style="116" customWidth="1"/>
    <col min="2550" max="2550" width="22.140625" style="116" customWidth="1"/>
    <col min="2551" max="2551" width="9.140625" style="116"/>
    <col min="2552" max="2552" width="14.5703125" style="116" customWidth="1"/>
    <col min="2553" max="2553" width="12.7109375" style="116" customWidth="1"/>
    <col min="2554" max="2554" width="9.140625" style="116"/>
    <col min="2555" max="2555" width="12.85546875" style="116" customWidth="1"/>
    <col min="2556" max="2556" width="14.85546875" style="116" customWidth="1"/>
    <col min="2557" max="2557" width="13.42578125" style="116" customWidth="1"/>
    <col min="2558" max="2558" width="12" style="116" customWidth="1"/>
    <col min="2559" max="2803" width="9.140625" style="116"/>
    <col min="2804" max="2804" width="84" style="116" customWidth="1"/>
    <col min="2805" max="2805" width="18.140625" style="116" customWidth="1"/>
    <col min="2806" max="2806" width="22.140625" style="116" customWidth="1"/>
    <col min="2807" max="2807" width="9.140625" style="116"/>
    <col min="2808" max="2808" width="14.5703125" style="116" customWidth="1"/>
    <col min="2809" max="2809" width="12.7109375" style="116" customWidth="1"/>
    <col min="2810" max="2810" width="9.140625" style="116"/>
    <col min="2811" max="2811" width="12.85546875" style="116" customWidth="1"/>
    <col min="2812" max="2812" width="14.85546875" style="116" customWidth="1"/>
    <col min="2813" max="2813" width="13.42578125" style="116" customWidth="1"/>
    <col min="2814" max="2814" width="12" style="116" customWidth="1"/>
    <col min="2815" max="3059" width="9.140625" style="116"/>
    <col min="3060" max="3060" width="84" style="116" customWidth="1"/>
    <col min="3061" max="3061" width="18.140625" style="116" customWidth="1"/>
    <col min="3062" max="3062" width="22.140625" style="116" customWidth="1"/>
    <col min="3063" max="3063" width="9.140625" style="116"/>
    <col min="3064" max="3064" width="14.5703125" style="116" customWidth="1"/>
    <col min="3065" max="3065" width="12.7109375" style="116" customWidth="1"/>
    <col min="3066" max="3066" width="9.140625" style="116"/>
    <col min="3067" max="3067" width="12.85546875" style="116" customWidth="1"/>
    <col min="3068" max="3068" width="14.85546875" style="116" customWidth="1"/>
    <col min="3069" max="3069" width="13.42578125" style="116" customWidth="1"/>
    <col min="3070" max="3070" width="12" style="116" customWidth="1"/>
    <col min="3071" max="3315" width="9.140625" style="116"/>
    <col min="3316" max="3316" width="84" style="116" customWidth="1"/>
    <col min="3317" max="3317" width="18.140625" style="116" customWidth="1"/>
    <col min="3318" max="3318" width="22.140625" style="116" customWidth="1"/>
    <col min="3319" max="3319" width="9.140625" style="116"/>
    <col min="3320" max="3320" width="14.5703125" style="116" customWidth="1"/>
    <col min="3321" max="3321" width="12.7109375" style="116" customWidth="1"/>
    <col min="3322" max="3322" width="9.140625" style="116"/>
    <col min="3323" max="3323" width="12.85546875" style="116" customWidth="1"/>
    <col min="3324" max="3324" width="14.85546875" style="116" customWidth="1"/>
    <col min="3325" max="3325" width="13.42578125" style="116" customWidth="1"/>
    <col min="3326" max="3326" width="12" style="116" customWidth="1"/>
    <col min="3327" max="3571" width="9.140625" style="116"/>
    <col min="3572" max="3572" width="84" style="116" customWidth="1"/>
    <col min="3573" max="3573" width="18.140625" style="116" customWidth="1"/>
    <col min="3574" max="3574" width="22.140625" style="116" customWidth="1"/>
    <col min="3575" max="3575" width="9.140625" style="116"/>
    <col min="3576" max="3576" width="14.5703125" style="116" customWidth="1"/>
    <col min="3577" max="3577" width="12.7109375" style="116" customWidth="1"/>
    <col min="3578" max="3578" width="9.140625" style="116"/>
    <col min="3579" max="3579" width="12.85546875" style="116" customWidth="1"/>
    <col min="3580" max="3580" width="14.85546875" style="116" customWidth="1"/>
    <col min="3581" max="3581" width="13.42578125" style="116" customWidth="1"/>
    <col min="3582" max="3582" width="12" style="116" customWidth="1"/>
    <col min="3583" max="3827" width="9.140625" style="116"/>
    <col min="3828" max="3828" width="84" style="116" customWidth="1"/>
    <col min="3829" max="3829" width="18.140625" style="116" customWidth="1"/>
    <col min="3830" max="3830" width="22.140625" style="116" customWidth="1"/>
    <col min="3831" max="3831" width="9.140625" style="116"/>
    <col min="3832" max="3832" width="14.5703125" style="116" customWidth="1"/>
    <col min="3833" max="3833" width="12.7109375" style="116" customWidth="1"/>
    <col min="3834" max="3834" width="9.140625" style="116"/>
    <col min="3835" max="3835" width="12.85546875" style="116" customWidth="1"/>
    <col min="3836" max="3836" width="14.85546875" style="116" customWidth="1"/>
    <col min="3837" max="3837" width="13.42578125" style="116" customWidth="1"/>
    <col min="3838" max="3838" width="12" style="116" customWidth="1"/>
    <col min="3839" max="4083" width="9.140625" style="116"/>
    <col min="4084" max="4084" width="84" style="116" customWidth="1"/>
    <col min="4085" max="4085" width="18.140625" style="116" customWidth="1"/>
    <col min="4086" max="4086" width="22.140625" style="116" customWidth="1"/>
    <col min="4087" max="4087" width="9.140625" style="116"/>
    <col min="4088" max="4088" width="14.5703125" style="116" customWidth="1"/>
    <col min="4089" max="4089" width="12.7109375" style="116" customWidth="1"/>
    <col min="4090" max="4090" width="9.140625" style="116"/>
    <col min="4091" max="4091" width="12.85546875" style="116" customWidth="1"/>
    <col min="4092" max="4092" width="14.85546875" style="116" customWidth="1"/>
    <col min="4093" max="4093" width="13.42578125" style="116" customWidth="1"/>
    <col min="4094" max="4094" width="12" style="116" customWidth="1"/>
    <col min="4095" max="4339" width="9.140625" style="116"/>
    <col min="4340" max="4340" width="84" style="116" customWidth="1"/>
    <col min="4341" max="4341" width="18.140625" style="116" customWidth="1"/>
    <col min="4342" max="4342" width="22.140625" style="116" customWidth="1"/>
    <col min="4343" max="4343" width="9.140625" style="116"/>
    <col min="4344" max="4344" width="14.5703125" style="116" customWidth="1"/>
    <col min="4345" max="4345" width="12.7109375" style="116" customWidth="1"/>
    <col min="4346" max="4346" width="9.140625" style="116"/>
    <col min="4347" max="4347" width="12.85546875" style="116" customWidth="1"/>
    <col min="4348" max="4348" width="14.85546875" style="116" customWidth="1"/>
    <col min="4349" max="4349" width="13.42578125" style="116" customWidth="1"/>
    <col min="4350" max="4350" width="12" style="116" customWidth="1"/>
    <col min="4351" max="4595" width="9.140625" style="116"/>
    <col min="4596" max="4596" width="84" style="116" customWidth="1"/>
    <col min="4597" max="4597" width="18.140625" style="116" customWidth="1"/>
    <col min="4598" max="4598" width="22.140625" style="116" customWidth="1"/>
    <col min="4599" max="4599" width="9.140625" style="116"/>
    <col min="4600" max="4600" width="14.5703125" style="116" customWidth="1"/>
    <col min="4601" max="4601" width="12.7109375" style="116" customWidth="1"/>
    <col min="4602" max="4602" width="9.140625" style="116"/>
    <col min="4603" max="4603" width="12.85546875" style="116" customWidth="1"/>
    <col min="4604" max="4604" width="14.85546875" style="116" customWidth="1"/>
    <col min="4605" max="4605" width="13.42578125" style="116" customWidth="1"/>
    <col min="4606" max="4606" width="12" style="116" customWidth="1"/>
    <col min="4607" max="4851" width="9.140625" style="116"/>
    <col min="4852" max="4852" width="84" style="116" customWidth="1"/>
    <col min="4853" max="4853" width="18.140625" style="116" customWidth="1"/>
    <col min="4854" max="4854" width="22.140625" style="116" customWidth="1"/>
    <col min="4855" max="4855" width="9.140625" style="116"/>
    <col min="4856" max="4856" width="14.5703125" style="116" customWidth="1"/>
    <col min="4857" max="4857" width="12.7109375" style="116" customWidth="1"/>
    <col min="4858" max="4858" width="9.140625" style="116"/>
    <col min="4859" max="4859" width="12.85546875" style="116" customWidth="1"/>
    <col min="4860" max="4860" width="14.85546875" style="116" customWidth="1"/>
    <col min="4861" max="4861" width="13.42578125" style="116" customWidth="1"/>
    <col min="4862" max="4862" width="12" style="116" customWidth="1"/>
    <col min="4863" max="5107" width="9.140625" style="116"/>
    <col min="5108" max="5108" width="84" style="116" customWidth="1"/>
    <col min="5109" max="5109" width="18.140625" style="116" customWidth="1"/>
    <col min="5110" max="5110" width="22.140625" style="116" customWidth="1"/>
    <col min="5111" max="5111" width="9.140625" style="116"/>
    <col min="5112" max="5112" width="14.5703125" style="116" customWidth="1"/>
    <col min="5113" max="5113" width="12.7109375" style="116" customWidth="1"/>
    <col min="5114" max="5114" width="9.140625" style="116"/>
    <col min="5115" max="5115" width="12.85546875" style="116" customWidth="1"/>
    <col min="5116" max="5116" width="14.85546875" style="116" customWidth="1"/>
    <col min="5117" max="5117" width="13.42578125" style="116" customWidth="1"/>
    <col min="5118" max="5118" width="12" style="116" customWidth="1"/>
    <col min="5119" max="5363" width="9.140625" style="116"/>
    <col min="5364" max="5364" width="84" style="116" customWidth="1"/>
    <col min="5365" max="5365" width="18.140625" style="116" customWidth="1"/>
    <col min="5366" max="5366" width="22.140625" style="116" customWidth="1"/>
    <col min="5367" max="5367" width="9.140625" style="116"/>
    <col min="5368" max="5368" width="14.5703125" style="116" customWidth="1"/>
    <col min="5369" max="5369" width="12.7109375" style="116" customWidth="1"/>
    <col min="5370" max="5370" width="9.140625" style="116"/>
    <col min="5371" max="5371" width="12.85546875" style="116" customWidth="1"/>
    <col min="5372" max="5372" width="14.85546875" style="116" customWidth="1"/>
    <col min="5373" max="5373" width="13.42578125" style="116" customWidth="1"/>
    <col min="5374" max="5374" width="12" style="116" customWidth="1"/>
    <col min="5375" max="5619" width="9.140625" style="116"/>
    <col min="5620" max="5620" width="84" style="116" customWidth="1"/>
    <col min="5621" max="5621" width="18.140625" style="116" customWidth="1"/>
    <col min="5622" max="5622" width="22.140625" style="116" customWidth="1"/>
    <col min="5623" max="5623" width="9.140625" style="116"/>
    <col min="5624" max="5624" width="14.5703125" style="116" customWidth="1"/>
    <col min="5625" max="5625" width="12.7109375" style="116" customWidth="1"/>
    <col min="5626" max="5626" width="9.140625" style="116"/>
    <col min="5627" max="5627" width="12.85546875" style="116" customWidth="1"/>
    <col min="5628" max="5628" width="14.85546875" style="116" customWidth="1"/>
    <col min="5629" max="5629" width="13.42578125" style="116" customWidth="1"/>
    <col min="5630" max="5630" width="12" style="116" customWidth="1"/>
    <col min="5631" max="5875" width="9.140625" style="116"/>
    <col min="5876" max="5876" width="84" style="116" customWidth="1"/>
    <col min="5877" max="5877" width="18.140625" style="116" customWidth="1"/>
    <col min="5878" max="5878" width="22.140625" style="116" customWidth="1"/>
    <col min="5879" max="5879" width="9.140625" style="116"/>
    <col min="5880" max="5880" width="14.5703125" style="116" customWidth="1"/>
    <col min="5881" max="5881" width="12.7109375" style="116" customWidth="1"/>
    <col min="5882" max="5882" width="9.140625" style="116"/>
    <col min="5883" max="5883" width="12.85546875" style="116" customWidth="1"/>
    <col min="5884" max="5884" width="14.85546875" style="116" customWidth="1"/>
    <col min="5885" max="5885" width="13.42578125" style="116" customWidth="1"/>
    <col min="5886" max="5886" width="12" style="116" customWidth="1"/>
    <col min="5887" max="6131" width="9.140625" style="116"/>
    <col min="6132" max="6132" width="84" style="116" customWidth="1"/>
    <col min="6133" max="6133" width="18.140625" style="116" customWidth="1"/>
    <col min="6134" max="6134" width="22.140625" style="116" customWidth="1"/>
    <col min="6135" max="6135" width="9.140625" style="116"/>
    <col min="6136" max="6136" width="14.5703125" style="116" customWidth="1"/>
    <col min="6137" max="6137" width="12.7109375" style="116" customWidth="1"/>
    <col min="6138" max="6138" width="9.140625" style="116"/>
    <col min="6139" max="6139" width="12.85546875" style="116" customWidth="1"/>
    <col min="6140" max="6140" width="14.85546875" style="116" customWidth="1"/>
    <col min="6141" max="6141" width="13.42578125" style="116" customWidth="1"/>
    <col min="6142" max="6142" width="12" style="116" customWidth="1"/>
    <col min="6143" max="6387" width="9.140625" style="116"/>
    <col min="6388" max="6388" width="84" style="116" customWidth="1"/>
    <col min="6389" max="6389" width="18.140625" style="116" customWidth="1"/>
    <col min="6390" max="6390" width="22.140625" style="116" customWidth="1"/>
    <col min="6391" max="6391" width="9.140625" style="116"/>
    <col min="6392" max="6392" width="14.5703125" style="116" customWidth="1"/>
    <col min="6393" max="6393" width="12.7109375" style="116" customWidth="1"/>
    <col min="6394" max="6394" width="9.140625" style="116"/>
    <col min="6395" max="6395" width="12.85546875" style="116" customWidth="1"/>
    <col min="6396" max="6396" width="14.85546875" style="116" customWidth="1"/>
    <col min="6397" max="6397" width="13.42578125" style="116" customWidth="1"/>
    <col min="6398" max="6398" width="12" style="116" customWidth="1"/>
    <col min="6399" max="6643" width="9.140625" style="116"/>
    <col min="6644" max="6644" width="84" style="116" customWidth="1"/>
    <col min="6645" max="6645" width="18.140625" style="116" customWidth="1"/>
    <col min="6646" max="6646" width="22.140625" style="116" customWidth="1"/>
    <col min="6647" max="6647" width="9.140625" style="116"/>
    <col min="6648" max="6648" width="14.5703125" style="116" customWidth="1"/>
    <col min="6649" max="6649" width="12.7109375" style="116" customWidth="1"/>
    <col min="6650" max="6650" width="9.140625" style="116"/>
    <col min="6651" max="6651" width="12.85546875" style="116" customWidth="1"/>
    <col min="6652" max="6652" width="14.85546875" style="116" customWidth="1"/>
    <col min="6653" max="6653" width="13.42578125" style="116" customWidth="1"/>
    <col min="6654" max="6654" width="12" style="116" customWidth="1"/>
    <col min="6655" max="6899" width="9.140625" style="116"/>
    <col min="6900" max="6900" width="84" style="116" customWidth="1"/>
    <col min="6901" max="6901" width="18.140625" style="116" customWidth="1"/>
    <col min="6902" max="6902" width="22.140625" style="116" customWidth="1"/>
    <col min="6903" max="6903" width="9.140625" style="116"/>
    <col min="6904" max="6904" width="14.5703125" style="116" customWidth="1"/>
    <col min="6905" max="6905" width="12.7109375" style="116" customWidth="1"/>
    <col min="6906" max="6906" width="9.140625" style="116"/>
    <col min="6907" max="6907" width="12.85546875" style="116" customWidth="1"/>
    <col min="6908" max="6908" width="14.85546875" style="116" customWidth="1"/>
    <col min="6909" max="6909" width="13.42578125" style="116" customWidth="1"/>
    <col min="6910" max="6910" width="12" style="116" customWidth="1"/>
    <col min="6911" max="7155" width="9.140625" style="116"/>
    <col min="7156" max="7156" width="84" style="116" customWidth="1"/>
    <col min="7157" max="7157" width="18.140625" style="116" customWidth="1"/>
    <col min="7158" max="7158" width="22.140625" style="116" customWidth="1"/>
    <col min="7159" max="7159" width="9.140625" style="116"/>
    <col min="7160" max="7160" width="14.5703125" style="116" customWidth="1"/>
    <col min="7161" max="7161" width="12.7109375" style="116" customWidth="1"/>
    <col min="7162" max="7162" width="9.140625" style="116"/>
    <col min="7163" max="7163" width="12.85546875" style="116" customWidth="1"/>
    <col min="7164" max="7164" width="14.85546875" style="116" customWidth="1"/>
    <col min="7165" max="7165" width="13.42578125" style="116" customWidth="1"/>
    <col min="7166" max="7166" width="12" style="116" customWidth="1"/>
    <col min="7167" max="7411" width="9.140625" style="116"/>
    <col min="7412" max="7412" width="84" style="116" customWidth="1"/>
    <col min="7413" max="7413" width="18.140625" style="116" customWidth="1"/>
    <col min="7414" max="7414" width="22.140625" style="116" customWidth="1"/>
    <col min="7415" max="7415" width="9.140625" style="116"/>
    <col min="7416" max="7416" width="14.5703125" style="116" customWidth="1"/>
    <col min="7417" max="7417" width="12.7109375" style="116" customWidth="1"/>
    <col min="7418" max="7418" width="9.140625" style="116"/>
    <col min="7419" max="7419" width="12.85546875" style="116" customWidth="1"/>
    <col min="7420" max="7420" width="14.85546875" style="116" customWidth="1"/>
    <col min="7421" max="7421" width="13.42578125" style="116" customWidth="1"/>
    <col min="7422" max="7422" width="12" style="116" customWidth="1"/>
    <col min="7423" max="7667" width="9.140625" style="116"/>
    <col min="7668" max="7668" width="84" style="116" customWidth="1"/>
    <col min="7669" max="7669" width="18.140625" style="116" customWidth="1"/>
    <col min="7670" max="7670" width="22.140625" style="116" customWidth="1"/>
    <col min="7671" max="7671" width="9.140625" style="116"/>
    <col min="7672" max="7672" width="14.5703125" style="116" customWidth="1"/>
    <col min="7673" max="7673" width="12.7109375" style="116" customWidth="1"/>
    <col min="7674" max="7674" width="9.140625" style="116"/>
    <col min="7675" max="7675" width="12.85546875" style="116" customWidth="1"/>
    <col min="7676" max="7676" width="14.85546875" style="116" customWidth="1"/>
    <col min="7677" max="7677" width="13.42578125" style="116" customWidth="1"/>
    <col min="7678" max="7678" width="12" style="116" customWidth="1"/>
    <col min="7679" max="7923" width="9.140625" style="116"/>
    <col min="7924" max="7924" width="84" style="116" customWidth="1"/>
    <col min="7925" max="7925" width="18.140625" style="116" customWidth="1"/>
    <col min="7926" max="7926" width="22.140625" style="116" customWidth="1"/>
    <col min="7927" max="7927" width="9.140625" style="116"/>
    <col min="7928" max="7928" width="14.5703125" style="116" customWidth="1"/>
    <col min="7929" max="7929" width="12.7109375" style="116" customWidth="1"/>
    <col min="7930" max="7930" width="9.140625" style="116"/>
    <col min="7931" max="7931" width="12.85546875" style="116" customWidth="1"/>
    <col min="7932" max="7932" width="14.85546875" style="116" customWidth="1"/>
    <col min="7933" max="7933" width="13.42578125" style="116" customWidth="1"/>
    <col min="7934" max="7934" width="12" style="116" customWidth="1"/>
    <col min="7935" max="8179" width="9.140625" style="116"/>
    <col min="8180" max="8180" width="84" style="116" customWidth="1"/>
    <col min="8181" max="8181" width="18.140625" style="116" customWidth="1"/>
    <col min="8182" max="8182" width="22.140625" style="116" customWidth="1"/>
    <col min="8183" max="8183" width="9.140625" style="116"/>
    <col min="8184" max="8184" width="14.5703125" style="116" customWidth="1"/>
    <col min="8185" max="8185" width="12.7109375" style="116" customWidth="1"/>
    <col min="8186" max="8186" width="9.140625" style="116"/>
    <col min="8187" max="8187" width="12.85546875" style="116" customWidth="1"/>
    <col min="8188" max="8188" width="14.85546875" style="116" customWidth="1"/>
    <col min="8189" max="8189" width="13.42578125" style="116" customWidth="1"/>
    <col min="8190" max="8190" width="12" style="116" customWidth="1"/>
    <col min="8191" max="8435" width="9.140625" style="116"/>
    <col min="8436" max="8436" width="84" style="116" customWidth="1"/>
    <col min="8437" max="8437" width="18.140625" style="116" customWidth="1"/>
    <col min="8438" max="8438" width="22.140625" style="116" customWidth="1"/>
    <col min="8439" max="8439" width="9.140625" style="116"/>
    <col min="8440" max="8440" width="14.5703125" style="116" customWidth="1"/>
    <col min="8441" max="8441" width="12.7109375" style="116" customWidth="1"/>
    <col min="8442" max="8442" width="9.140625" style="116"/>
    <col min="8443" max="8443" width="12.85546875" style="116" customWidth="1"/>
    <col min="8444" max="8444" width="14.85546875" style="116" customWidth="1"/>
    <col min="8445" max="8445" width="13.42578125" style="116" customWidth="1"/>
    <col min="8446" max="8446" width="12" style="116" customWidth="1"/>
    <col min="8447" max="8691" width="9.140625" style="116"/>
    <col min="8692" max="8692" width="84" style="116" customWidth="1"/>
    <col min="8693" max="8693" width="18.140625" style="116" customWidth="1"/>
    <col min="8694" max="8694" width="22.140625" style="116" customWidth="1"/>
    <col min="8695" max="8695" width="9.140625" style="116"/>
    <col min="8696" max="8696" width="14.5703125" style="116" customWidth="1"/>
    <col min="8697" max="8697" width="12.7109375" style="116" customWidth="1"/>
    <col min="8698" max="8698" width="9.140625" style="116"/>
    <col min="8699" max="8699" width="12.85546875" style="116" customWidth="1"/>
    <col min="8700" max="8700" width="14.85546875" style="116" customWidth="1"/>
    <col min="8701" max="8701" width="13.42578125" style="116" customWidth="1"/>
    <col min="8702" max="8702" width="12" style="116" customWidth="1"/>
    <col min="8703" max="8947" width="9.140625" style="116"/>
    <col min="8948" max="8948" width="84" style="116" customWidth="1"/>
    <col min="8949" max="8949" width="18.140625" style="116" customWidth="1"/>
    <col min="8950" max="8950" width="22.140625" style="116" customWidth="1"/>
    <col min="8951" max="8951" width="9.140625" style="116"/>
    <col min="8952" max="8952" width="14.5703125" style="116" customWidth="1"/>
    <col min="8953" max="8953" width="12.7109375" style="116" customWidth="1"/>
    <col min="8954" max="8954" width="9.140625" style="116"/>
    <col min="8955" max="8955" width="12.85546875" style="116" customWidth="1"/>
    <col min="8956" max="8956" width="14.85546875" style="116" customWidth="1"/>
    <col min="8957" max="8957" width="13.42578125" style="116" customWidth="1"/>
    <col min="8958" max="8958" width="12" style="116" customWidth="1"/>
    <col min="8959" max="9203" width="9.140625" style="116"/>
    <col min="9204" max="9204" width="84" style="116" customWidth="1"/>
    <col min="9205" max="9205" width="18.140625" style="116" customWidth="1"/>
    <col min="9206" max="9206" width="22.140625" style="116" customWidth="1"/>
    <col min="9207" max="9207" width="9.140625" style="116"/>
    <col min="9208" max="9208" width="14.5703125" style="116" customWidth="1"/>
    <col min="9209" max="9209" width="12.7109375" style="116" customWidth="1"/>
    <col min="9210" max="9210" width="9.140625" style="116"/>
    <col min="9211" max="9211" width="12.85546875" style="116" customWidth="1"/>
    <col min="9212" max="9212" width="14.85546875" style="116" customWidth="1"/>
    <col min="9213" max="9213" width="13.42578125" style="116" customWidth="1"/>
    <col min="9214" max="9214" width="12" style="116" customWidth="1"/>
    <col min="9215" max="9459" width="9.140625" style="116"/>
    <col min="9460" max="9460" width="84" style="116" customWidth="1"/>
    <col min="9461" max="9461" width="18.140625" style="116" customWidth="1"/>
    <col min="9462" max="9462" width="22.140625" style="116" customWidth="1"/>
    <col min="9463" max="9463" width="9.140625" style="116"/>
    <col min="9464" max="9464" width="14.5703125" style="116" customWidth="1"/>
    <col min="9465" max="9465" width="12.7109375" style="116" customWidth="1"/>
    <col min="9466" max="9466" width="9.140625" style="116"/>
    <col min="9467" max="9467" width="12.85546875" style="116" customWidth="1"/>
    <col min="9468" max="9468" width="14.85546875" style="116" customWidth="1"/>
    <col min="9469" max="9469" width="13.42578125" style="116" customWidth="1"/>
    <col min="9470" max="9470" width="12" style="116" customWidth="1"/>
    <col min="9471" max="9715" width="9.140625" style="116"/>
    <col min="9716" max="9716" width="84" style="116" customWidth="1"/>
    <col min="9717" max="9717" width="18.140625" style="116" customWidth="1"/>
    <col min="9718" max="9718" width="22.140625" style="116" customWidth="1"/>
    <col min="9719" max="9719" width="9.140625" style="116"/>
    <col min="9720" max="9720" width="14.5703125" style="116" customWidth="1"/>
    <col min="9721" max="9721" width="12.7109375" style="116" customWidth="1"/>
    <col min="9722" max="9722" width="9.140625" style="116"/>
    <col min="9723" max="9723" width="12.85546875" style="116" customWidth="1"/>
    <col min="9724" max="9724" width="14.85546875" style="116" customWidth="1"/>
    <col min="9725" max="9725" width="13.42578125" style="116" customWidth="1"/>
    <col min="9726" max="9726" width="12" style="116" customWidth="1"/>
    <col min="9727" max="9971" width="9.140625" style="116"/>
    <col min="9972" max="9972" width="84" style="116" customWidth="1"/>
    <col min="9973" max="9973" width="18.140625" style="116" customWidth="1"/>
    <col min="9974" max="9974" width="22.140625" style="116" customWidth="1"/>
    <col min="9975" max="9975" width="9.140625" style="116"/>
    <col min="9976" max="9976" width="14.5703125" style="116" customWidth="1"/>
    <col min="9977" max="9977" width="12.7109375" style="116" customWidth="1"/>
    <col min="9978" max="9978" width="9.140625" style="116"/>
    <col min="9979" max="9979" width="12.85546875" style="116" customWidth="1"/>
    <col min="9980" max="9980" width="14.85546875" style="116" customWidth="1"/>
    <col min="9981" max="9981" width="13.42578125" style="116" customWidth="1"/>
    <col min="9982" max="9982" width="12" style="116" customWidth="1"/>
    <col min="9983" max="10227" width="9.140625" style="116"/>
    <col min="10228" max="10228" width="84" style="116" customWidth="1"/>
    <col min="10229" max="10229" width="18.140625" style="116" customWidth="1"/>
    <col min="10230" max="10230" width="22.140625" style="116" customWidth="1"/>
    <col min="10231" max="10231" width="9.140625" style="116"/>
    <col min="10232" max="10232" width="14.5703125" style="116" customWidth="1"/>
    <col min="10233" max="10233" width="12.7109375" style="116" customWidth="1"/>
    <col min="10234" max="10234" width="9.140625" style="116"/>
    <col min="10235" max="10235" width="12.85546875" style="116" customWidth="1"/>
    <col min="10236" max="10236" width="14.85546875" style="116" customWidth="1"/>
    <col min="10237" max="10237" width="13.42578125" style="116" customWidth="1"/>
    <col min="10238" max="10238" width="12" style="116" customWidth="1"/>
    <col min="10239" max="10483" width="9.140625" style="116"/>
    <col min="10484" max="10484" width="84" style="116" customWidth="1"/>
    <col min="10485" max="10485" width="18.140625" style="116" customWidth="1"/>
    <col min="10486" max="10486" width="22.140625" style="116" customWidth="1"/>
    <col min="10487" max="10487" width="9.140625" style="116"/>
    <col min="10488" max="10488" width="14.5703125" style="116" customWidth="1"/>
    <col min="10489" max="10489" width="12.7109375" style="116" customWidth="1"/>
    <col min="10490" max="10490" width="9.140625" style="116"/>
    <col min="10491" max="10491" width="12.85546875" style="116" customWidth="1"/>
    <col min="10492" max="10492" width="14.85546875" style="116" customWidth="1"/>
    <col min="10493" max="10493" width="13.42578125" style="116" customWidth="1"/>
    <col min="10494" max="10494" width="12" style="116" customWidth="1"/>
    <col min="10495" max="10739" width="9.140625" style="116"/>
    <col min="10740" max="10740" width="84" style="116" customWidth="1"/>
    <col min="10741" max="10741" width="18.140625" style="116" customWidth="1"/>
    <col min="10742" max="10742" width="22.140625" style="116" customWidth="1"/>
    <col min="10743" max="10743" width="9.140625" style="116"/>
    <col min="10744" max="10744" width="14.5703125" style="116" customWidth="1"/>
    <col min="10745" max="10745" width="12.7109375" style="116" customWidth="1"/>
    <col min="10746" max="10746" width="9.140625" style="116"/>
    <col min="10747" max="10747" width="12.85546875" style="116" customWidth="1"/>
    <col min="10748" max="10748" width="14.85546875" style="116" customWidth="1"/>
    <col min="10749" max="10749" width="13.42578125" style="116" customWidth="1"/>
    <col min="10750" max="10750" width="12" style="116" customWidth="1"/>
    <col min="10751" max="10995" width="9.140625" style="116"/>
    <col min="10996" max="10996" width="84" style="116" customWidth="1"/>
    <col min="10997" max="10997" width="18.140625" style="116" customWidth="1"/>
    <col min="10998" max="10998" width="22.140625" style="116" customWidth="1"/>
    <col min="10999" max="10999" width="9.140625" style="116"/>
    <col min="11000" max="11000" width="14.5703125" style="116" customWidth="1"/>
    <col min="11001" max="11001" width="12.7109375" style="116" customWidth="1"/>
    <col min="11002" max="11002" width="9.140625" style="116"/>
    <col min="11003" max="11003" width="12.85546875" style="116" customWidth="1"/>
    <col min="11004" max="11004" width="14.85546875" style="116" customWidth="1"/>
    <col min="11005" max="11005" width="13.42578125" style="116" customWidth="1"/>
    <col min="11006" max="11006" width="12" style="116" customWidth="1"/>
    <col min="11007" max="11251" width="9.140625" style="116"/>
    <col min="11252" max="11252" width="84" style="116" customWidth="1"/>
    <col min="11253" max="11253" width="18.140625" style="116" customWidth="1"/>
    <col min="11254" max="11254" width="22.140625" style="116" customWidth="1"/>
    <col min="11255" max="11255" width="9.140625" style="116"/>
    <col min="11256" max="11256" width="14.5703125" style="116" customWidth="1"/>
    <col min="11257" max="11257" width="12.7109375" style="116" customWidth="1"/>
    <col min="11258" max="11258" width="9.140625" style="116"/>
    <col min="11259" max="11259" width="12.85546875" style="116" customWidth="1"/>
    <col min="11260" max="11260" width="14.85546875" style="116" customWidth="1"/>
    <col min="11261" max="11261" width="13.42578125" style="116" customWidth="1"/>
    <col min="11262" max="11262" width="12" style="116" customWidth="1"/>
    <col min="11263" max="11507" width="9.140625" style="116"/>
    <col min="11508" max="11508" width="84" style="116" customWidth="1"/>
    <col min="11509" max="11509" width="18.140625" style="116" customWidth="1"/>
    <col min="11510" max="11510" width="22.140625" style="116" customWidth="1"/>
    <col min="11511" max="11511" width="9.140625" style="116"/>
    <col min="11512" max="11512" width="14.5703125" style="116" customWidth="1"/>
    <col min="11513" max="11513" width="12.7109375" style="116" customWidth="1"/>
    <col min="11514" max="11514" width="9.140625" style="116"/>
    <col min="11515" max="11515" width="12.85546875" style="116" customWidth="1"/>
    <col min="11516" max="11516" width="14.85546875" style="116" customWidth="1"/>
    <col min="11517" max="11517" width="13.42578125" style="116" customWidth="1"/>
    <col min="11518" max="11518" width="12" style="116" customWidth="1"/>
    <col min="11519" max="11763" width="9.140625" style="116"/>
    <col min="11764" max="11764" width="84" style="116" customWidth="1"/>
    <col min="11765" max="11765" width="18.140625" style="116" customWidth="1"/>
    <col min="11766" max="11766" width="22.140625" style="116" customWidth="1"/>
    <col min="11767" max="11767" width="9.140625" style="116"/>
    <col min="11768" max="11768" width="14.5703125" style="116" customWidth="1"/>
    <col min="11769" max="11769" width="12.7109375" style="116" customWidth="1"/>
    <col min="11770" max="11770" width="9.140625" style="116"/>
    <col min="11771" max="11771" width="12.85546875" style="116" customWidth="1"/>
    <col min="11772" max="11772" width="14.85546875" style="116" customWidth="1"/>
    <col min="11773" max="11773" width="13.42578125" style="116" customWidth="1"/>
    <col min="11774" max="11774" width="12" style="116" customWidth="1"/>
    <col min="11775" max="12019" width="9.140625" style="116"/>
    <col min="12020" max="12020" width="84" style="116" customWidth="1"/>
    <col min="12021" max="12021" width="18.140625" style="116" customWidth="1"/>
    <col min="12022" max="12022" width="22.140625" style="116" customWidth="1"/>
    <col min="12023" max="12023" width="9.140625" style="116"/>
    <col min="12024" max="12024" width="14.5703125" style="116" customWidth="1"/>
    <col min="12025" max="12025" width="12.7109375" style="116" customWidth="1"/>
    <col min="12026" max="12026" width="9.140625" style="116"/>
    <col min="12027" max="12027" width="12.85546875" style="116" customWidth="1"/>
    <col min="12028" max="12028" width="14.85546875" style="116" customWidth="1"/>
    <col min="12029" max="12029" width="13.42578125" style="116" customWidth="1"/>
    <col min="12030" max="12030" width="12" style="116" customWidth="1"/>
    <col min="12031" max="12275" width="9.140625" style="116"/>
    <col min="12276" max="12276" width="84" style="116" customWidth="1"/>
    <col min="12277" max="12277" width="18.140625" style="116" customWidth="1"/>
    <col min="12278" max="12278" width="22.140625" style="116" customWidth="1"/>
    <col min="12279" max="12279" width="9.140625" style="116"/>
    <col min="12280" max="12280" width="14.5703125" style="116" customWidth="1"/>
    <col min="12281" max="12281" width="12.7109375" style="116" customWidth="1"/>
    <col min="12282" max="12282" width="9.140625" style="116"/>
    <col min="12283" max="12283" width="12.85546875" style="116" customWidth="1"/>
    <col min="12284" max="12284" width="14.85546875" style="116" customWidth="1"/>
    <col min="12285" max="12285" width="13.42578125" style="116" customWidth="1"/>
    <col min="12286" max="12286" width="12" style="116" customWidth="1"/>
    <col min="12287" max="12531" width="9.140625" style="116"/>
    <col min="12532" max="12532" width="84" style="116" customWidth="1"/>
    <col min="12533" max="12533" width="18.140625" style="116" customWidth="1"/>
    <col min="12534" max="12534" width="22.140625" style="116" customWidth="1"/>
    <col min="12535" max="12535" width="9.140625" style="116"/>
    <col min="12536" max="12536" width="14.5703125" style="116" customWidth="1"/>
    <col min="12537" max="12537" width="12.7109375" style="116" customWidth="1"/>
    <col min="12538" max="12538" width="9.140625" style="116"/>
    <col min="12539" max="12539" width="12.85546875" style="116" customWidth="1"/>
    <col min="12540" max="12540" width="14.85546875" style="116" customWidth="1"/>
    <col min="12541" max="12541" width="13.42578125" style="116" customWidth="1"/>
    <col min="12542" max="12542" width="12" style="116" customWidth="1"/>
    <col min="12543" max="12787" width="9.140625" style="116"/>
    <col min="12788" max="12788" width="84" style="116" customWidth="1"/>
    <col min="12789" max="12789" width="18.140625" style="116" customWidth="1"/>
    <col min="12790" max="12790" width="22.140625" style="116" customWidth="1"/>
    <col min="12791" max="12791" width="9.140625" style="116"/>
    <col min="12792" max="12792" width="14.5703125" style="116" customWidth="1"/>
    <col min="12793" max="12793" width="12.7109375" style="116" customWidth="1"/>
    <col min="12794" max="12794" width="9.140625" style="116"/>
    <col min="12795" max="12795" width="12.85546875" style="116" customWidth="1"/>
    <col min="12796" max="12796" width="14.85546875" style="116" customWidth="1"/>
    <col min="12797" max="12797" width="13.42578125" style="116" customWidth="1"/>
    <col min="12798" max="12798" width="12" style="116" customWidth="1"/>
    <col min="12799" max="13043" width="9.140625" style="116"/>
    <col min="13044" max="13044" width="84" style="116" customWidth="1"/>
    <col min="13045" max="13045" width="18.140625" style="116" customWidth="1"/>
    <col min="13046" max="13046" width="22.140625" style="116" customWidth="1"/>
    <col min="13047" max="13047" width="9.140625" style="116"/>
    <col min="13048" max="13048" width="14.5703125" style="116" customWidth="1"/>
    <col min="13049" max="13049" width="12.7109375" style="116" customWidth="1"/>
    <col min="13050" max="13050" width="9.140625" style="116"/>
    <col min="13051" max="13051" width="12.85546875" style="116" customWidth="1"/>
    <col min="13052" max="13052" width="14.85546875" style="116" customWidth="1"/>
    <col min="13053" max="13053" width="13.42578125" style="116" customWidth="1"/>
    <col min="13054" max="13054" width="12" style="116" customWidth="1"/>
    <col min="13055" max="13299" width="9.140625" style="116"/>
    <col min="13300" max="13300" width="84" style="116" customWidth="1"/>
    <col min="13301" max="13301" width="18.140625" style="116" customWidth="1"/>
    <col min="13302" max="13302" width="22.140625" style="116" customWidth="1"/>
    <col min="13303" max="13303" width="9.140625" style="116"/>
    <col min="13304" max="13304" width="14.5703125" style="116" customWidth="1"/>
    <col min="13305" max="13305" width="12.7109375" style="116" customWidth="1"/>
    <col min="13306" max="13306" width="9.140625" style="116"/>
    <col min="13307" max="13307" width="12.85546875" style="116" customWidth="1"/>
    <col min="13308" max="13308" width="14.85546875" style="116" customWidth="1"/>
    <col min="13309" max="13309" width="13.42578125" style="116" customWidth="1"/>
    <col min="13310" max="13310" width="12" style="116" customWidth="1"/>
    <col min="13311" max="13555" width="9.140625" style="116"/>
    <col min="13556" max="13556" width="84" style="116" customWidth="1"/>
    <col min="13557" max="13557" width="18.140625" style="116" customWidth="1"/>
    <col min="13558" max="13558" width="22.140625" style="116" customWidth="1"/>
    <col min="13559" max="13559" width="9.140625" style="116"/>
    <col min="13560" max="13560" width="14.5703125" style="116" customWidth="1"/>
    <col min="13561" max="13561" width="12.7109375" style="116" customWidth="1"/>
    <col min="13562" max="13562" width="9.140625" style="116"/>
    <col min="13563" max="13563" width="12.85546875" style="116" customWidth="1"/>
    <col min="13564" max="13564" width="14.85546875" style="116" customWidth="1"/>
    <col min="13565" max="13565" width="13.42578125" style="116" customWidth="1"/>
    <col min="13566" max="13566" width="12" style="116" customWidth="1"/>
    <col min="13567" max="13811" width="9.140625" style="116"/>
    <col min="13812" max="13812" width="84" style="116" customWidth="1"/>
    <col min="13813" max="13813" width="18.140625" style="116" customWidth="1"/>
    <col min="13814" max="13814" width="22.140625" style="116" customWidth="1"/>
    <col min="13815" max="13815" width="9.140625" style="116"/>
    <col min="13816" max="13816" width="14.5703125" style="116" customWidth="1"/>
    <col min="13817" max="13817" width="12.7109375" style="116" customWidth="1"/>
    <col min="13818" max="13818" width="9.140625" style="116"/>
    <col min="13819" max="13819" width="12.85546875" style="116" customWidth="1"/>
    <col min="13820" max="13820" width="14.85546875" style="116" customWidth="1"/>
    <col min="13821" max="13821" width="13.42578125" style="116" customWidth="1"/>
    <col min="13822" max="13822" width="12" style="116" customWidth="1"/>
    <col min="13823" max="14067" width="9.140625" style="116"/>
    <col min="14068" max="14068" width="84" style="116" customWidth="1"/>
    <col min="14069" max="14069" width="18.140625" style="116" customWidth="1"/>
    <col min="14070" max="14070" width="22.140625" style="116" customWidth="1"/>
    <col min="14071" max="14071" width="9.140625" style="116"/>
    <col min="14072" max="14072" width="14.5703125" style="116" customWidth="1"/>
    <col min="14073" max="14073" width="12.7109375" style="116" customWidth="1"/>
    <col min="14074" max="14074" width="9.140625" style="116"/>
    <col min="14075" max="14075" width="12.85546875" style="116" customWidth="1"/>
    <col min="14076" max="14076" width="14.85546875" style="116" customWidth="1"/>
    <col min="14077" max="14077" width="13.42578125" style="116" customWidth="1"/>
    <col min="14078" max="14078" width="12" style="116" customWidth="1"/>
    <col min="14079" max="14323" width="9.140625" style="116"/>
    <col min="14324" max="14324" width="84" style="116" customWidth="1"/>
    <col min="14325" max="14325" width="18.140625" style="116" customWidth="1"/>
    <col min="14326" max="14326" width="22.140625" style="116" customWidth="1"/>
    <col min="14327" max="14327" width="9.140625" style="116"/>
    <col min="14328" max="14328" width="14.5703125" style="116" customWidth="1"/>
    <col min="14329" max="14329" width="12.7109375" style="116" customWidth="1"/>
    <col min="14330" max="14330" width="9.140625" style="116"/>
    <col min="14331" max="14331" width="12.85546875" style="116" customWidth="1"/>
    <col min="14332" max="14332" width="14.85546875" style="116" customWidth="1"/>
    <col min="14333" max="14333" width="13.42578125" style="116" customWidth="1"/>
    <col min="14334" max="14334" width="12" style="116" customWidth="1"/>
    <col min="14335" max="14579" width="9.140625" style="116"/>
    <col min="14580" max="14580" width="84" style="116" customWidth="1"/>
    <col min="14581" max="14581" width="18.140625" style="116" customWidth="1"/>
    <col min="14582" max="14582" width="22.140625" style="116" customWidth="1"/>
    <col min="14583" max="14583" width="9.140625" style="116"/>
    <col min="14584" max="14584" width="14.5703125" style="116" customWidth="1"/>
    <col min="14585" max="14585" width="12.7109375" style="116" customWidth="1"/>
    <col min="14586" max="14586" width="9.140625" style="116"/>
    <col min="14587" max="14587" width="12.85546875" style="116" customWidth="1"/>
    <col min="14588" max="14588" width="14.85546875" style="116" customWidth="1"/>
    <col min="14589" max="14589" width="13.42578125" style="116" customWidth="1"/>
    <col min="14590" max="14590" width="12" style="116" customWidth="1"/>
    <col min="14591" max="14835" width="9.140625" style="116"/>
    <col min="14836" max="14836" width="84" style="116" customWidth="1"/>
    <col min="14837" max="14837" width="18.140625" style="116" customWidth="1"/>
    <col min="14838" max="14838" width="22.140625" style="116" customWidth="1"/>
    <col min="14839" max="14839" width="9.140625" style="116"/>
    <col min="14840" max="14840" width="14.5703125" style="116" customWidth="1"/>
    <col min="14841" max="14841" width="12.7109375" style="116" customWidth="1"/>
    <col min="14842" max="14842" width="9.140625" style="116"/>
    <col min="14843" max="14843" width="12.85546875" style="116" customWidth="1"/>
    <col min="14844" max="14844" width="14.85546875" style="116" customWidth="1"/>
    <col min="14845" max="14845" width="13.42578125" style="116" customWidth="1"/>
    <col min="14846" max="14846" width="12" style="116" customWidth="1"/>
    <col min="14847" max="15091" width="9.140625" style="116"/>
    <col min="15092" max="15092" width="84" style="116" customWidth="1"/>
    <col min="15093" max="15093" width="18.140625" style="116" customWidth="1"/>
    <col min="15094" max="15094" width="22.140625" style="116" customWidth="1"/>
    <col min="15095" max="15095" width="9.140625" style="116"/>
    <col min="15096" max="15096" width="14.5703125" style="116" customWidth="1"/>
    <col min="15097" max="15097" width="12.7109375" style="116" customWidth="1"/>
    <col min="15098" max="15098" width="9.140625" style="116"/>
    <col min="15099" max="15099" width="12.85546875" style="116" customWidth="1"/>
    <col min="15100" max="15100" width="14.85546875" style="116" customWidth="1"/>
    <col min="15101" max="15101" width="13.42578125" style="116" customWidth="1"/>
    <col min="15102" max="15102" width="12" style="116" customWidth="1"/>
    <col min="15103" max="15347" width="9.140625" style="116"/>
    <col min="15348" max="15348" width="84" style="116" customWidth="1"/>
    <col min="15349" max="15349" width="18.140625" style="116" customWidth="1"/>
    <col min="15350" max="15350" width="22.140625" style="116" customWidth="1"/>
    <col min="15351" max="15351" width="9.140625" style="116"/>
    <col min="15352" max="15352" width="14.5703125" style="116" customWidth="1"/>
    <col min="15353" max="15353" width="12.7109375" style="116" customWidth="1"/>
    <col min="15354" max="15354" width="9.140625" style="116"/>
    <col min="15355" max="15355" width="12.85546875" style="116" customWidth="1"/>
    <col min="15356" max="15356" width="14.85546875" style="116" customWidth="1"/>
    <col min="15357" max="15357" width="13.42578125" style="116" customWidth="1"/>
    <col min="15358" max="15358" width="12" style="116" customWidth="1"/>
    <col min="15359" max="15603" width="9.140625" style="116"/>
    <col min="15604" max="15604" width="84" style="116" customWidth="1"/>
    <col min="15605" max="15605" width="18.140625" style="116" customWidth="1"/>
    <col min="15606" max="15606" width="22.140625" style="116" customWidth="1"/>
    <col min="15607" max="15607" width="9.140625" style="116"/>
    <col min="15608" max="15608" width="14.5703125" style="116" customWidth="1"/>
    <col min="15609" max="15609" width="12.7109375" style="116" customWidth="1"/>
    <col min="15610" max="15610" width="9.140625" style="116"/>
    <col min="15611" max="15611" width="12.85546875" style="116" customWidth="1"/>
    <col min="15612" max="15612" width="14.85546875" style="116" customWidth="1"/>
    <col min="15613" max="15613" width="13.42578125" style="116" customWidth="1"/>
    <col min="15614" max="15614" width="12" style="116" customWidth="1"/>
    <col min="15615" max="15859" width="9.140625" style="116"/>
    <col min="15860" max="15860" width="84" style="116" customWidth="1"/>
    <col min="15861" max="15861" width="18.140625" style="116" customWidth="1"/>
    <col min="15862" max="15862" width="22.140625" style="116" customWidth="1"/>
    <col min="15863" max="15863" width="9.140625" style="116"/>
    <col min="15864" max="15864" width="14.5703125" style="116" customWidth="1"/>
    <col min="15865" max="15865" width="12.7109375" style="116" customWidth="1"/>
    <col min="15866" max="15866" width="9.140625" style="116"/>
    <col min="15867" max="15867" width="12.85546875" style="116" customWidth="1"/>
    <col min="15868" max="15868" width="14.85546875" style="116" customWidth="1"/>
    <col min="15869" max="15869" width="13.42578125" style="116" customWidth="1"/>
    <col min="15870" max="15870" width="12" style="116" customWidth="1"/>
    <col min="15871" max="16115" width="9.140625" style="116"/>
    <col min="16116" max="16116" width="84" style="116" customWidth="1"/>
    <col min="16117" max="16117" width="18.140625" style="116" customWidth="1"/>
    <col min="16118" max="16118" width="22.140625" style="116" customWidth="1"/>
    <col min="16119" max="16119" width="9.140625" style="116"/>
    <col min="16120" max="16120" width="14.5703125" style="116" customWidth="1"/>
    <col min="16121" max="16121" width="12.7109375" style="116" customWidth="1"/>
    <col min="16122" max="16122" width="9.140625" style="116"/>
    <col min="16123" max="16123" width="12.85546875" style="116" customWidth="1"/>
    <col min="16124" max="16124" width="14.85546875" style="116" customWidth="1"/>
    <col min="16125" max="16125" width="13.42578125" style="116" customWidth="1"/>
    <col min="16126" max="16126" width="12" style="116" customWidth="1"/>
    <col min="16127" max="16384" width="9.140625" style="116"/>
  </cols>
  <sheetData>
    <row r="1" spans="1:3">
      <c r="B1" s="199"/>
      <c r="C1" s="199"/>
    </row>
    <row r="2" spans="1:3" ht="18.75">
      <c r="A2" s="200" t="s">
        <v>86</v>
      </c>
      <c r="B2" s="200"/>
      <c r="C2" s="200"/>
    </row>
    <row r="3" spans="1:3" ht="18.75">
      <c r="A3" s="200" t="s">
        <v>31</v>
      </c>
      <c r="B3" s="200"/>
      <c r="C3" s="200"/>
    </row>
    <row r="4" spans="1:3" ht="18.75">
      <c r="A4" s="201" t="s">
        <v>178</v>
      </c>
      <c r="B4" s="201"/>
      <c r="C4" s="201"/>
    </row>
    <row r="6" spans="1:3" ht="16.5" thickBot="1">
      <c r="B6" s="117"/>
      <c r="C6" s="117" t="s">
        <v>0</v>
      </c>
    </row>
    <row r="7" spans="1:3">
      <c r="A7" s="118"/>
      <c r="B7" s="119">
        <v>42185</v>
      </c>
      <c r="C7" s="119">
        <v>41820</v>
      </c>
    </row>
    <row r="8" spans="1:3">
      <c r="A8" s="120" t="s">
        <v>87</v>
      </c>
      <c r="B8" s="121"/>
      <c r="C8" s="122"/>
    </row>
    <row r="9" spans="1:3">
      <c r="A9" s="123" t="s">
        <v>88</v>
      </c>
      <c r="B9" s="124">
        <v>797259</v>
      </c>
      <c r="C9" s="125">
        <v>850854</v>
      </c>
    </row>
    <row r="10" spans="1:3" hidden="1" outlineLevel="1">
      <c r="A10" s="126" t="s">
        <v>89</v>
      </c>
      <c r="B10" s="127">
        <v>73644</v>
      </c>
      <c r="C10" s="128">
        <v>73644</v>
      </c>
    </row>
    <row r="11" spans="1:3" hidden="1" outlineLevel="1">
      <c r="A11" s="126" t="s">
        <v>90</v>
      </c>
      <c r="B11" s="127">
        <v>406143</v>
      </c>
      <c r="C11" s="128">
        <v>499745</v>
      </c>
    </row>
    <row r="12" spans="1:3" hidden="1" outlineLevel="1">
      <c r="A12" s="126" t="s">
        <v>91</v>
      </c>
      <c r="B12" s="127">
        <v>277256</v>
      </c>
      <c r="C12" s="128">
        <v>272785</v>
      </c>
    </row>
    <row r="13" spans="1:3" hidden="1" outlineLevel="1">
      <c r="A13" s="126" t="s">
        <v>92</v>
      </c>
      <c r="B13" s="127">
        <v>40216</v>
      </c>
      <c r="C13" s="128">
        <v>4680</v>
      </c>
    </row>
    <row r="14" spans="1:3" collapsed="1">
      <c r="A14" s="129" t="s">
        <v>93</v>
      </c>
      <c r="B14" s="124">
        <v>-399065</v>
      </c>
      <c r="C14" s="124">
        <v>-426288</v>
      </c>
    </row>
    <row r="15" spans="1:3" hidden="1" outlineLevel="1">
      <c r="A15" s="126" t="s">
        <v>41</v>
      </c>
      <c r="B15" s="127">
        <v>-198262</v>
      </c>
      <c r="C15" s="128">
        <v>-199445</v>
      </c>
    </row>
    <row r="16" spans="1:3" hidden="1" outlineLevel="1">
      <c r="A16" s="126" t="s">
        <v>94</v>
      </c>
      <c r="B16" s="127">
        <v>-200803</v>
      </c>
      <c r="C16" s="128">
        <v>-226567</v>
      </c>
    </row>
    <row r="17" spans="1:3" hidden="1" outlineLevel="1">
      <c r="A17" s="126" t="s">
        <v>95</v>
      </c>
      <c r="B17" s="127">
        <v>0</v>
      </c>
      <c r="C17" s="128">
        <v>-276</v>
      </c>
    </row>
    <row r="18" spans="1:3" collapsed="1">
      <c r="A18" s="129" t="s">
        <v>96</v>
      </c>
      <c r="B18" s="124">
        <v>-406</v>
      </c>
      <c r="C18" s="125">
        <v>-126</v>
      </c>
    </row>
    <row r="19" spans="1:3" ht="31.5">
      <c r="A19" s="129" t="s">
        <v>97</v>
      </c>
      <c r="B19" s="124">
        <v>85215</v>
      </c>
      <c r="C19" s="125">
        <v>166178</v>
      </c>
    </row>
    <row r="20" spans="1:3">
      <c r="A20" s="129" t="s">
        <v>98</v>
      </c>
      <c r="B20" s="124">
        <v>20288</v>
      </c>
      <c r="C20" s="125">
        <v>4183</v>
      </c>
    </row>
    <row r="21" spans="1:3">
      <c r="A21" s="129" t="s">
        <v>99</v>
      </c>
      <c r="B21" s="124">
        <v>-380986</v>
      </c>
      <c r="C21" s="125">
        <v>-311340</v>
      </c>
    </row>
    <row r="22" spans="1:3">
      <c r="A22" s="123"/>
      <c r="B22" s="130">
        <v>122305</v>
      </c>
      <c r="C22" s="131">
        <v>283461</v>
      </c>
    </row>
    <row r="23" spans="1:3">
      <c r="A23" s="132" t="s">
        <v>100</v>
      </c>
      <c r="B23" s="133"/>
      <c r="C23" s="134"/>
    </row>
    <row r="24" spans="1:3">
      <c r="A24" s="129" t="s">
        <v>101</v>
      </c>
      <c r="B24" s="124">
        <v>-3865623</v>
      </c>
      <c r="C24" s="125">
        <v>-3018319</v>
      </c>
    </row>
    <row r="25" spans="1:3">
      <c r="A25" s="129" t="s">
        <v>102</v>
      </c>
      <c r="B25" s="124">
        <v>0</v>
      </c>
      <c r="C25" s="125"/>
    </row>
    <row r="26" spans="1:3">
      <c r="A26" s="129" t="s">
        <v>103</v>
      </c>
      <c r="B26" s="124"/>
      <c r="C26" s="125"/>
    </row>
    <row r="27" spans="1:3">
      <c r="A27" s="129" t="s">
        <v>104</v>
      </c>
      <c r="B27" s="124">
        <v>1232184</v>
      </c>
      <c r="C27" s="125">
        <v>1396881</v>
      </c>
    </row>
    <row r="28" spans="1:3">
      <c r="A28" s="129" t="s">
        <v>105</v>
      </c>
      <c r="B28" s="124">
        <v>-3323314</v>
      </c>
      <c r="C28" s="125">
        <v>-649595</v>
      </c>
    </row>
    <row r="29" spans="1:3">
      <c r="A29" s="129" t="s">
        <v>106</v>
      </c>
      <c r="B29" s="124">
        <v>0</v>
      </c>
      <c r="C29" s="125">
        <v>0</v>
      </c>
    </row>
    <row r="30" spans="1:3">
      <c r="A30" s="129" t="s">
        <v>107</v>
      </c>
      <c r="B30" s="124"/>
      <c r="C30" s="125"/>
    </row>
    <row r="31" spans="1:3">
      <c r="A31" s="129" t="s">
        <v>38</v>
      </c>
      <c r="B31" s="124">
        <v>-733639</v>
      </c>
      <c r="C31" s="125">
        <v>11677</v>
      </c>
    </row>
    <row r="32" spans="1:3">
      <c r="A32" s="132" t="s">
        <v>108</v>
      </c>
      <c r="B32" s="124"/>
      <c r="C32" s="125"/>
    </row>
    <row r="33" spans="1:3">
      <c r="A33" s="129" t="s">
        <v>109</v>
      </c>
      <c r="B33" s="124"/>
      <c r="C33" s="125"/>
    </row>
    <row r="34" spans="1:3">
      <c r="A34" s="129" t="s">
        <v>110</v>
      </c>
      <c r="B34" s="124"/>
      <c r="C34" s="125"/>
    </row>
    <row r="35" spans="1:3">
      <c r="A35" s="129" t="s">
        <v>111</v>
      </c>
      <c r="B35" s="124"/>
      <c r="C35" s="125"/>
    </row>
    <row r="36" spans="1:3">
      <c r="A36" s="129" t="s">
        <v>112</v>
      </c>
      <c r="B36" s="124">
        <v>0</v>
      </c>
      <c r="C36" s="125">
        <v>999001</v>
      </c>
    </row>
    <row r="37" spans="1:3">
      <c r="A37" s="129" t="s">
        <v>113</v>
      </c>
      <c r="B37" s="124">
        <v>3079657</v>
      </c>
      <c r="C37" s="125">
        <v>150414</v>
      </c>
    </row>
    <row r="38" spans="1:3">
      <c r="A38" s="129" t="s">
        <v>44</v>
      </c>
      <c r="B38" s="124">
        <v>0</v>
      </c>
      <c r="C38" s="125">
        <v>0</v>
      </c>
    </row>
    <row r="39" spans="1:3">
      <c r="A39" s="129" t="s">
        <v>114</v>
      </c>
      <c r="B39" s="124">
        <v>-3220</v>
      </c>
      <c r="C39" s="125">
        <v>-726651</v>
      </c>
    </row>
    <row r="40" spans="1:3">
      <c r="A40" s="129" t="s">
        <v>45</v>
      </c>
      <c r="B40" s="124">
        <v>-5515</v>
      </c>
      <c r="C40" s="125">
        <v>-30859</v>
      </c>
    </row>
    <row r="41" spans="1:3" ht="31.5">
      <c r="A41" s="136" t="s">
        <v>115</v>
      </c>
      <c r="B41" s="130">
        <v>-3497165</v>
      </c>
      <c r="C41" s="131">
        <v>-1583990</v>
      </c>
    </row>
    <row r="42" spans="1:3">
      <c r="A42" s="129" t="s">
        <v>116</v>
      </c>
      <c r="B42" s="137">
        <v>-41591</v>
      </c>
      <c r="C42" s="138">
        <v>-41219</v>
      </c>
    </row>
    <row r="43" spans="1:3">
      <c r="A43" s="132" t="s">
        <v>117</v>
      </c>
      <c r="B43" s="130">
        <v>-3538756</v>
      </c>
      <c r="C43" s="131">
        <v>-1625209</v>
      </c>
    </row>
    <row r="44" spans="1:3">
      <c r="A44" s="132"/>
      <c r="B44" s="137"/>
      <c r="C44" s="138"/>
    </row>
    <row r="45" spans="1:3" ht="31.5">
      <c r="A45" s="132" t="s">
        <v>118</v>
      </c>
      <c r="B45" s="137"/>
      <c r="C45" s="138"/>
    </row>
    <row r="46" spans="1:3">
      <c r="A46" s="129" t="s">
        <v>119</v>
      </c>
      <c r="B46" s="137">
        <v>-4152</v>
      </c>
      <c r="C46" s="138">
        <v>-448</v>
      </c>
    </row>
    <row r="47" spans="1:3">
      <c r="A47" s="129" t="s">
        <v>120</v>
      </c>
      <c r="B47" s="137">
        <v>1921</v>
      </c>
      <c r="C47" s="138">
        <v>0</v>
      </c>
    </row>
    <row r="48" spans="1:3">
      <c r="A48" s="129" t="s">
        <v>121</v>
      </c>
      <c r="B48" s="124"/>
      <c r="C48" s="125"/>
    </row>
    <row r="49" spans="1:3">
      <c r="A49" s="129" t="s">
        <v>122</v>
      </c>
      <c r="B49" s="124">
        <v>7</v>
      </c>
      <c r="C49" s="125"/>
    </row>
    <row r="50" spans="1:3">
      <c r="A50" s="139" t="s">
        <v>123</v>
      </c>
      <c r="B50" s="130">
        <v>-2224</v>
      </c>
      <c r="C50" s="131">
        <v>-448</v>
      </c>
    </row>
    <row r="51" spans="1:3">
      <c r="A51" s="129"/>
      <c r="B51" s="137"/>
      <c r="C51" s="138"/>
    </row>
    <row r="52" spans="1:3">
      <c r="A52" s="132" t="s">
        <v>124</v>
      </c>
      <c r="B52" s="137"/>
      <c r="C52" s="138"/>
    </row>
    <row r="53" spans="1:3">
      <c r="A53" s="129" t="s">
        <v>125</v>
      </c>
      <c r="B53" s="137">
        <v>0</v>
      </c>
      <c r="C53" s="138">
        <v>0</v>
      </c>
    </row>
    <row r="54" spans="1:3">
      <c r="A54" s="129" t="s">
        <v>126</v>
      </c>
      <c r="B54" s="124"/>
      <c r="C54" s="125"/>
    </row>
    <row r="55" spans="1:3">
      <c r="A55" s="129" t="s">
        <v>127</v>
      </c>
      <c r="B55" s="124">
        <v>-96</v>
      </c>
      <c r="C55" s="125">
        <v>-9272</v>
      </c>
    </row>
    <row r="56" spans="1:3">
      <c r="A56" s="129" t="s">
        <v>128</v>
      </c>
      <c r="B56" s="124">
        <v>5000000</v>
      </c>
      <c r="C56" s="125">
        <v>2615172</v>
      </c>
    </row>
    <row r="57" spans="1:3">
      <c r="A57" s="129" t="s">
        <v>129</v>
      </c>
      <c r="B57" s="124">
        <v>-1466747</v>
      </c>
      <c r="C57" s="125">
        <v>-983758</v>
      </c>
    </row>
    <row r="58" spans="1:3">
      <c r="A58" s="129" t="s">
        <v>130</v>
      </c>
      <c r="B58" s="124"/>
      <c r="C58" s="125"/>
    </row>
    <row r="59" spans="1:3">
      <c r="A59" s="132" t="s">
        <v>131</v>
      </c>
      <c r="B59" s="130">
        <v>3533157</v>
      </c>
      <c r="C59" s="131">
        <v>1622142</v>
      </c>
    </row>
    <row r="60" spans="1:3">
      <c r="A60" s="132"/>
      <c r="B60" s="137"/>
      <c r="C60" s="138"/>
    </row>
    <row r="61" spans="1:3">
      <c r="A61" s="129" t="s">
        <v>132</v>
      </c>
      <c r="B61" s="124">
        <v>-148</v>
      </c>
      <c r="C61" s="125">
        <v>107463</v>
      </c>
    </row>
    <row r="62" spans="1:3">
      <c r="A62" s="132" t="s">
        <v>133</v>
      </c>
      <c r="B62" s="130">
        <v>-7971</v>
      </c>
      <c r="C62" s="131">
        <v>103948</v>
      </c>
    </row>
    <row r="63" spans="1:3">
      <c r="A63" s="129" t="s">
        <v>157</v>
      </c>
      <c r="B63" s="124">
        <v>15885</v>
      </c>
      <c r="C63" s="125">
        <v>1436672</v>
      </c>
    </row>
    <row r="64" spans="1:3" ht="16.5" thickBot="1">
      <c r="A64" s="140" t="s">
        <v>158</v>
      </c>
      <c r="B64" s="141">
        <v>7914</v>
      </c>
      <c r="C64" s="142">
        <v>1540620</v>
      </c>
    </row>
    <row r="65" spans="1:3">
      <c r="A65" s="143"/>
      <c r="B65" s="144"/>
    </row>
    <row r="66" spans="1:3">
      <c r="A66" s="143"/>
      <c r="B66" s="144"/>
      <c r="C66" s="135"/>
    </row>
    <row r="67" spans="1:3">
      <c r="A67" s="13" t="s">
        <v>27</v>
      </c>
      <c r="B67" s="14"/>
      <c r="C67" s="14" t="s">
        <v>134</v>
      </c>
    </row>
    <row r="68" spans="1:3">
      <c r="A68" s="13"/>
      <c r="B68" s="14"/>
      <c r="C68" s="14"/>
    </row>
    <row r="69" spans="1:3">
      <c r="A69" s="13" t="s">
        <v>28</v>
      </c>
      <c r="B69" s="14"/>
      <c r="C69" s="14" t="s">
        <v>29</v>
      </c>
    </row>
    <row r="70" spans="1:3">
      <c r="A70" s="145"/>
      <c r="B70" s="146"/>
    </row>
  </sheetData>
  <mergeCells count="4">
    <mergeCell ref="B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2:F43"/>
  <sheetViews>
    <sheetView topLeftCell="A34" workbookViewId="0">
      <selection activeCell="D10" sqref="D10"/>
    </sheetView>
  </sheetViews>
  <sheetFormatPr defaultRowHeight="15"/>
  <cols>
    <col min="1" max="1" width="56.28515625" customWidth="1"/>
    <col min="2" max="2" width="20.42578125" customWidth="1"/>
    <col min="3" max="3" width="27.140625" customWidth="1"/>
    <col min="4" max="4" width="20.42578125" customWidth="1"/>
    <col min="5" max="5" width="25.28515625" customWidth="1"/>
    <col min="6" max="6" width="20" customWidth="1"/>
    <col min="9" max="9" width="9.85546875" bestFit="1" customWidth="1"/>
  </cols>
  <sheetData>
    <row r="2" spans="1:6" ht="15.75">
      <c r="E2" s="202"/>
      <c r="F2" s="202"/>
    </row>
    <row r="3" spans="1:6" ht="18.75">
      <c r="A3" s="203" t="s">
        <v>73</v>
      </c>
      <c r="B3" s="203"/>
      <c r="C3" s="203"/>
      <c r="D3" s="203"/>
      <c r="E3" s="203"/>
      <c r="F3" s="203"/>
    </row>
    <row r="4" spans="1:6" ht="18.75" customHeight="1">
      <c r="A4" s="203" t="s">
        <v>31</v>
      </c>
      <c r="B4" s="203"/>
      <c r="C4" s="203"/>
      <c r="D4" s="203"/>
      <c r="E4" s="203"/>
      <c r="F4" s="203"/>
    </row>
    <row r="5" spans="1:6" ht="18.75" customHeight="1">
      <c r="A5" s="203" t="s">
        <v>179</v>
      </c>
      <c r="B5" s="203"/>
      <c r="C5" s="203"/>
      <c r="D5" s="203"/>
      <c r="E5" s="203"/>
      <c r="F5" s="203"/>
    </row>
    <row r="6" spans="1:6" ht="18.75">
      <c r="A6" s="203"/>
      <c r="B6" s="203"/>
      <c r="C6" s="82"/>
      <c r="D6" s="82"/>
    </row>
    <row r="7" spans="1:6" ht="16.5" thickBot="1">
      <c r="F7" s="83" t="s">
        <v>0</v>
      </c>
    </row>
    <row r="8" spans="1:6" ht="15.75" customHeight="1">
      <c r="A8" s="204"/>
      <c r="B8" s="206" t="s">
        <v>48</v>
      </c>
      <c r="C8" s="206" t="s">
        <v>74</v>
      </c>
      <c r="D8" s="206" t="s">
        <v>180</v>
      </c>
      <c r="E8" s="206" t="s">
        <v>75</v>
      </c>
      <c r="F8" s="208" t="s">
        <v>76</v>
      </c>
    </row>
    <row r="9" spans="1:6" ht="37.5" customHeight="1">
      <c r="A9" s="205"/>
      <c r="B9" s="207"/>
      <c r="C9" s="207"/>
      <c r="D9" s="207"/>
      <c r="E9" s="207"/>
      <c r="F9" s="209"/>
    </row>
    <row r="10" spans="1:6" ht="15.75">
      <c r="A10" s="175"/>
      <c r="B10" s="176"/>
      <c r="C10" s="176"/>
      <c r="D10" s="176"/>
      <c r="E10" s="176"/>
      <c r="F10" s="177"/>
    </row>
    <row r="11" spans="1:6" ht="15.75">
      <c r="A11" s="84" t="s">
        <v>84</v>
      </c>
      <c r="B11" s="85">
        <v>22129658</v>
      </c>
      <c r="C11" s="85">
        <v>-313283</v>
      </c>
      <c r="D11" s="85">
        <v>0</v>
      </c>
      <c r="E11" s="85">
        <v>-7499762</v>
      </c>
      <c r="F11" s="86">
        <f>B11+C11+D11+E11</f>
        <v>14316613</v>
      </c>
    </row>
    <row r="12" spans="1:6" ht="15.75">
      <c r="A12" s="87" t="s">
        <v>77</v>
      </c>
      <c r="B12" s="88"/>
      <c r="C12" s="88"/>
      <c r="D12" s="88"/>
      <c r="E12" s="88"/>
      <c r="F12" s="89"/>
    </row>
    <row r="13" spans="1:6" ht="15.75">
      <c r="A13" s="90" t="s">
        <v>165</v>
      </c>
      <c r="B13" s="88"/>
      <c r="C13" s="88"/>
      <c r="D13" s="88"/>
      <c r="E13" s="88">
        <v>204090</v>
      </c>
      <c r="F13" s="86">
        <f>E13</f>
        <v>204090</v>
      </c>
    </row>
    <row r="14" spans="1:6" ht="15.75">
      <c r="A14" s="87" t="s">
        <v>78</v>
      </c>
      <c r="B14" s="88"/>
      <c r="C14" s="88"/>
      <c r="D14" s="88"/>
      <c r="E14" s="88"/>
      <c r="F14" s="86"/>
    </row>
    <row r="15" spans="1:6" ht="47.25">
      <c r="A15" s="91" t="s">
        <v>66</v>
      </c>
      <c r="B15" s="88"/>
      <c r="C15" s="88"/>
      <c r="D15" s="88"/>
      <c r="E15" s="88"/>
      <c r="F15" s="86"/>
    </row>
    <row r="16" spans="1:6" ht="47.25">
      <c r="A16" s="175" t="s">
        <v>79</v>
      </c>
      <c r="B16" s="88">
        <v>0</v>
      </c>
      <c r="C16" s="88">
        <v>15640</v>
      </c>
      <c r="D16" s="88"/>
      <c r="E16" s="88">
        <v>0</v>
      </c>
      <c r="F16" s="86">
        <f>B16+C16+D16+E16</f>
        <v>15640</v>
      </c>
    </row>
    <row r="17" spans="1:6" ht="61.5" customHeight="1">
      <c r="A17" s="175" t="s">
        <v>80</v>
      </c>
      <c r="B17" s="88">
        <v>0</v>
      </c>
      <c r="C17" s="88"/>
      <c r="D17" s="88"/>
      <c r="E17" s="88">
        <v>0</v>
      </c>
      <c r="F17" s="86">
        <v>0</v>
      </c>
    </row>
    <row r="18" spans="1:6" ht="31.5">
      <c r="A18" s="175" t="s">
        <v>162</v>
      </c>
      <c r="B18" s="88"/>
      <c r="C18" s="88"/>
      <c r="D18" s="88"/>
      <c r="E18" s="88"/>
      <c r="F18" s="86"/>
    </row>
    <row r="19" spans="1:6" ht="15.75">
      <c r="A19" s="87" t="s">
        <v>81</v>
      </c>
      <c r="B19" s="85">
        <v>0</v>
      </c>
      <c r="C19" s="85">
        <f>C16</f>
        <v>15640</v>
      </c>
      <c r="D19" s="85">
        <v>0</v>
      </c>
      <c r="E19" s="85">
        <v>0</v>
      </c>
      <c r="F19" s="86">
        <f>B19+C19+D19+E19</f>
        <v>15640</v>
      </c>
    </row>
    <row r="20" spans="1:6" ht="15.75">
      <c r="A20" s="87" t="s">
        <v>166</v>
      </c>
      <c r="B20" s="85">
        <v>0</v>
      </c>
      <c r="C20" s="85">
        <f>C19</f>
        <v>15640</v>
      </c>
      <c r="D20" s="85">
        <v>0</v>
      </c>
      <c r="E20" s="85">
        <f>E13</f>
        <v>204090</v>
      </c>
      <c r="F20" s="86">
        <f>B20+C20+D20+E20</f>
        <v>219730</v>
      </c>
    </row>
    <row r="21" spans="1:6" ht="31.5">
      <c r="A21" s="87" t="s">
        <v>82</v>
      </c>
      <c r="B21" s="92"/>
      <c r="C21" s="85"/>
      <c r="D21" s="85"/>
      <c r="E21" s="85"/>
      <c r="F21" s="86"/>
    </row>
    <row r="22" spans="1:6" ht="16.5" thickBot="1">
      <c r="A22" s="93" t="s">
        <v>83</v>
      </c>
      <c r="B22" s="94">
        <v>0</v>
      </c>
      <c r="C22" s="95">
        <v>0</v>
      </c>
      <c r="D22" s="95"/>
      <c r="E22" s="95">
        <v>0</v>
      </c>
      <c r="F22" s="96">
        <v>0</v>
      </c>
    </row>
    <row r="23" spans="1:6" ht="16.5" thickBot="1">
      <c r="A23" s="97" t="s">
        <v>170</v>
      </c>
      <c r="B23" s="98">
        <v>22129658</v>
      </c>
      <c r="C23" s="99">
        <f>C11+C20</f>
        <v>-297643</v>
      </c>
      <c r="D23" s="99">
        <v>0</v>
      </c>
      <c r="E23" s="99">
        <f>E11+E20</f>
        <v>-7295672</v>
      </c>
      <c r="F23" s="99">
        <f>B23+C23+D23+E23</f>
        <v>14536343</v>
      </c>
    </row>
    <row r="24" spans="1:6" ht="15.75">
      <c r="A24" s="100"/>
      <c r="B24" s="101"/>
      <c r="C24" s="101"/>
      <c r="D24" s="101"/>
      <c r="E24" s="101"/>
      <c r="F24" s="102"/>
    </row>
    <row r="25" spans="1:6" ht="15.75">
      <c r="A25" s="84" t="s">
        <v>167</v>
      </c>
      <c r="B25" s="85">
        <v>22129658</v>
      </c>
      <c r="C25" s="85">
        <v>-296393</v>
      </c>
      <c r="D25" s="85">
        <v>0</v>
      </c>
      <c r="E25" s="85">
        <v>-7333933</v>
      </c>
      <c r="F25" s="86">
        <f>B25+C25+D25+E25</f>
        <v>14499332</v>
      </c>
    </row>
    <row r="26" spans="1:6" ht="15.75">
      <c r="A26" s="87" t="s">
        <v>77</v>
      </c>
      <c r="B26" s="88"/>
      <c r="C26" s="88"/>
      <c r="D26" s="88"/>
      <c r="E26" s="88"/>
      <c r="F26" s="89"/>
    </row>
    <row r="27" spans="1:6" ht="15.75">
      <c r="A27" s="175" t="s">
        <v>165</v>
      </c>
      <c r="B27" s="88"/>
      <c r="C27" s="103"/>
      <c r="D27" s="103"/>
      <c r="E27" s="92">
        <v>192787</v>
      </c>
      <c r="F27" s="86">
        <f>E27</f>
        <v>192787</v>
      </c>
    </row>
    <row r="28" spans="1:6" ht="15.75">
      <c r="A28" s="87" t="s">
        <v>78</v>
      </c>
      <c r="B28" s="88"/>
      <c r="C28" s="88"/>
      <c r="D28" s="88"/>
      <c r="E28" s="88"/>
      <c r="F28" s="89"/>
    </row>
    <row r="29" spans="1:6" ht="47.25">
      <c r="A29" s="91" t="s">
        <v>66</v>
      </c>
      <c r="B29" s="88"/>
      <c r="C29" s="88"/>
      <c r="D29" s="88"/>
      <c r="E29" s="88"/>
      <c r="F29" s="89"/>
    </row>
    <row r="30" spans="1:6" ht="47.25">
      <c r="A30" s="175" t="s">
        <v>79</v>
      </c>
      <c r="B30" s="104">
        <v>0</v>
      </c>
      <c r="C30" s="92">
        <v>-2839</v>
      </c>
      <c r="D30" s="92"/>
      <c r="E30" s="104">
        <v>0</v>
      </c>
      <c r="F30" s="86">
        <f>B30+C30+D30+E30</f>
        <v>-2839</v>
      </c>
    </row>
    <row r="31" spans="1:6" ht="68.25" customHeight="1">
      <c r="A31" s="175" t="s">
        <v>80</v>
      </c>
      <c r="B31" s="85">
        <v>0</v>
      </c>
      <c r="C31" s="85"/>
      <c r="D31" s="85"/>
      <c r="E31" s="85">
        <v>0</v>
      </c>
      <c r="F31" s="89">
        <v>0</v>
      </c>
    </row>
    <row r="32" spans="1:6" ht="31.5">
      <c r="A32" s="175" t="s">
        <v>162</v>
      </c>
      <c r="B32" s="85"/>
      <c r="C32" s="85"/>
      <c r="D32" s="88">
        <v>34480</v>
      </c>
      <c r="E32" s="85"/>
      <c r="F32" s="86">
        <f>B32+C32+D32+E32</f>
        <v>34480</v>
      </c>
    </row>
    <row r="33" spans="1:6" ht="15.75">
      <c r="A33" s="87" t="s">
        <v>81</v>
      </c>
      <c r="B33" s="85">
        <v>0</v>
      </c>
      <c r="C33" s="85">
        <f>C30</f>
        <v>-2839</v>
      </c>
      <c r="D33" s="85">
        <f>D32</f>
        <v>34480</v>
      </c>
      <c r="E33" s="85">
        <v>0</v>
      </c>
      <c r="F33" s="86">
        <f>B33+C33+D33+E33</f>
        <v>31641</v>
      </c>
    </row>
    <row r="34" spans="1:6" ht="15.75">
      <c r="A34" s="87" t="s">
        <v>163</v>
      </c>
      <c r="B34" s="85">
        <v>0</v>
      </c>
      <c r="C34" s="85">
        <f>C33</f>
        <v>-2839</v>
      </c>
      <c r="D34" s="85">
        <f>D33</f>
        <v>34480</v>
      </c>
      <c r="E34" s="85">
        <f>E27</f>
        <v>192787</v>
      </c>
      <c r="F34" s="86">
        <f>B34+C34+D34+E34</f>
        <v>224428</v>
      </c>
    </row>
    <row r="35" spans="1:6" ht="31.5">
      <c r="A35" s="87" t="s">
        <v>85</v>
      </c>
      <c r="B35" s="92"/>
      <c r="C35" s="92"/>
      <c r="D35" s="92"/>
      <c r="E35" s="92"/>
      <c r="F35" s="105"/>
    </row>
    <row r="36" spans="1:6" ht="16.5" thickBot="1">
      <c r="A36" s="93" t="s">
        <v>83</v>
      </c>
      <c r="B36" s="106"/>
      <c r="C36" s="106"/>
      <c r="D36" s="106"/>
      <c r="E36" s="106"/>
      <c r="F36" s="107">
        <v>0</v>
      </c>
    </row>
    <row r="37" spans="1:6" ht="16.5" thickBot="1">
      <c r="A37" s="97" t="s">
        <v>171</v>
      </c>
      <c r="B37" s="98">
        <v>22129658</v>
      </c>
      <c r="C37" s="98">
        <f>C25+C34</f>
        <v>-299232</v>
      </c>
      <c r="D37" s="98">
        <f>D34</f>
        <v>34480</v>
      </c>
      <c r="E37" s="98">
        <f>E25+E27</f>
        <v>-7141146</v>
      </c>
      <c r="F37" s="99">
        <f>B37+C37+D37+E37</f>
        <v>14723760</v>
      </c>
    </row>
    <row r="40" spans="1:6" ht="15.75">
      <c r="A40" s="29" t="s">
        <v>27</v>
      </c>
      <c r="B40" s="30"/>
      <c r="C40" s="31" t="s">
        <v>72</v>
      </c>
      <c r="D40" s="31"/>
    </row>
    <row r="41" spans="1:6" ht="15.75">
      <c r="A41" s="108"/>
      <c r="B41" s="109"/>
      <c r="C41" s="110"/>
      <c r="D41" s="110"/>
    </row>
    <row r="42" spans="1:6" ht="20.25">
      <c r="A42" s="29" t="s">
        <v>28</v>
      </c>
      <c r="B42" s="111"/>
      <c r="C42" s="112" t="s">
        <v>29</v>
      </c>
      <c r="D42" s="112"/>
    </row>
    <row r="43" spans="1:6" ht="15.75">
      <c r="A43" s="113"/>
      <c r="B43" s="114"/>
    </row>
  </sheetData>
  <mergeCells count="11">
    <mergeCell ref="A8:A9"/>
    <mergeCell ref="B8:B9"/>
    <mergeCell ref="C8:C9"/>
    <mergeCell ref="E8:E9"/>
    <mergeCell ref="F8:F9"/>
    <mergeCell ref="D8:D9"/>
    <mergeCell ref="E2:F2"/>
    <mergeCell ref="A3:F3"/>
    <mergeCell ref="A4:F4"/>
    <mergeCell ref="A5:F5"/>
    <mergeCell ref="A6:B6"/>
  </mergeCells>
  <pageMargins left="0.57999999999999996" right="0.21" top="0.74803149606299213" bottom="0.7480314960629921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2:M27"/>
  <sheetViews>
    <sheetView tabSelected="1" topLeftCell="A16" workbookViewId="0">
      <selection activeCell="F10" sqref="F10"/>
    </sheetView>
  </sheetViews>
  <sheetFormatPr defaultRowHeight="12.75"/>
  <cols>
    <col min="1" max="1" width="9.140625" style="147"/>
    <col min="2" max="2" width="27.5703125" style="147" customWidth="1"/>
    <col min="3" max="4" width="17.42578125" style="147" customWidth="1"/>
    <col min="5" max="10" width="12.28515625" style="147" customWidth="1"/>
    <col min="11" max="11" width="14" style="147" customWidth="1"/>
    <col min="12" max="16384" width="9.140625" style="147"/>
  </cols>
  <sheetData>
    <row r="2" spans="1:5">
      <c r="B2" s="148" t="s">
        <v>135</v>
      </c>
      <c r="C2" s="148"/>
    </row>
    <row r="5" spans="1:5">
      <c r="C5" s="169">
        <f>ф1!B7</f>
        <v>42185</v>
      </c>
      <c r="D5" s="169">
        <f>ф1!C7</f>
        <v>42004</v>
      </c>
      <c r="E5" s="149"/>
    </row>
    <row r="6" spans="1:5">
      <c r="A6" s="147" t="s">
        <v>136</v>
      </c>
      <c r="B6" s="147" t="s">
        <v>137</v>
      </c>
      <c r="C6" s="150">
        <f>ф1!B19</f>
        <v>1480680</v>
      </c>
      <c r="D6" s="150">
        <f>ф1!C19</f>
        <v>469171</v>
      </c>
      <c r="E6" s="151" t="s">
        <v>138</v>
      </c>
    </row>
    <row r="7" spans="1:5">
      <c r="A7" s="147" t="s">
        <v>139</v>
      </c>
      <c r="B7" s="147" t="s">
        <v>140</v>
      </c>
      <c r="C7" s="152">
        <f>H25/1000</f>
        <v>1687.3070400000001</v>
      </c>
      <c r="D7" s="152">
        <f>H20/1000</f>
        <v>1983.9156</v>
      </c>
      <c r="E7" s="153"/>
    </row>
    <row r="8" spans="1:5">
      <c r="A8" s="147" t="s">
        <v>141</v>
      </c>
      <c r="B8" s="147" t="s">
        <v>142</v>
      </c>
      <c r="C8" s="150">
        <f>ф1!B28</f>
        <v>16010912</v>
      </c>
      <c r="D8" s="150">
        <f>ф1!C28</f>
        <v>11869285</v>
      </c>
      <c r="E8" s="151" t="s">
        <v>143</v>
      </c>
    </row>
    <row r="9" spans="1:5" ht="38.25">
      <c r="A9" s="147" t="s">
        <v>144</v>
      </c>
      <c r="B9" s="154" t="s">
        <v>145</v>
      </c>
      <c r="C9" s="155">
        <v>0</v>
      </c>
      <c r="D9" s="150">
        <v>0</v>
      </c>
    </row>
    <row r="10" spans="1:5">
      <c r="C10" s="150"/>
      <c r="D10" s="150"/>
    </row>
    <row r="11" spans="1:5">
      <c r="A11" s="147" t="s">
        <v>146</v>
      </c>
      <c r="B11" s="147" t="s">
        <v>147</v>
      </c>
      <c r="C11" s="150">
        <f>C6-C7-C8-C9</f>
        <v>-14531919.30704</v>
      </c>
      <c r="D11" s="150">
        <f>D6-D7-D8-D9</f>
        <v>-11402097.9156</v>
      </c>
      <c r="E11" s="150"/>
    </row>
    <row r="12" spans="1:5">
      <c r="C12" s="150"/>
      <c r="D12" s="150"/>
    </row>
    <row r="13" spans="1:5">
      <c r="C13" s="150"/>
      <c r="D13" s="150"/>
    </row>
    <row r="14" spans="1:5">
      <c r="A14" s="147" t="s">
        <v>148</v>
      </c>
      <c r="B14" s="147" t="s">
        <v>149</v>
      </c>
      <c r="C14" s="150">
        <v>400000</v>
      </c>
      <c r="D14" s="150">
        <v>400000</v>
      </c>
    </row>
    <row r="15" spans="1:5">
      <c r="C15" s="150"/>
      <c r="D15" s="150"/>
    </row>
    <row r="16" spans="1:5">
      <c r="A16" s="147" t="s">
        <v>150</v>
      </c>
      <c r="B16" s="156" t="s">
        <v>151</v>
      </c>
      <c r="C16" s="152">
        <f>C11/C14*1000</f>
        <v>-36329.798267599996</v>
      </c>
      <c r="D16" s="152">
        <f>D11/D14*1000</f>
        <v>-28505.244789</v>
      </c>
      <c r="E16" s="157"/>
    </row>
    <row r="18" spans="1:13">
      <c r="C18" s="150"/>
    </row>
    <row r="19" spans="1:13">
      <c r="H19" s="158" t="s">
        <v>156</v>
      </c>
    </row>
    <row r="20" spans="1:13">
      <c r="A20" s="160">
        <v>2700</v>
      </c>
      <c r="B20" s="211" t="s">
        <v>140</v>
      </c>
      <c r="C20" s="211"/>
      <c r="D20" s="161">
        <v>1983915.6</v>
      </c>
      <c r="E20" s="162"/>
      <c r="F20" s="162"/>
      <c r="G20" s="162"/>
      <c r="H20" s="161">
        <v>1983915.6</v>
      </c>
      <c r="I20" s="163"/>
      <c r="L20" s="174"/>
      <c r="M20" s="159"/>
    </row>
    <row r="21" spans="1:13" ht="13.5" customHeight="1">
      <c r="A21" s="164">
        <v>2730</v>
      </c>
      <c r="B21" s="210" t="s">
        <v>152</v>
      </c>
      <c r="C21" s="210"/>
      <c r="D21" s="165">
        <v>29623710.559999999</v>
      </c>
      <c r="E21" s="166"/>
      <c r="F21" s="166"/>
      <c r="G21" s="166"/>
      <c r="H21" s="165">
        <v>29623710.559999999</v>
      </c>
      <c r="I21" s="167"/>
      <c r="L21" s="174"/>
      <c r="M21" s="159"/>
    </row>
    <row r="22" spans="1:13" ht="12.75" customHeight="1">
      <c r="A22" s="164">
        <v>2740</v>
      </c>
      <c r="B22" s="210" t="s">
        <v>153</v>
      </c>
      <c r="C22" s="210"/>
      <c r="D22" s="166"/>
      <c r="E22" s="165">
        <v>27639794.960000001</v>
      </c>
      <c r="F22" s="166"/>
      <c r="G22" s="166"/>
      <c r="H22" s="166"/>
      <c r="I22" s="168">
        <v>27639794.960000001</v>
      </c>
    </row>
    <row r="24" spans="1:13">
      <c r="H24" s="158" t="s">
        <v>168</v>
      </c>
    </row>
    <row r="25" spans="1:13">
      <c r="A25" s="160">
        <v>2700</v>
      </c>
      <c r="B25" s="211" t="s">
        <v>140</v>
      </c>
      <c r="C25" s="211"/>
      <c r="D25" s="161">
        <v>1687307.04</v>
      </c>
      <c r="E25" s="162"/>
      <c r="F25" s="162"/>
      <c r="G25" s="162"/>
      <c r="H25" s="161">
        <v>1687307.04</v>
      </c>
      <c r="I25" s="163"/>
    </row>
    <row r="26" spans="1:13" ht="12.75" customHeight="1">
      <c r="A26" s="164">
        <v>2730</v>
      </c>
      <c r="B26" s="210" t="s">
        <v>152</v>
      </c>
      <c r="C26" s="210"/>
      <c r="D26" s="165">
        <v>29623710.559999999</v>
      </c>
      <c r="E26" s="166"/>
      <c r="F26" s="166"/>
      <c r="G26" s="166"/>
      <c r="H26" s="165">
        <v>29623710.559999999</v>
      </c>
      <c r="I26" s="167"/>
    </row>
    <row r="27" spans="1:13" ht="12.75" customHeight="1">
      <c r="A27" s="164">
        <v>2740</v>
      </c>
      <c r="B27" s="210" t="s">
        <v>153</v>
      </c>
      <c r="C27" s="210"/>
      <c r="D27" s="166"/>
      <c r="E27" s="165">
        <v>27936403.52</v>
      </c>
      <c r="F27" s="166"/>
      <c r="G27" s="166"/>
      <c r="H27" s="166"/>
      <c r="I27" s="168">
        <v>27936403.52</v>
      </c>
    </row>
  </sheetData>
  <mergeCells count="6">
    <mergeCell ref="B27:C27"/>
    <mergeCell ref="B20:C20"/>
    <mergeCell ref="B21:C21"/>
    <mergeCell ref="B22:C22"/>
    <mergeCell ref="B25:C25"/>
    <mergeCell ref="B26:C2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ф1</vt:lpstr>
      <vt:lpstr>ф2</vt:lpstr>
      <vt:lpstr>Ф3</vt:lpstr>
      <vt:lpstr>ф.4</vt:lpstr>
      <vt:lpstr>расчет 1 акции</vt:lpstr>
      <vt:lpstr>ф1!Область_печати</vt:lpstr>
      <vt:lpstr>ф2!Область_печати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Lyublinskaya</dc:creator>
  <cp:lastModifiedBy>Asem Abetova</cp:lastModifiedBy>
  <cp:lastPrinted>2015-07-30T04:37:19Z</cp:lastPrinted>
  <dcterms:created xsi:type="dcterms:W3CDTF">2013-03-01T09:35:24Z</dcterms:created>
  <dcterms:modified xsi:type="dcterms:W3CDTF">2015-07-31T13:05:53Z</dcterms:modified>
</cp:coreProperties>
</file>