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Баст\Отчеты\Финансовые\2024\"/>
    </mc:Choice>
  </mc:AlternateContent>
  <bookViews>
    <workbookView xWindow="0" yWindow="0" windowWidth="7470" windowHeight="1470" activeTab="3"/>
  </bookViews>
  <sheets>
    <sheet name="ОФП " sheetId="1" r:id="rId1"/>
    <sheet name="ОПиУ" sheetId="2" r:id="rId2"/>
    <sheet name="ДДС" sheetId="3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[4]ДДС_310320!$C$93:$D$128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[4]сч.3310!$B$8:$H$346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[4]сч.3310!$B$354:$H$635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[4]сч.3310_080920!$B$10:$H$346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[4]сч.3310_080920!$B$356:$H$635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[4]ДДС_310820!$B$136:$D$160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[4]ДДС_310820!$C$137:$D$160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_xlnm.Print_Area" localSheetId="2">ДДС!$A$1:$D$71</definedName>
    <definedName name="_xlnm.Print_Area" localSheetId="1">ОПиУ!$A$1:$D$33</definedName>
    <definedName name="_xlnm.Print_Area" localSheetId="0">'ОФП '!$A$1:$D$55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[4]ДДС_310320!#REF!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S12" i="4"/>
  <c r="S13" i="4"/>
  <c r="S14" i="4"/>
  <c r="C26" i="3" l="1"/>
  <c r="C24" i="1"/>
  <c r="C16" i="1"/>
  <c r="B7" i="3"/>
  <c r="S19" i="4"/>
  <c r="S18" i="4"/>
  <c r="S17" i="4"/>
  <c r="S16" i="4"/>
  <c r="C18" i="3" l="1"/>
  <c r="D29" i="3"/>
  <c r="D12" i="2"/>
  <c r="D17" i="2" s="1"/>
  <c r="D21" i="2" l="1"/>
  <c r="D23" i="2" s="1"/>
  <c r="D25" i="2" s="1"/>
  <c r="Q20" i="4" l="1"/>
  <c r="P20" i="4"/>
  <c r="P10" i="4" s="1"/>
  <c r="O20" i="4"/>
  <c r="O10" i="4" s="1"/>
  <c r="O15" i="4" s="1"/>
  <c r="D55" i="3"/>
  <c r="C55" i="3"/>
  <c r="D49" i="3"/>
  <c r="C49" i="3"/>
  <c r="D38" i="3"/>
  <c r="D47" i="3" s="1"/>
  <c r="C38" i="3"/>
  <c r="C29" i="3"/>
  <c r="D18" i="3"/>
  <c r="D11" i="3"/>
  <c r="C11" i="3"/>
  <c r="C27" i="3" s="1"/>
  <c r="C12" i="2"/>
  <c r="C17" i="2" s="1"/>
  <c r="D45" i="1"/>
  <c r="C45" i="1"/>
  <c r="D38" i="1"/>
  <c r="C38" i="1"/>
  <c r="D33" i="1"/>
  <c r="C33" i="1"/>
  <c r="D24" i="1"/>
  <c r="D16" i="1"/>
  <c r="C47" i="3" l="1"/>
  <c r="C61" i="3"/>
  <c r="D61" i="3"/>
  <c r="D46" i="1"/>
  <c r="D47" i="1" s="1"/>
  <c r="C25" i="1"/>
  <c r="C46" i="1"/>
  <c r="D27" i="3"/>
  <c r="D25" i="1"/>
  <c r="P15" i="4"/>
  <c r="C47" i="1" l="1"/>
  <c r="D62" i="3"/>
  <c r="D65" i="3" s="1"/>
  <c r="C62" i="3"/>
  <c r="C65" i="3" s="1"/>
  <c r="E65" i="3" s="1"/>
  <c r="C21" i="2"/>
  <c r="C23" i="2" s="1"/>
  <c r="C25" i="2" s="1"/>
  <c r="R11" i="4" s="1"/>
  <c r="S11" i="4" s="1"/>
  <c r="R20" i="4" l="1"/>
  <c r="R10" i="4" s="1"/>
  <c r="S20" i="4"/>
  <c r="S10" i="4" s="1"/>
  <c r="R15" i="4" l="1"/>
  <c r="S15" i="4" s="1"/>
  <c r="T15" i="4" s="1"/>
</calcChain>
</file>

<file path=xl/sharedStrings.xml><?xml version="1.0" encoding="utf-8"?>
<sst xmlns="http://schemas.openxmlformats.org/spreadsheetml/2006/main" count="197" uniqueCount="139">
  <si>
    <t>Наименование</t>
  </si>
  <si>
    <t>Акционерное общество "БАСТ"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</si>
  <si>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</si>
  <si>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</si>
  <si>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</si>
  <si>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</si>
  <si>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</si>
  <si>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</si>
  <si>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</si>
  <si>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</si>
  <si>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</si>
  <si>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</si>
  <si>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</si>
  <si>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</si>
  <si>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</si>
  <si>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</si>
  <si>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</si>
  <si>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</si>
  <si>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</si>
  <si>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</si>
  <si>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</si>
  <si>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</si>
  <si>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</si>
  <si>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</si>
  <si>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Уставной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</si>
  <si>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</si>
  <si>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</si>
  <si>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</si>
  <si>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</si>
  <si>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</si>
  <si>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</si>
  <si>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</si>
  <si>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</si>
  <si>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</si>
  <si>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</si>
  <si>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</si>
  <si>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</si>
  <si>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</si>
  <si>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</si>
  <si>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</si>
  <si>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</si>
  <si>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</si>
  <si>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</si>
  <si>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</si>
  <si>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ОТЧЕТ О ПРИБЫЛИ ИЛИ УБЫТКЕ И ПРОЧЕМ СОВОКУПНОМ ДОХОДЕ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</si>
  <si>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</si>
  <si>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</si>
  <si>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</si>
  <si>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</si>
  <si>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</si>
  <si>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</si>
  <si>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</si>
  <si>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</si>
  <si>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</si>
  <si>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</si>
  <si>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</si>
  <si>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</si>
  <si>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</si>
  <si>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</si>
  <si>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Доход/Убыток от курсовой разницы</t>
  </si>
  <si>
    <t xml:space="preserve">Прибыль/Убыток до налогообложения  </t>
  </si>
  <si>
    <t>Расходы по корпоративному подоходному налогу</t>
  </si>
  <si>
    <t>-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</si>
  <si>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</si>
  <si>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</si>
  <si>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</si>
  <si>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</si>
  <si>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</si>
  <si>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</si>
  <si>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</si>
  <si>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</si>
  <si>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</si>
  <si>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</si>
  <si>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</si>
  <si>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</si>
  <si>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</si>
  <si>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</si>
  <si>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</si>
  <si>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</si>
  <si>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</si>
  <si>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</si>
  <si>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</si>
  <si>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</si>
  <si>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</si>
  <si>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</si>
  <si>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</si>
  <si>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</si>
  <si>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</si>
  <si>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</si>
  <si>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</si>
  <si>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</si>
  <si>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</si>
  <si>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</si>
  <si>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</si>
  <si>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</si>
  <si>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</si>
  <si>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</si>
  <si>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</si>
  <si>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</si>
  <si>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</si>
  <si>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</si>
  <si>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</si>
  <si>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</si>
  <si>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</si>
  <si>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</si>
  <si>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</si>
  <si>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вознаграждения по финансируемой аренде</t>
  </si>
  <si>
    <t>прочие (выплата купона)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</si>
  <si>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</si>
  <si>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</si>
  <si>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</si>
  <si>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</si>
  <si>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</si>
  <si>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</si>
  <si>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</si>
  <si>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</si>
  <si>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</si>
  <si>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</si>
  <si>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</si>
  <si>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</si>
  <si>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</si>
  <si>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</si>
  <si>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1 января предыдущего года  </t>
  </si>
  <si>
    <t>Убыток за период</t>
  </si>
  <si>
    <t>Руководитель</t>
  </si>
  <si>
    <t>Рясков С. Е.</t>
  </si>
  <si>
    <t>(фамилия, имя, отчество)</t>
  </si>
  <si>
    <t>Главный бухгалтер</t>
  </si>
  <si>
    <t>Главный бухгалтер                                      Халилова Г.Б.</t>
  </si>
  <si>
    <t>Главный бухгалтер                                       Халилова Г.Б.</t>
  </si>
  <si>
    <t>Халилова Г.Б.</t>
  </si>
  <si>
    <t>по состоянию на 31 марта 2024 года</t>
  </si>
  <si>
    <t>в тысячах тенге</t>
  </si>
  <si>
    <t>Сальдо на 31 декабря предыдущего года</t>
  </si>
  <si>
    <t>за 3 месяца 2024 года</t>
  </si>
  <si>
    <t>на 31 марта 2024</t>
  </si>
  <si>
    <t>Прочие долгосрочные обязательства</t>
  </si>
  <si>
    <t>Исправление ошибок прошлых лет</t>
  </si>
  <si>
    <t xml:space="preserve">На 31 марта  отчетного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</si>
</sst>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#,##0_);_(\(#,##0\)\ ;_(&quot;- &quot;_);_(@_)"/>
    <numFmt numFmtId="166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rgb="FF0000FF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3" fillId="0" borderId="0"/>
    <xf numFmtId="0" fontId="1" fillId="0" borderId="0"/>
  </cellStyleXfs>
  <cellXfs count="161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9" fillId="0" borderId="0" xfId="1" applyFont="1" applyAlignment="1">
      <alignment vertical="center" wrapText="1"/>
    </xf>
    <xf numFmtId="0" fontId="10" fillId="0" borderId="0" xfId="1" applyFont="1"/>
    <xf numFmtId="0" fontId="11" fillId="0" borderId="0" xfId="1" applyFont="1" applyBorder="1" applyAlignment="1">
      <alignment horizontal="left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165" fontId="5" fillId="0" borderId="0" xfId="1" applyNumberFormat="1" applyFont="1"/>
    <xf numFmtId="0" fontId="12" fillId="0" borderId="0" xfId="0" applyNumberFormat="1" applyFont="1" applyFill="1" applyBorder="1" applyAlignment="1">
      <alignment horizontal="center" vertical="center"/>
    </xf>
    <xf numFmtId="0" fontId="2" fillId="0" borderId="0" xfId="3" applyNumberFormat="1" applyFont="1" applyBorder="1" applyAlignment="1">
      <alignment vertical="top" wrapText="1"/>
    </xf>
    <xf numFmtId="0" fontId="5" fillId="0" borderId="0" xfId="1" applyFont="1" applyBorder="1" applyAlignment="1">
      <alignment wrapText="1"/>
    </xf>
    <xf numFmtId="0" fontId="9" fillId="0" borderId="0" xfId="1" applyFont="1" applyBorder="1" applyAlignment="1">
      <alignment wrapText="1"/>
    </xf>
    <xf numFmtId="165" fontId="9" fillId="0" borderId="5" xfId="1" applyNumberFormat="1" applyFont="1" applyFill="1" applyBorder="1"/>
    <xf numFmtId="0" fontId="9" fillId="0" borderId="0" xfId="1" applyFont="1"/>
    <xf numFmtId="0" fontId="2" fillId="0" borderId="0" xfId="0" applyNumberFormat="1" applyFont="1" applyBorder="1" applyAlignment="1">
      <alignment horizontal="left" vertical="center"/>
    </xf>
    <xf numFmtId="165" fontId="9" fillId="0" borderId="6" xfId="1" applyNumberFormat="1" applyFont="1" applyFill="1" applyBorder="1"/>
    <xf numFmtId="0" fontId="5" fillId="0" borderId="0" xfId="1" applyFont="1" applyBorder="1"/>
    <xf numFmtId="3" fontId="14" fillId="0" borderId="0" xfId="0" applyNumberFormat="1" applyFont="1" applyFill="1" applyBorder="1"/>
    <xf numFmtId="165" fontId="9" fillId="0" borderId="0" xfId="1" applyNumberFormat="1" applyFont="1" applyFill="1" applyBorder="1"/>
    <xf numFmtId="0" fontId="9" fillId="0" borderId="0" xfId="1" applyFont="1" applyBorder="1"/>
    <xf numFmtId="165" fontId="9" fillId="0" borderId="6" xfId="1" applyNumberFormat="1" applyFont="1" applyBorder="1"/>
    <xf numFmtId="0" fontId="12" fillId="0" borderId="0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right" vertical="center"/>
    </xf>
    <xf numFmtId="0" fontId="15" fillId="0" borderId="0" xfId="1" applyFont="1"/>
    <xf numFmtId="165" fontId="10" fillId="0" borderId="0" xfId="1" applyNumberFormat="1" applyFont="1"/>
    <xf numFmtId="0" fontId="1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left" vertical="center"/>
    </xf>
    <xf numFmtId="166" fontId="16" fillId="2" borderId="0" xfId="0" applyNumberFormat="1" applyFont="1" applyFill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18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0" fillId="0" borderId="0" xfId="0" applyAlignment="1"/>
    <xf numFmtId="0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 vertical="center"/>
    </xf>
    <xf numFmtId="0" fontId="12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center" vertical="center"/>
    </xf>
    <xf numFmtId="9" fontId="6" fillId="2" borderId="0" xfId="0" applyNumberFormat="1" applyFont="1" applyFill="1"/>
    <xf numFmtId="0" fontId="2" fillId="2" borderId="8" xfId="0" applyNumberFormat="1" applyFont="1" applyFill="1" applyBorder="1" applyAlignment="1">
      <alignment horizontal="left" vertical="top"/>
    </xf>
    <xf numFmtId="0" fontId="12" fillId="2" borderId="8" xfId="0" applyNumberFormat="1" applyFont="1" applyFill="1" applyBorder="1" applyAlignment="1">
      <alignment horizontal="center" vertical="top"/>
    </xf>
    <xf numFmtId="0" fontId="12" fillId="2" borderId="8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left"/>
    </xf>
    <xf numFmtId="0" fontId="2" fillId="2" borderId="8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/>
    </xf>
    <xf numFmtId="166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2" borderId="0" xfId="4" applyFont="1" applyFill="1" applyAlignment="1">
      <alignment horizontal="left"/>
    </xf>
    <xf numFmtId="3" fontId="2" fillId="2" borderId="0" xfId="4" applyNumberFormat="1" applyFont="1" applyFill="1" applyAlignment="1">
      <alignment horizontal="right" vertical="center"/>
    </xf>
    <xf numFmtId="0" fontId="12" fillId="2" borderId="4" xfId="4" applyNumberFormat="1" applyFont="1" applyFill="1" applyBorder="1" applyAlignment="1">
      <alignment horizontal="center" vertical="center"/>
    </xf>
    <xf numFmtId="166" fontId="12" fillId="2" borderId="4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left" vertical="center"/>
    </xf>
    <xf numFmtId="0" fontId="2" fillId="0" borderId="8" xfId="4" applyNumberFormat="1" applyFont="1" applyFill="1" applyBorder="1" applyAlignment="1">
      <alignment horizontal="left" vertical="top"/>
    </xf>
    <xf numFmtId="0" fontId="2" fillId="0" borderId="8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/>
    </xf>
    <xf numFmtId="0" fontId="12" fillId="0" borderId="8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indent="5"/>
    </xf>
    <xf numFmtId="0" fontId="2" fillId="0" borderId="8" xfId="4" applyNumberFormat="1" applyFont="1" applyFill="1" applyBorder="1" applyAlignment="1">
      <alignment horizontal="left" vertical="center" wrapText="1" indent="5"/>
    </xf>
    <xf numFmtId="0" fontId="2" fillId="0" borderId="8" xfId="4" applyNumberFormat="1" applyFont="1" applyFill="1" applyBorder="1" applyAlignment="1">
      <alignment horizontal="left" vertical="top" wrapText="1" indent="5"/>
    </xf>
    <xf numFmtId="0" fontId="2" fillId="0" borderId="3" xfId="4" applyNumberFormat="1" applyFont="1" applyFill="1" applyBorder="1" applyAlignment="1">
      <alignment horizontal="left" vertical="top"/>
    </xf>
    <xf numFmtId="0" fontId="2" fillId="0" borderId="3" xfId="4" applyNumberFormat="1" applyFont="1" applyFill="1" applyBorder="1" applyAlignment="1">
      <alignment horizontal="left" vertical="top" wrapText="1" indent="5"/>
    </xf>
    <xf numFmtId="0" fontId="12" fillId="0" borderId="3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Fill="1" applyBorder="1" applyAlignment="1">
      <alignment horizontal="left" vertical="center"/>
    </xf>
    <xf numFmtId="166" fontId="12" fillId="0" borderId="11" xfId="4" applyNumberFormat="1" applyFont="1" applyFill="1" applyBorder="1" applyAlignment="1">
      <alignment horizontal="right" vertical="center"/>
    </xf>
    <xf numFmtId="0" fontId="12" fillId="0" borderId="4" xfId="4" applyNumberFormat="1" applyFont="1" applyFill="1" applyBorder="1" applyAlignment="1">
      <alignment horizontal="left" vertical="center" wrapText="1"/>
    </xf>
    <xf numFmtId="0" fontId="2" fillId="0" borderId="3" xfId="4" applyNumberFormat="1" applyFont="1" applyFill="1" applyBorder="1" applyAlignment="1">
      <alignment horizontal="left" vertical="center" wrapText="1"/>
    </xf>
    <xf numFmtId="0" fontId="12" fillId="2" borderId="1" xfId="4" applyNumberFormat="1" applyFont="1" applyFill="1" applyBorder="1" applyAlignment="1">
      <alignment horizontal="left" vertical="center"/>
    </xf>
    <xf numFmtId="166" fontId="2" fillId="2" borderId="1" xfId="4" applyNumberFormat="1" applyFont="1" applyFill="1" applyBorder="1" applyAlignment="1">
      <alignment horizontal="center" vertical="center"/>
    </xf>
    <xf numFmtId="0" fontId="16" fillId="2" borderId="0" xfId="4" applyNumberFormat="1" applyFont="1" applyFill="1" applyAlignment="1">
      <alignment horizontal="left" vertical="center"/>
    </xf>
    <xf numFmtId="166" fontId="16" fillId="2" borderId="0" xfId="4" applyNumberFormat="1" applyFont="1" applyFill="1" applyAlignment="1">
      <alignment horizontal="center" vertical="center"/>
    </xf>
    <xf numFmtId="0" fontId="16" fillId="0" borderId="0" xfId="4" applyNumberFormat="1" applyFont="1" applyAlignment="1">
      <alignment horizontal="left" vertic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165" fontId="9" fillId="0" borderId="0" xfId="1" applyNumberFormat="1" applyFont="1"/>
    <xf numFmtId="4" fontId="6" fillId="2" borderId="0" xfId="0" applyNumberFormat="1" applyFont="1" applyFill="1"/>
    <xf numFmtId="0" fontId="23" fillId="2" borderId="0" xfId="0" applyFont="1" applyFill="1" applyAlignment="1">
      <alignment horizontal="left"/>
    </xf>
    <xf numFmtId="0" fontId="2" fillId="0" borderId="0" xfId="1" applyFont="1"/>
    <xf numFmtId="165" fontId="2" fillId="0" borderId="0" xfId="1" applyNumberFormat="1" applyFont="1"/>
    <xf numFmtId="165" fontId="2" fillId="0" borderId="0" xfId="1" applyNumberFormat="1" applyFont="1" applyFill="1"/>
    <xf numFmtId="165" fontId="12" fillId="0" borderId="5" xfId="1" applyNumberFormat="1" applyFont="1" applyFill="1" applyBorder="1"/>
    <xf numFmtId="165" fontId="12" fillId="0" borderId="6" xfId="1" applyNumberFormat="1" applyFont="1" applyFill="1" applyBorder="1"/>
    <xf numFmtId="165" fontId="12" fillId="0" borderId="0" xfId="1" applyNumberFormat="1" applyFont="1" applyFill="1" applyBorder="1"/>
    <xf numFmtId="165" fontId="12" fillId="0" borderId="6" xfId="1" applyNumberFormat="1" applyFont="1" applyBorder="1"/>
    <xf numFmtId="0" fontId="23" fillId="0" borderId="0" xfId="0" applyFont="1" applyAlignment="1"/>
    <xf numFmtId="0" fontId="23" fillId="0" borderId="0" xfId="0" applyFont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0" borderId="3" xfId="0" quotePrefix="1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/>
    <xf numFmtId="3" fontId="12" fillId="2" borderId="8" xfId="0" applyNumberFormat="1" applyFont="1" applyFill="1" applyBorder="1" applyAlignment="1">
      <alignment horizontal="right" vertical="center" wrapText="1"/>
    </xf>
    <xf numFmtId="3" fontId="12" fillId="0" borderId="3" xfId="4" applyNumberFormat="1" applyFont="1" applyFill="1" applyBorder="1" applyAlignment="1">
      <alignment horizontal="right" vertical="center"/>
    </xf>
    <xf numFmtId="3" fontId="2" fillId="0" borderId="3" xfId="4" applyNumberFormat="1" applyFont="1" applyFill="1" applyBorder="1" applyAlignment="1">
      <alignment horizontal="right" vertical="center"/>
    </xf>
    <xf numFmtId="3" fontId="1" fillId="2" borderId="3" xfId="4" applyNumberFormat="1" applyFill="1" applyBorder="1"/>
    <xf numFmtId="165" fontId="22" fillId="0" borderId="0" xfId="0" applyNumberFormat="1" applyFont="1" applyFill="1"/>
    <xf numFmtId="3" fontId="2" fillId="0" borderId="3" xfId="4" applyNumberFormat="1" applyFont="1" applyFill="1" applyBorder="1" applyAlignment="1">
      <alignment horizontal="right" vertical="top" wrapText="1"/>
    </xf>
    <xf numFmtId="3" fontId="22" fillId="0" borderId="3" xfId="4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wrapText="1"/>
    </xf>
    <xf numFmtId="0" fontId="1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0" xfId="0" applyNumberFormat="1" applyFont="1" applyFill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0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horizontal="center" vertical="center"/>
    </xf>
    <xf numFmtId="0" fontId="12" fillId="2" borderId="3" xfId="4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19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 refreshError="1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5">
          <cell r="B5" t="str">
            <v>KZT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03">
          <cell r="C103" t="str">
            <v>Механобр-техника НПК  (АО)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zoomScaleNormal="100" workbookViewId="0">
      <selection activeCell="C9" sqref="C9"/>
    </sheetView>
  </sheetViews>
  <sheetFormatPr defaultColWidth="9.140625" defaultRowHeight="12" x14ac:dyDescent="0.2"/>
  <cols>
    <col min="1" max="1" width="50.140625" style="12" customWidth="1"/>
    <col min="2" max="2" width="9.5703125" style="12" customWidth="1"/>
    <col min="3" max="3" width="19.140625" style="113" customWidth="1"/>
    <col min="4" max="4" width="17.28515625" style="7" customWidth="1"/>
    <col min="5" max="5" width="11.140625" style="2" customWidth="1"/>
    <col min="6" max="16384" width="9.140625" style="2"/>
  </cols>
  <sheetData>
    <row r="2" spans="1:4" ht="12" customHeight="1" x14ac:dyDescent="0.2">
      <c r="A2" s="1" t="s">
        <v>0</v>
      </c>
      <c r="B2" s="1"/>
      <c r="C2" s="138" t="s">
        <v>1</v>
      </c>
      <c r="D2" s="138"/>
    </row>
    <row r="3" spans="1:4" ht="14.25" x14ac:dyDescent="0.2">
      <c r="A3" s="3"/>
      <c r="B3" s="3"/>
      <c r="C3" s="112"/>
      <c r="D3" s="4"/>
    </row>
    <row r="4" spans="1:4" x14ac:dyDescent="0.2">
      <c r="A4" s="6" t="s">
        <v>2</v>
      </c>
      <c r="B4" s="6"/>
    </row>
    <row r="5" spans="1:4" x14ac:dyDescent="0.2">
      <c r="A5" s="6" t="s">
        <v>131</v>
      </c>
      <c r="B5" s="6"/>
    </row>
    <row r="6" spans="1:4" ht="36" customHeight="1" x14ac:dyDescent="0.2">
      <c r="A6" s="8" t="s">
        <v>132</v>
      </c>
      <c r="B6" s="9" t="s">
        <v>3</v>
      </c>
      <c r="C6" s="10" t="s">
        <v>4</v>
      </c>
      <c r="D6" s="11" t="s">
        <v>5</v>
      </c>
    </row>
    <row r="7" spans="1:4" x14ac:dyDescent="0.2">
      <c r="D7" s="2"/>
    </row>
    <row r="8" spans="1:4" x14ac:dyDescent="0.2">
      <c r="A8" s="13" t="s">
        <v>6</v>
      </c>
      <c r="C8" s="114"/>
      <c r="D8" s="14"/>
    </row>
    <row r="9" spans="1:4" x14ac:dyDescent="0.2">
      <c r="A9" s="13" t="s">
        <v>7</v>
      </c>
      <c r="C9" s="115"/>
      <c r="D9" s="14"/>
    </row>
    <row r="10" spans="1:4" x14ac:dyDescent="0.2">
      <c r="A10" s="12" t="s">
        <v>8</v>
      </c>
      <c r="B10" s="15">
        <v>10</v>
      </c>
      <c r="C10" s="133">
        <v>6415943</v>
      </c>
      <c r="D10" s="109">
        <v>5970712</v>
      </c>
    </row>
    <row r="11" spans="1:4" x14ac:dyDescent="0.2">
      <c r="A11" s="12" t="s">
        <v>9</v>
      </c>
      <c r="B11" s="15">
        <v>9</v>
      </c>
      <c r="C11" s="133">
        <v>5777075</v>
      </c>
      <c r="D11" s="109">
        <v>6262452</v>
      </c>
    </row>
    <row r="12" spans="1:4" x14ac:dyDescent="0.2">
      <c r="A12" s="12" t="s">
        <v>10</v>
      </c>
      <c r="B12" s="15">
        <v>11</v>
      </c>
      <c r="C12" s="133">
        <v>190540</v>
      </c>
      <c r="D12" s="109">
        <v>192681</v>
      </c>
    </row>
    <row r="13" spans="1:4" x14ac:dyDescent="0.2">
      <c r="A13" s="16" t="s">
        <v>11</v>
      </c>
      <c r="B13" s="15"/>
      <c r="C13" s="133">
        <v>145973</v>
      </c>
      <c r="D13" s="109"/>
    </row>
    <row r="14" spans="1:4" ht="13.5" customHeight="1" x14ac:dyDescent="0.2">
      <c r="A14" s="17" t="s">
        <v>12</v>
      </c>
      <c r="B14" s="15"/>
      <c r="C14" s="133">
        <v>51543</v>
      </c>
      <c r="D14" s="109">
        <v>132164</v>
      </c>
    </row>
    <row r="15" spans="1:4" ht="12" customHeight="1" x14ac:dyDescent="0.2">
      <c r="A15" s="17" t="s">
        <v>13</v>
      </c>
      <c r="B15" s="15"/>
      <c r="C15" s="133">
        <v>15189</v>
      </c>
      <c r="D15" s="109">
        <v>15189</v>
      </c>
    </row>
    <row r="16" spans="1:4" s="20" customFormat="1" x14ac:dyDescent="0.2">
      <c r="A16" s="18"/>
      <c r="B16" s="15"/>
      <c r="C16" s="116">
        <f>SUM(C8:C15)</f>
        <v>12596263</v>
      </c>
      <c r="D16" s="19">
        <f>SUM(D8:D15)</f>
        <v>12573198</v>
      </c>
    </row>
    <row r="17" spans="1:5" x14ac:dyDescent="0.2">
      <c r="A17" s="18" t="s">
        <v>14</v>
      </c>
      <c r="B17" s="15"/>
      <c r="C17" s="115"/>
      <c r="D17" s="14"/>
    </row>
    <row r="18" spans="1:5" x14ac:dyDescent="0.2">
      <c r="A18" s="17" t="s">
        <v>15</v>
      </c>
      <c r="B18" s="15">
        <v>5</v>
      </c>
      <c r="C18" s="109">
        <v>1289609</v>
      </c>
      <c r="D18" s="109">
        <v>1247140</v>
      </c>
      <c r="E18" s="14"/>
    </row>
    <row r="19" spans="1:5" x14ac:dyDescent="0.2">
      <c r="A19" s="17" t="s">
        <v>16</v>
      </c>
      <c r="B19" s="15">
        <v>6</v>
      </c>
      <c r="C19" s="109">
        <v>466348</v>
      </c>
      <c r="D19" s="109">
        <v>1049634</v>
      </c>
      <c r="E19" s="14"/>
    </row>
    <row r="20" spans="1:5" x14ac:dyDescent="0.2">
      <c r="A20" s="21" t="s">
        <v>17</v>
      </c>
      <c r="B20" s="15">
        <v>8</v>
      </c>
      <c r="C20" s="109">
        <v>212647</v>
      </c>
      <c r="D20" s="109">
        <v>249604</v>
      </c>
    </row>
    <row r="21" spans="1:5" x14ac:dyDescent="0.2">
      <c r="A21" s="17" t="s">
        <v>18</v>
      </c>
      <c r="B21" s="15">
        <v>7</v>
      </c>
      <c r="C21" s="109">
        <v>9894</v>
      </c>
      <c r="D21" s="109">
        <v>27738</v>
      </c>
    </row>
    <row r="22" spans="1:5" x14ac:dyDescent="0.2">
      <c r="A22" s="17" t="s">
        <v>19</v>
      </c>
      <c r="B22" s="15">
        <v>4</v>
      </c>
      <c r="C22" s="109">
        <v>42614</v>
      </c>
      <c r="D22" s="109">
        <v>103307</v>
      </c>
    </row>
    <row r="23" spans="1:5" x14ac:dyDescent="0.2">
      <c r="A23" s="17" t="s">
        <v>20</v>
      </c>
      <c r="B23" s="15"/>
      <c r="C23" s="109">
        <v>1836</v>
      </c>
      <c r="D23" s="109">
        <v>1806</v>
      </c>
    </row>
    <row r="24" spans="1:5" x14ac:dyDescent="0.2">
      <c r="A24" s="17"/>
      <c r="B24" s="15"/>
      <c r="C24" s="116">
        <f>SUM(C18:C23)</f>
        <v>2022948</v>
      </c>
      <c r="D24" s="19">
        <f>SUM(D18:D23)</f>
        <v>2679229</v>
      </c>
    </row>
    <row r="25" spans="1:5" s="20" customFormat="1" ht="12.75" thickBot="1" x14ac:dyDescent="0.25">
      <c r="A25" s="18" t="s">
        <v>21</v>
      </c>
      <c r="B25" s="15"/>
      <c r="C25" s="117">
        <f>C16+C24</f>
        <v>14619211</v>
      </c>
      <c r="D25" s="22">
        <f>D16+D24</f>
        <v>15252427</v>
      </c>
      <c r="E25" s="110"/>
    </row>
    <row r="26" spans="1:5" ht="12.75" thickTop="1" x14ac:dyDescent="0.2">
      <c r="A26" s="17"/>
      <c r="B26" s="15"/>
      <c r="C26" s="115"/>
      <c r="D26" s="14"/>
    </row>
    <row r="27" spans="1:5" x14ac:dyDescent="0.2">
      <c r="A27" s="18" t="s">
        <v>22</v>
      </c>
      <c r="B27" s="15"/>
      <c r="C27" s="115"/>
      <c r="D27" s="14"/>
    </row>
    <row r="28" spans="1:5" x14ac:dyDescent="0.2">
      <c r="A28" s="18" t="s">
        <v>23</v>
      </c>
      <c r="B28" s="15"/>
      <c r="C28" s="115"/>
      <c r="D28" s="14"/>
    </row>
    <row r="29" spans="1:5" x14ac:dyDescent="0.2">
      <c r="A29" s="17" t="s">
        <v>24</v>
      </c>
      <c r="B29" s="15">
        <v>16</v>
      </c>
      <c r="C29" s="115">
        <v>16395199</v>
      </c>
      <c r="D29" s="115">
        <v>16395199</v>
      </c>
    </row>
    <row r="30" spans="1:5" x14ac:dyDescent="0.2">
      <c r="A30" s="17" t="s">
        <v>25</v>
      </c>
      <c r="B30" s="15">
        <v>16</v>
      </c>
      <c r="C30" s="115">
        <v>2080547</v>
      </c>
      <c r="D30" s="115">
        <v>2080547</v>
      </c>
      <c r="E30" s="14"/>
    </row>
    <row r="31" spans="1:5" ht="28.5" customHeight="1" x14ac:dyDescent="0.2">
      <c r="A31" s="16" t="s">
        <v>26</v>
      </c>
      <c r="B31" s="15"/>
      <c r="C31" s="115">
        <v>-36957</v>
      </c>
      <c r="D31" s="115"/>
    </row>
    <row r="32" spans="1:5" x14ac:dyDescent="0.2">
      <c r="A32" s="23" t="s">
        <v>27</v>
      </c>
      <c r="B32" s="15">
        <v>17</v>
      </c>
      <c r="C32" s="115">
        <v>-13313223</v>
      </c>
      <c r="D32" s="115">
        <v>-11269307</v>
      </c>
      <c r="E32" s="14"/>
    </row>
    <row r="33" spans="1:5" x14ac:dyDescent="0.2">
      <c r="A33" s="17"/>
      <c r="B33" s="15"/>
      <c r="C33" s="116">
        <f>SUM(C26:C32)</f>
        <v>5125566</v>
      </c>
      <c r="D33" s="19">
        <f>SUM(D26:D32)</f>
        <v>7206439</v>
      </c>
    </row>
    <row r="34" spans="1:5" x14ac:dyDescent="0.2">
      <c r="A34" s="18" t="s">
        <v>28</v>
      </c>
      <c r="B34" s="15"/>
      <c r="C34" s="115"/>
      <c r="D34" s="14"/>
    </row>
    <row r="35" spans="1:5" x14ac:dyDescent="0.2">
      <c r="A35" s="24" t="s">
        <v>136</v>
      </c>
      <c r="B35" s="15"/>
      <c r="C35" s="115">
        <v>576</v>
      </c>
      <c r="D35" s="14"/>
    </row>
    <row r="36" spans="1:5" x14ac:dyDescent="0.2">
      <c r="A36" s="24" t="s">
        <v>29</v>
      </c>
      <c r="B36" s="15">
        <v>14</v>
      </c>
      <c r="C36" s="115">
        <v>184065</v>
      </c>
      <c r="D36" s="115">
        <v>190331</v>
      </c>
    </row>
    <row r="37" spans="1:5" x14ac:dyDescent="0.2">
      <c r="A37" s="24" t="s">
        <v>30</v>
      </c>
      <c r="B37" s="15"/>
      <c r="C37" s="115">
        <v>109688</v>
      </c>
      <c r="D37" s="115"/>
      <c r="E37" s="14"/>
    </row>
    <row r="38" spans="1:5" x14ac:dyDescent="0.2">
      <c r="A38" s="17"/>
      <c r="B38" s="15"/>
      <c r="C38" s="116">
        <f>SUM(C35:C37)</f>
        <v>294329</v>
      </c>
      <c r="D38" s="19">
        <f>SUM(D35:D37)</f>
        <v>190331</v>
      </c>
    </row>
    <row r="39" spans="1:5" x14ac:dyDescent="0.2">
      <c r="A39" s="18" t="s">
        <v>31</v>
      </c>
      <c r="B39" s="17"/>
      <c r="C39" s="115"/>
      <c r="D39" s="14"/>
    </row>
    <row r="40" spans="1:5" x14ac:dyDescent="0.2">
      <c r="A40" s="17" t="s">
        <v>32</v>
      </c>
      <c r="B40" s="15">
        <v>11</v>
      </c>
      <c r="C40" s="115">
        <v>7407356</v>
      </c>
      <c r="D40" s="115">
        <v>5274959</v>
      </c>
      <c r="E40" s="14"/>
    </row>
    <row r="41" spans="1:5" x14ac:dyDescent="0.2">
      <c r="A41" s="17" t="s">
        <v>33</v>
      </c>
      <c r="B41" s="15">
        <v>14</v>
      </c>
      <c r="C41" s="115"/>
      <c r="D41" s="115"/>
      <c r="E41" s="14"/>
    </row>
    <row r="42" spans="1:5" x14ac:dyDescent="0.2">
      <c r="A42" s="17" t="s">
        <v>34</v>
      </c>
      <c r="B42" s="15"/>
      <c r="C42" s="115">
        <v>45205</v>
      </c>
      <c r="D42" s="115">
        <v>0</v>
      </c>
      <c r="E42" s="14"/>
    </row>
    <row r="43" spans="1:5" x14ac:dyDescent="0.2">
      <c r="A43" s="17" t="s">
        <v>35</v>
      </c>
      <c r="B43" s="15">
        <v>12</v>
      </c>
      <c r="C43" s="115">
        <v>894822</v>
      </c>
      <c r="D43" s="115">
        <v>450688</v>
      </c>
      <c r="E43" s="14"/>
    </row>
    <row r="44" spans="1:5" x14ac:dyDescent="0.2">
      <c r="A44" s="17" t="s">
        <v>36</v>
      </c>
      <c r="B44" s="15">
        <v>13</v>
      </c>
      <c r="C44" s="115">
        <v>851933</v>
      </c>
      <c r="D44" s="115">
        <v>2130011</v>
      </c>
      <c r="E44" s="14"/>
    </row>
    <row r="45" spans="1:5" x14ac:dyDescent="0.2">
      <c r="A45" s="17"/>
      <c r="B45" s="15"/>
      <c r="C45" s="116">
        <f>SUM(C40:C44)</f>
        <v>9199316</v>
      </c>
      <c r="D45" s="19">
        <f>SUM(D40:D44)</f>
        <v>7855658</v>
      </c>
    </row>
    <row r="46" spans="1:5" s="20" customFormat="1" x14ac:dyDescent="0.2">
      <c r="A46" s="18" t="s">
        <v>37</v>
      </c>
      <c r="B46" s="15"/>
      <c r="C46" s="118">
        <f>C38+C45</f>
        <v>9493645</v>
      </c>
      <c r="D46" s="25">
        <f>D38+D45</f>
        <v>8045989</v>
      </c>
    </row>
    <row r="47" spans="1:5" s="20" customFormat="1" ht="12.75" thickBot="1" x14ac:dyDescent="0.25">
      <c r="A47" s="18" t="s">
        <v>38</v>
      </c>
      <c r="B47" s="26"/>
      <c r="C47" s="119">
        <f>C33+C46</f>
        <v>14619211</v>
      </c>
      <c r="D47" s="27">
        <f>D33+D46</f>
        <v>15252428</v>
      </c>
    </row>
    <row r="48" spans="1:5" s="30" customFormat="1" ht="12.75" thickTop="1" x14ac:dyDescent="0.2">
      <c r="A48" s="28" t="s">
        <v>39</v>
      </c>
      <c r="B48" s="15">
        <v>24</v>
      </c>
      <c r="C48" s="29">
        <v>2728</v>
      </c>
      <c r="D48" s="29">
        <v>3754</v>
      </c>
    </row>
    <row r="49" spans="1:4" x14ac:dyDescent="0.2">
      <c r="B49" s="17"/>
      <c r="C49" s="114"/>
      <c r="D49" s="31"/>
    </row>
    <row r="50" spans="1:4" x14ac:dyDescent="0.2">
      <c r="C50" s="114"/>
      <c r="D50" s="31"/>
    </row>
    <row r="52" spans="1:4" x14ac:dyDescent="0.2">
      <c r="A52" s="32" t="s">
        <v>40</v>
      </c>
      <c r="B52" s="32"/>
      <c r="C52" s="33"/>
    </row>
    <row r="53" spans="1:4" x14ac:dyDescent="0.2">
      <c r="A53" s="34" t="s">
        <v>41</v>
      </c>
      <c r="B53" s="34"/>
      <c r="C53" s="35" t="s">
        <v>42</v>
      </c>
    </row>
    <row r="54" spans="1:4" x14ac:dyDescent="0.2">
      <c r="A54" s="32" t="s">
        <v>128</v>
      </c>
      <c r="B54" s="32"/>
      <c r="C54" s="33"/>
    </row>
    <row r="55" spans="1:4" x14ac:dyDescent="0.2">
      <c r="A55" s="36" t="s">
        <v>43</v>
      </c>
      <c r="B55" s="36"/>
      <c r="C55" s="35" t="s">
        <v>42</v>
      </c>
    </row>
    <row r="56" spans="1:4" x14ac:dyDescent="0.2">
      <c r="A56" s="1"/>
      <c r="B56" s="1"/>
      <c r="C56" s="37"/>
    </row>
  </sheetData>
  <mergeCells count="1">
    <mergeCell ref="C2:D2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" zoomScaleNormal="100" workbookViewId="0">
      <selection activeCell="G2" sqref="G1:L1048576"/>
    </sheetView>
  </sheetViews>
  <sheetFormatPr defaultColWidth="9.140625" defaultRowHeight="14.25" x14ac:dyDescent="0.2"/>
  <cols>
    <col min="1" max="1" width="54.140625" style="40" customWidth="1"/>
    <col min="2" max="2" width="9" style="40" customWidth="1"/>
    <col min="3" max="3" width="17.85546875" style="72" customWidth="1"/>
    <col min="4" max="4" width="17.5703125" style="40" customWidth="1"/>
    <col min="5" max="16384" width="9.140625" style="39"/>
  </cols>
  <sheetData>
    <row r="1" spans="1:6" x14ac:dyDescent="0.2">
      <c r="A1" s="4"/>
      <c r="B1" s="4"/>
      <c r="C1" s="38"/>
      <c r="D1" s="38"/>
    </row>
    <row r="2" spans="1:6" ht="15" customHeight="1" x14ac:dyDescent="0.25">
      <c r="A2" s="41"/>
      <c r="B2" s="41"/>
      <c r="C2" s="42"/>
      <c r="D2" s="43"/>
      <c r="E2" s="42"/>
    </row>
    <row r="3" spans="1:6" ht="13.9" customHeight="1" x14ac:dyDescent="0.25">
      <c r="A3" s="44" t="s">
        <v>0</v>
      </c>
      <c r="B3" s="140" t="s">
        <v>1</v>
      </c>
      <c r="C3" s="141"/>
      <c r="D3" s="141"/>
    </row>
    <row r="4" spans="1:6" ht="5.45" customHeight="1" x14ac:dyDescent="0.25">
      <c r="A4" s="4"/>
      <c r="B4" s="4"/>
      <c r="C4" s="45"/>
      <c r="D4" s="45"/>
      <c r="E4" s="45"/>
    </row>
    <row r="5" spans="1:6" x14ac:dyDescent="0.2">
      <c r="A5" s="46"/>
      <c r="B5" s="46"/>
      <c r="C5" s="47"/>
      <c r="D5" s="46"/>
    </row>
    <row r="6" spans="1:6" ht="15.75" x14ac:dyDescent="0.2">
      <c r="A6" s="142" t="s">
        <v>44</v>
      </c>
      <c r="B6" s="142"/>
      <c r="C6" s="142"/>
      <c r="D6" s="142"/>
    </row>
    <row r="7" spans="1:6" x14ac:dyDescent="0.2">
      <c r="A7" s="139" t="s">
        <v>134</v>
      </c>
      <c r="B7" s="139"/>
      <c r="C7" s="139"/>
      <c r="D7" s="139"/>
    </row>
    <row r="8" spans="1:6" x14ac:dyDescent="0.2">
      <c r="A8" s="4"/>
      <c r="B8" s="4"/>
      <c r="C8" s="48"/>
      <c r="D8" s="49" t="s">
        <v>45</v>
      </c>
    </row>
    <row r="9" spans="1:6" ht="24" x14ac:dyDescent="0.2">
      <c r="A9" s="50" t="s">
        <v>46</v>
      </c>
      <c r="B9" s="50" t="s">
        <v>3</v>
      </c>
      <c r="C9" s="51" t="s">
        <v>47</v>
      </c>
      <c r="D9" s="52" t="s">
        <v>48</v>
      </c>
    </row>
    <row r="10" spans="1:6" x14ac:dyDescent="0.2">
      <c r="A10" s="53" t="s">
        <v>49</v>
      </c>
      <c r="B10" s="54">
        <v>18</v>
      </c>
      <c r="C10" s="122">
        <v>241253</v>
      </c>
      <c r="D10" s="122">
        <v>528978</v>
      </c>
      <c r="F10" s="55"/>
    </row>
    <row r="11" spans="1:6" x14ac:dyDescent="0.2">
      <c r="A11" s="56" t="s">
        <v>50</v>
      </c>
      <c r="B11" s="57">
        <v>19</v>
      </c>
      <c r="C11" s="122">
        <v>562171</v>
      </c>
      <c r="D11" s="122">
        <v>959637</v>
      </c>
      <c r="F11" s="55"/>
    </row>
    <row r="12" spans="1:6" ht="14.45" customHeight="1" x14ac:dyDescent="0.2">
      <c r="A12" s="58" t="s">
        <v>51</v>
      </c>
      <c r="B12" s="59"/>
      <c r="C12" s="123">
        <f>C10-C11</f>
        <v>-320918</v>
      </c>
      <c r="D12" s="123">
        <f>D10-D11</f>
        <v>-430659</v>
      </c>
      <c r="F12" s="60"/>
    </row>
    <row r="13" spans="1:6" ht="12.75" customHeight="1" x14ac:dyDescent="0.2">
      <c r="A13" s="61" t="s">
        <v>52</v>
      </c>
      <c r="B13" s="59">
        <v>21</v>
      </c>
      <c r="C13" s="122">
        <v>139369</v>
      </c>
      <c r="D13" s="124">
        <v>111471</v>
      </c>
      <c r="F13" s="60"/>
    </row>
    <row r="14" spans="1:6" ht="12.75" customHeight="1" x14ac:dyDescent="0.2">
      <c r="A14" s="61" t="s">
        <v>53</v>
      </c>
      <c r="B14" s="59">
        <v>20</v>
      </c>
      <c r="C14" s="122">
        <v>8765</v>
      </c>
      <c r="D14" s="124">
        <v>28595</v>
      </c>
      <c r="F14" s="60"/>
    </row>
    <row r="15" spans="1:6" ht="12.75" customHeight="1" x14ac:dyDescent="0.2">
      <c r="A15" s="61" t="s">
        <v>54</v>
      </c>
      <c r="B15" s="59"/>
      <c r="C15" s="122">
        <v>21562</v>
      </c>
      <c r="D15" s="125">
        <v>7558</v>
      </c>
      <c r="F15" s="60"/>
    </row>
    <row r="16" spans="1:6" x14ac:dyDescent="0.2">
      <c r="A16" s="56" t="s">
        <v>55</v>
      </c>
      <c r="B16" s="57"/>
      <c r="C16" s="122">
        <v>19113</v>
      </c>
      <c r="D16" s="124">
        <v>13046</v>
      </c>
    </row>
    <row r="17" spans="1:4" x14ac:dyDescent="0.2">
      <c r="A17" s="58" t="s">
        <v>56</v>
      </c>
      <c r="B17" s="62"/>
      <c r="C17" s="126">
        <f>C12-C13-C14+C15-C16</f>
        <v>-466603</v>
      </c>
      <c r="D17" s="126">
        <f>D12-D13-D14+D15-D16</f>
        <v>-576213</v>
      </c>
    </row>
    <row r="18" spans="1:4" x14ac:dyDescent="0.2">
      <c r="A18" s="53" t="s">
        <v>57</v>
      </c>
      <c r="B18" s="63"/>
      <c r="C18" s="122"/>
      <c r="D18" s="127">
        <v>0</v>
      </c>
    </row>
    <row r="19" spans="1:4" x14ac:dyDescent="0.2">
      <c r="A19" s="53" t="s">
        <v>58</v>
      </c>
      <c r="B19" s="63">
        <v>22</v>
      </c>
      <c r="C19" s="122">
        <v>37452</v>
      </c>
      <c r="D19" s="127">
        <v>25498</v>
      </c>
    </row>
    <row r="20" spans="1:4" x14ac:dyDescent="0.2">
      <c r="A20" s="64" t="s">
        <v>59</v>
      </c>
      <c r="B20" s="65"/>
      <c r="C20" s="122">
        <v>48415</v>
      </c>
      <c r="D20" s="128">
        <v>89988</v>
      </c>
    </row>
    <row r="21" spans="1:4" x14ac:dyDescent="0.2">
      <c r="A21" s="58" t="s">
        <v>60</v>
      </c>
      <c r="B21" s="59"/>
      <c r="C21" s="129">
        <f>C17-C19+C20+C18</f>
        <v>-455640</v>
      </c>
      <c r="D21" s="129">
        <f>D17-D19+D20+D18</f>
        <v>-511723</v>
      </c>
    </row>
    <row r="22" spans="1:4" x14ac:dyDescent="0.2">
      <c r="A22" s="61" t="s">
        <v>61</v>
      </c>
      <c r="B22" s="59"/>
      <c r="C22" s="124" t="s">
        <v>62</v>
      </c>
      <c r="D22" s="124" t="s">
        <v>62</v>
      </c>
    </row>
    <row r="23" spans="1:4" x14ac:dyDescent="0.2">
      <c r="A23" s="58" t="s">
        <v>63</v>
      </c>
      <c r="B23" s="59"/>
      <c r="C23" s="129">
        <f>C21</f>
        <v>-455640</v>
      </c>
      <c r="D23" s="129">
        <f>D21</f>
        <v>-511723</v>
      </c>
    </row>
    <row r="24" spans="1:4" x14ac:dyDescent="0.2">
      <c r="A24" s="61" t="s">
        <v>64</v>
      </c>
      <c r="B24" s="59"/>
      <c r="C24" s="124" t="s">
        <v>62</v>
      </c>
      <c r="D24" s="124" t="s">
        <v>62</v>
      </c>
    </row>
    <row r="25" spans="1:4" ht="16.899999999999999" customHeight="1" x14ac:dyDescent="0.2">
      <c r="A25" s="58" t="s">
        <v>65</v>
      </c>
      <c r="B25" s="59"/>
      <c r="C25" s="129">
        <f>C23</f>
        <v>-455640</v>
      </c>
      <c r="D25" s="129">
        <f>D23</f>
        <v>-511723</v>
      </c>
    </row>
    <row r="26" spans="1:4" x14ac:dyDescent="0.2">
      <c r="A26" s="66" t="s">
        <v>66</v>
      </c>
      <c r="B26" s="50">
        <v>23</v>
      </c>
      <c r="C26" s="129">
        <v>-2425</v>
      </c>
      <c r="D26" s="129">
        <v>-272</v>
      </c>
    </row>
    <row r="27" spans="1:4" x14ac:dyDescent="0.2">
      <c r="A27" s="67"/>
      <c r="B27" s="67"/>
      <c r="C27" s="69"/>
      <c r="D27" s="69"/>
    </row>
    <row r="28" spans="1:4" x14ac:dyDescent="0.2">
      <c r="A28" s="67"/>
      <c r="B28" s="67"/>
      <c r="C28" s="68"/>
      <c r="D28" s="69"/>
    </row>
    <row r="29" spans="1:4" x14ac:dyDescent="0.2">
      <c r="A29" s="4"/>
      <c r="B29" s="4"/>
      <c r="C29" s="48"/>
      <c r="D29" s="4"/>
    </row>
    <row r="30" spans="1:4" x14ac:dyDescent="0.2">
      <c r="A30" s="32" t="s">
        <v>67</v>
      </c>
      <c r="B30" s="32"/>
      <c r="C30" s="33"/>
      <c r="D30" s="48"/>
    </row>
    <row r="31" spans="1:4" x14ac:dyDescent="0.2">
      <c r="A31" s="34" t="s">
        <v>41</v>
      </c>
      <c r="B31" s="34"/>
      <c r="C31" s="35" t="s">
        <v>42</v>
      </c>
      <c r="D31" s="48"/>
    </row>
    <row r="32" spans="1:4" x14ac:dyDescent="0.2">
      <c r="A32" s="32" t="s">
        <v>129</v>
      </c>
      <c r="B32" s="32"/>
      <c r="C32" s="33"/>
      <c r="D32" s="48"/>
    </row>
    <row r="33" spans="1:4" x14ac:dyDescent="0.2">
      <c r="A33" s="36" t="s">
        <v>43</v>
      </c>
      <c r="B33" s="36"/>
      <c r="C33" s="35" t="s">
        <v>42</v>
      </c>
      <c r="D33" s="48"/>
    </row>
    <row r="34" spans="1:4" x14ac:dyDescent="0.2">
      <c r="A34" s="4"/>
      <c r="B34" s="4"/>
      <c r="C34" s="70"/>
      <c r="D34" s="48"/>
    </row>
    <row r="35" spans="1:4" x14ac:dyDescent="0.2">
      <c r="C35" s="71"/>
      <c r="D35" s="72"/>
    </row>
  </sheetData>
  <mergeCells count="3">
    <mergeCell ref="A7:D7"/>
    <mergeCell ref="B3:D3"/>
    <mergeCell ref="A6:D6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1"/>
  <sheetViews>
    <sheetView topLeftCell="A32" workbookViewId="0">
      <selection activeCell="G32" sqref="G1:L1048576"/>
    </sheetView>
  </sheetViews>
  <sheetFormatPr defaultColWidth="9.140625" defaultRowHeight="12" customHeight="1" x14ac:dyDescent="0.2"/>
  <cols>
    <col min="1" max="1" width="6.7109375" style="39" customWidth="1"/>
    <col min="2" max="2" width="78.5703125" style="40" customWidth="1"/>
    <col min="3" max="3" width="14.7109375" style="72" customWidth="1"/>
    <col min="4" max="4" width="15.42578125" style="39" customWidth="1"/>
    <col min="5" max="5" width="15" style="39" bestFit="1" customWidth="1"/>
    <col min="6" max="16384" width="9.140625" style="39"/>
  </cols>
  <sheetData>
    <row r="1" spans="2:4" ht="12" customHeight="1" x14ac:dyDescent="0.2">
      <c r="B1" s="4"/>
      <c r="C1" s="73"/>
    </row>
    <row r="2" spans="2:4" ht="12" customHeight="1" x14ac:dyDescent="0.2">
      <c r="B2" s="4"/>
    </row>
    <row r="3" spans="2:4" ht="12" customHeight="1" x14ac:dyDescent="0.25">
      <c r="B3" s="44" t="s">
        <v>0</v>
      </c>
      <c r="C3" s="138" t="s">
        <v>1</v>
      </c>
      <c r="D3" s="144"/>
    </row>
    <row r="4" spans="2:4" ht="4.9000000000000004" customHeight="1" x14ac:dyDescent="0.2">
      <c r="B4" s="4"/>
      <c r="C4" s="120"/>
      <c r="D4" s="74"/>
    </row>
    <row r="5" spans="2:4" ht="17.45" customHeight="1" x14ac:dyDescent="0.2">
      <c r="B5" s="46"/>
      <c r="C5" s="121"/>
      <c r="D5" s="75"/>
    </row>
    <row r="6" spans="2:4" ht="18.75" customHeight="1" x14ac:dyDescent="0.2">
      <c r="B6" s="145" t="s">
        <v>68</v>
      </c>
      <c r="C6" s="145"/>
    </row>
    <row r="7" spans="2:4" ht="12" customHeight="1" x14ac:dyDescent="0.2">
      <c r="B7" s="146" t="str">
        <f>ОПиУ!A7</f>
        <v>за 3 месяца 2024 года</v>
      </c>
      <c r="C7" s="146"/>
      <c r="D7" s="146"/>
    </row>
    <row r="8" spans="2:4" ht="12" customHeight="1" x14ac:dyDescent="0.2">
      <c r="B8" s="76"/>
      <c r="C8" s="77" t="s">
        <v>45</v>
      </c>
    </row>
    <row r="9" spans="2:4" ht="28.5" customHeight="1" x14ac:dyDescent="0.2">
      <c r="B9" s="78" t="s">
        <v>46</v>
      </c>
      <c r="C9" s="79" t="s">
        <v>47</v>
      </c>
      <c r="D9" s="80" t="s">
        <v>48</v>
      </c>
    </row>
    <row r="10" spans="2:4" ht="12" customHeight="1" x14ac:dyDescent="0.2">
      <c r="B10" s="147" t="s">
        <v>69</v>
      </c>
      <c r="C10" s="147"/>
      <c r="D10" s="147"/>
    </row>
    <row r="11" spans="2:4" ht="12" customHeight="1" x14ac:dyDescent="0.2">
      <c r="B11" s="81" t="s">
        <v>70</v>
      </c>
      <c r="C11" s="130">
        <f>SUM(C12:C17)</f>
        <v>4757</v>
      </c>
      <c r="D11" s="130">
        <f>SUM(D12:D17)</f>
        <v>598260</v>
      </c>
    </row>
    <row r="12" spans="2:4" ht="12" customHeight="1" x14ac:dyDescent="0.2">
      <c r="B12" s="82" t="s">
        <v>71</v>
      </c>
      <c r="C12" s="131"/>
      <c r="D12" s="131" t="s">
        <v>62</v>
      </c>
    </row>
    <row r="13" spans="2:4" ht="12" customHeight="1" x14ac:dyDescent="0.2">
      <c r="B13" s="83" t="s">
        <v>72</v>
      </c>
      <c r="C13" s="135">
        <v>4757</v>
      </c>
      <c r="D13" s="124">
        <v>685</v>
      </c>
    </row>
    <row r="14" spans="2:4" ht="12" customHeight="1" x14ac:dyDescent="0.2">
      <c r="B14" s="83" t="s">
        <v>73</v>
      </c>
      <c r="C14" s="131"/>
      <c r="D14" s="124"/>
    </row>
    <row r="15" spans="2:4" ht="12" customHeight="1" x14ac:dyDescent="0.2">
      <c r="B15" s="83" t="s">
        <v>74</v>
      </c>
      <c r="C15" s="131"/>
      <c r="D15" s="124">
        <v>410090</v>
      </c>
    </row>
    <row r="16" spans="2:4" ht="12" customHeight="1" x14ac:dyDescent="0.2">
      <c r="B16" s="83" t="s">
        <v>75</v>
      </c>
      <c r="C16" s="130"/>
      <c r="D16" s="124"/>
    </row>
    <row r="17" spans="2:4" ht="12" customHeight="1" x14ac:dyDescent="0.2">
      <c r="B17" s="83" t="s">
        <v>76</v>
      </c>
      <c r="C17" s="131"/>
      <c r="D17" s="124">
        <v>187485</v>
      </c>
    </row>
    <row r="18" spans="2:4" ht="12" customHeight="1" x14ac:dyDescent="0.2">
      <c r="B18" s="84" t="s">
        <v>77</v>
      </c>
      <c r="C18" s="130">
        <f>SUM(C19:C26)-1000</f>
        <v>1485432</v>
      </c>
      <c r="D18" s="130">
        <f>SUM(D19:D26)</f>
        <v>1417274</v>
      </c>
    </row>
    <row r="19" spans="2:4" ht="12" customHeight="1" x14ac:dyDescent="0.2">
      <c r="B19" s="82" t="s">
        <v>71</v>
      </c>
      <c r="C19" s="131"/>
      <c r="D19" s="131" t="s">
        <v>62</v>
      </c>
    </row>
    <row r="20" spans="2:4" ht="14.45" customHeight="1" x14ac:dyDescent="0.2">
      <c r="B20" s="83" t="s">
        <v>78</v>
      </c>
      <c r="C20" s="131">
        <v>339424</v>
      </c>
      <c r="D20" s="124">
        <v>590722</v>
      </c>
    </row>
    <row r="21" spans="2:4" ht="16.149999999999999" customHeight="1" x14ac:dyDescent="0.2">
      <c r="B21" s="83" t="s">
        <v>79</v>
      </c>
      <c r="C21" s="135">
        <v>68145</v>
      </c>
      <c r="D21" s="124">
        <v>153172</v>
      </c>
    </row>
    <row r="22" spans="2:4" ht="13.15" customHeight="1" x14ac:dyDescent="0.2">
      <c r="B22" s="83" t="s">
        <v>80</v>
      </c>
      <c r="C22" s="135">
        <v>419498</v>
      </c>
      <c r="D22" s="124">
        <v>193820</v>
      </c>
    </row>
    <row r="23" spans="2:4" ht="13.15" customHeight="1" x14ac:dyDescent="0.2">
      <c r="B23" s="83" t="s">
        <v>81</v>
      </c>
      <c r="C23" s="131"/>
      <c r="D23" s="124"/>
    </row>
    <row r="24" spans="2:4" ht="13.15" customHeight="1" x14ac:dyDescent="0.2">
      <c r="B24" s="83" t="s">
        <v>82</v>
      </c>
      <c r="C24" s="135">
        <v>24</v>
      </c>
      <c r="D24" s="124"/>
    </row>
    <row r="25" spans="2:4" ht="13.15" customHeight="1" x14ac:dyDescent="0.2">
      <c r="B25" s="83" t="s">
        <v>83</v>
      </c>
      <c r="C25" s="135">
        <v>650512</v>
      </c>
      <c r="D25" s="124">
        <v>469764</v>
      </c>
    </row>
    <row r="26" spans="2:4" ht="15.6" customHeight="1" x14ac:dyDescent="0.2">
      <c r="B26" s="83" t="s">
        <v>84</v>
      </c>
      <c r="C26" s="135">
        <f>9578-749</f>
        <v>8829</v>
      </c>
      <c r="D26" s="124">
        <v>9796</v>
      </c>
    </row>
    <row r="27" spans="2:4" ht="12" customHeight="1" x14ac:dyDescent="0.2">
      <c r="B27" s="85" t="s">
        <v>85</v>
      </c>
      <c r="C27" s="130">
        <f>C11-C18</f>
        <v>-1480675</v>
      </c>
      <c r="D27" s="130">
        <f>D11-D18</f>
        <v>-819014</v>
      </c>
    </row>
    <row r="28" spans="2:4" ht="12" customHeight="1" x14ac:dyDescent="0.2">
      <c r="B28" s="143" t="s">
        <v>86</v>
      </c>
      <c r="C28" s="143"/>
      <c r="D28" s="143"/>
    </row>
    <row r="29" spans="2:4" ht="12" customHeight="1" x14ac:dyDescent="0.2">
      <c r="B29" s="81" t="s">
        <v>70</v>
      </c>
      <c r="C29" s="130">
        <f>SUM(C30:C37)</f>
        <v>0</v>
      </c>
      <c r="D29" s="130">
        <f>SUM(D30:D37)</f>
        <v>0</v>
      </c>
    </row>
    <row r="30" spans="2:4" ht="12" customHeight="1" x14ac:dyDescent="0.2">
      <c r="B30" s="82" t="s">
        <v>71</v>
      </c>
      <c r="C30" s="131" t="s">
        <v>62</v>
      </c>
      <c r="D30" s="124" t="s">
        <v>62</v>
      </c>
    </row>
    <row r="31" spans="2:4" ht="12" customHeight="1" x14ac:dyDescent="0.2">
      <c r="B31" s="83" t="s">
        <v>87</v>
      </c>
      <c r="C31" s="131" t="s">
        <v>62</v>
      </c>
      <c r="D31" s="124" t="s">
        <v>62</v>
      </c>
    </row>
    <row r="32" spans="2:4" ht="12" customHeight="1" x14ac:dyDescent="0.2">
      <c r="B32" s="86" t="s">
        <v>88</v>
      </c>
      <c r="C32" s="131" t="s">
        <v>62</v>
      </c>
      <c r="D32" s="124" t="s">
        <v>62</v>
      </c>
    </row>
    <row r="33" spans="2:4" ht="14.45" customHeight="1" x14ac:dyDescent="0.2">
      <c r="B33" s="86" t="s">
        <v>89</v>
      </c>
      <c r="C33" s="131" t="s">
        <v>62</v>
      </c>
      <c r="D33" s="124" t="s">
        <v>62</v>
      </c>
    </row>
    <row r="34" spans="2:4" ht="12" customHeight="1" x14ac:dyDescent="0.2">
      <c r="B34" s="83" t="s">
        <v>90</v>
      </c>
      <c r="C34" s="131"/>
      <c r="D34" s="124"/>
    </row>
    <row r="35" spans="2:4" ht="12" customHeight="1" x14ac:dyDescent="0.2">
      <c r="B35" s="87" t="s">
        <v>91</v>
      </c>
      <c r="C35" s="131"/>
      <c r="D35" s="124"/>
    </row>
    <row r="36" spans="2:4" ht="12" customHeight="1" x14ac:dyDescent="0.2">
      <c r="B36" s="88" t="s">
        <v>92</v>
      </c>
      <c r="C36" s="134" t="s">
        <v>62</v>
      </c>
      <c r="D36" s="124" t="s">
        <v>62</v>
      </c>
    </row>
    <row r="37" spans="2:4" ht="12" customHeight="1" x14ac:dyDescent="0.2">
      <c r="B37" s="83" t="s">
        <v>76</v>
      </c>
      <c r="C37" s="131"/>
      <c r="D37" s="124"/>
    </row>
    <row r="38" spans="2:4" ht="12" customHeight="1" x14ac:dyDescent="0.2">
      <c r="B38" s="81" t="s">
        <v>77</v>
      </c>
      <c r="C38" s="130">
        <f>SUM(C39:C46)+1000</f>
        <v>733970</v>
      </c>
      <c r="D38" s="130">
        <f>SUM(D39:D46)</f>
        <v>1067</v>
      </c>
    </row>
    <row r="39" spans="2:4" ht="12" customHeight="1" x14ac:dyDescent="0.2">
      <c r="B39" s="89" t="s">
        <v>71</v>
      </c>
      <c r="C39" s="131"/>
      <c r="D39" s="131"/>
    </row>
    <row r="40" spans="2:4" ht="12" customHeight="1" x14ac:dyDescent="0.2">
      <c r="B40" s="86" t="s">
        <v>93</v>
      </c>
      <c r="C40" s="131">
        <v>62847</v>
      </c>
      <c r="D40" s="124">
        <v>1067</v>
      </c>
    </row>
    <row r="41" spans="2:4" ht="12" customHeight="1" x14ac:dyDescent="0.2">
      <c r="B41" s="83" t="s">
        <v>94</v>
      </c>
      <c r="C41" s="131"/>
      <c r="D41" s="124"/>
    </row>
    <row r="42" spans="2:4" ht="12" customHeight="1" x14ac:dyDescent="0.2">
      <c r="B42" s="83" t="s">
        <v>95</v>
      </c>
      <c r="C42" s="131">
        <v>670123</v>
      </c>
      <c r="D42" s="124"/>
    </row>
    <row r="43" spans="2:4" ht="12" customHeight="1" x14ac:dyDescent="0.2">
      <c r="B43" s="83" t="s">
        <v>96</v>
      </c>
      <c r="C43" s="131"/>
      <c r="D43" s="124"/>
    </row>
    <row r="44" spans="2:4" ht="12" customHeight="1" x14ac:dyDescent="0.2">
      <c r="B44" s="83" t="s">
        <v>97</v>
      </c>
      <c r="C44" s="131"/>
      <c r="D44" s="124"/>
    </row>
    <row r="45" spans="2:4" ht="12" customHeight="1" x14ac:dyDescent="0.2">
      <c r="B45" s="90" t="s">
        <v>98</v>
      </c>
      <c r="C45" s="134"/>
      <c r="D45" s="124"/>
    </row>
    <row r="46" spans="2:4" ht="12" customHeight="1" x14ac:dyDescent="0.2">
      <c r="B46" s="86" t="s">
        <v>84</v>
      </c>
      <c r="C46" s="131"/>
      <c r="D46" s="124"/>
    </row>
    <row r="47" spans="2:4" ht="12" customHeight="1" x14ac:dyDescent="0.2">
      <c r="B47" s="91" t="s">
        <v>99</v>
      </c>
      <c r="C47" s="130">
        <f>C29-C38</f>
        <v>-733970</v>
      </c>
      <c r="D47" s="130">
        <f>D29-D38</f>
        <v>-1067</v>
      </c>
    </row>
    <row r="48" spans="2:4" ht="12" customHeight="1" x14ac:dyDescent="0.2">
      <c r="B48" s="143" t="s">
        <v>100</v>
      </c>
      <c r="C48" s="143"/>
      <c r="D48" s="143"/>
    </row>
    <row r="49" spans="2:5" ht="12" customHeight="1" x14ac:dyDescent="0.2">
      <c r="B49" s="92" t="s">
        <v>70</v>
      </c>
      <c r="C49" s="130">
        <f>SUM(C50:C54)</f>
        <v>8376480</v>
      </c>
      <c r="D49" s="130">
        <f>SUM(D50:D54)</f>
        <v>3118955</v>
      </c>
    </row>
    <row r="50" spans="2:5" ht="12" customHeight="1" x14ac:dyDescent="0.2">
      <c r="B50" s="89" t="s">
        <v>71</v>
      </c>
      <c r="C50" s="131"/>
      <c r="D50" s="124"/>
    </row>
    <row r="51" spans="2:5" ht="12" customHeight="1" x14ac:dyDescent="0.2">
      <c r="B51" s="86" t="s">
        <v>101</v>
      </c>
      <c r="C51" s="131"/>
      <c r="D51" s="124">
        <v>2218955</v>
      </c>
    </row>
    <row r="52" spans="2:5" ht="12" customHeight="1" x14ac:dyDescent="0.2">
      <c r="B52" s="86" t="s">
        <v>102</v>
      </c>
      <c r="C52" s="135">
        <v>8376480</v>
      </c>
      <c r="D52" s="131">
        <v>900000</v>
      </c>
    </row>
    <row r="53" spans="2:5" ht="12" customHeight="1" x14ac:dyDescent="0.2">
      <c r="B53" s="86" t="s">
        <v>103</v>
      </c>
      <c r="C53" s="131"/>
      <c r="D53" s="124"/>
    </row>
    <row r="54" spans="2:5" ht="12" customHeight="1" x14ac:dyDescent="0.2">
      <c r="B54" s="86" t="s">
        <v>76</v>
      </c>
      <c r="C54" s="131"/>
      <c r="D54" s="124"/>
    </row>
    <row r="55" spans="2:5" ht="12" customHeight="1" x14ac:dyDescent="0.2">
      <c r="B55" s="92" t="s">
        <v>77</v>
      </c>
      <c r="C55" s="130">
        <f>SUM(C57:C60)</f>
        <v>6223133</v>
      </c>
      <c r="D55" s="130">
        <f>SUM(D57:D60)</f>
        <v>2219350</v>
      </c>
    </row>
    <row r="56" spans="2:5" ht="12" customHeight="1" x14ac:dyDescent="0.2">
      <c r="B56" s="89" t="s">
        <v>71</v>
      </c>
      <c r="C56" s="131" t="s">
        <v>62</v>
      </c>
      <c r="D56" s="124"/>
    </row>
    <row r="57" spans="2:5" ht="12" customHeight="1" x14ac:dyDescent="0.2">
      <c r="B57" s="83" t="s">
        <v>104</v>
      </c>
      <c r="C57" s="135">
        <v>6223133</v>
      </c>
      <c r="D57" s="131">
        <v>2219350</v>
      </c>
    </row>
    <row r="58" spans="2:5" ht="12" customHeight="1" x14ac:dyDescent="0.2">
      <c r="B58" s="83" t="s">
        <v>105</v>
      </c>
      <c r="C58" s="131"/>
      <c r="D58" s="124"/>
    </row>
    <row r="59" spans="2:5" ht="12" customHeight="1" x14ac:dyDescent="0.2">
      <c r="B59" s="86" t="s">
        <v>106</v>
      </c>
      <c r="C59" s="131"/>
      <c r="D59" s="124"/>
    </row>
    <row r="60" spans="2:5" ht="12" customHeight="1" x14ac:dyDescent="0.25">
      <c r="B60" s="83" t="s">
        <v>107</v>
      </c>
      <c r="C60" s="131"/>
      <c r="D60" s="132"/>
    </row>
    <row r="61" spans="2:5" ht="12" customHeight="1" x14ac:dyDescent="0.2">
      <c r="B61" s="85" t="s">
        <v>108</v>
      </c>
      <c r="C61" s="130">
        <f>C49-C55</f>
        <v>2153347</v>
      </c>
      <c r="D61" s="130">
        <f>D49-D55</f>
        <v>899605</v>
      </c>
      <c r="E61" s="93"/>
    </row>
    <row r="62" spans="2:5" ht="12" customHeight="1" x14ac:dyDescent="0.2">
      <c r="B62" s="85" t="s">
        <v>109</v>
      </c>
      <c r="C62" s="130">
        <f>C27+C47+C61</f>
        <v>-61298</v>
      </c>
      <c r="D62" s="130">
        <f>D27+D47+D61</f>
        <v>79524</v>
      </c>
    </row>
    <row r="63" spans="2:5" ht="12" customHeight="1" x14ac:dyDescent="0.2">
      <c r="B63" s="94" t="s">
        <v>110</v>
      </c>
      <c r="C63" s="130">
        <v>605</v>
      </c>
      <c r="D63" s="131">
        <v>381</v>
      </c>
    </row>
    <row r="64" spans="2:5" ht="12" customHeight="1" x14ac:dyDescent="0.2">
      <c r="B64" s="95" t="s">
        <v>111</v>
      </c>
      <c r="C64" s="131">
        <v>103307</v>
      </c>
      <c r="D64" s="124">
        <v>11175</v>
      </c>
    </row>
    <row r="65" spans="2:5" ht="12" customHeight="1" x14ac:dyDescent="0.2">
      <c r="B65" s="95" t="s">
        <v>112</v>
      </c>
      <c r="C65" s="131">
        <f>C64+C62+C63</f>
        <v>42614</v>
      </c>
      <c r="D65" s="131">
        <f>D64+D62+D63</f>
        <v>91080</v>
      </c>
      <c r="E65" s="111">
        <f>C65-'ОФП '!C22</f>
        <v>0</v>
      </c>
    </row>
    <row r="68" spans="2:5" ht="12" customHeight="1" x14ac:dyDescent="0.2">
      <c r="B68" s="96" t="s">
        <v>40</v>
      </c>
      <c r="C68" s="97"/>
    </row>
    <row r="69" spans="2:5" ht="12" customHeight="1" x14ac:dyDescent="0.2">
      <c r="B69" s="98" t="s">
        <v>41</v>
      </c>
      <c r="C69" s="99" t="s">
        <v>42</v>
      </c>
    </row>
    <row r="70" spans="2:5" ht="12" customHeight="1" x14ac:dyDescent="0.2">
      <c r="B70" s="96" t="s">
        <v>128</v>
      </c>
      <c r="C70" s="97"/>
    </row>
    <row r="71" spans="2:5" ht="12" customHeight="1" x14ac:dyDescent="0.2">
      <c r="B71" s="100" t="s">
        <v>43</v>
      </c>
      <c r="C71" s="99" t="s">
        <v>42</v>
      </c>
    </row>
  </sheetData>
  <mergeCells count="6">
    <mergeCell ref="B48:D48"/>
    <mergeCell ref="C3:D3"/>
    <mergeCell ref="B6:C6"/>
    <mergeCell ref="B7:D7"/>
    <mergeCell ref="B10:D10"/>
    <mergeCell ref="B28:D28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F36" sqref="F35:G36"/>
    </sheetView>
  </sheetViews>
  <sheetFormatPr defaultColWidth="9.140625" defaultRowHeight="14.25" x14ac:dyDescent="0.2"/>
  <cols>
    <col min="1" max="12" width="2.5703125" style="40" customWidth="1"/>
    <col min="13" max="13" width="5.5703125" style="40" customWidth="1"/>
    <col min="14" max="14" width="2.5703125" style="40" hidden="1" customWidth="1"/>
    <col min="15" max="15" width="16.5703125" style="72" customWidth="1"/>
    <col min="16" max="16" width="13.7109375" style="72" customWidth="1"/>
    <col min="17" max="17" width="25.5703125" style="72" customWidth="1"/>
    <col min="18" max="18" width="13.42578125" style="72" customWidth="1"/>
    <col min="19" max="19" width="10.7109375" style="72" customWidth="1"/>
    <col min="20" max="20" width="20.140625" style="101" customWidth="1"/>
    <col min="21" max="16384" width="9.140625" style="39"/>
  </cols>
  <sheetData>
    <row r="1" spans="1:20" ht="9.75" customHeight="1" x14ac:dyDescent="0.2">
      <c r="A1" s="41"/>
      <c r="B1" s="41"/>
      <c r="C1" s="41"/>
      <c r="D1" s="41"/>
      <c r="E1" s="41"/>
      <c r="F1" s="41"/>
      <c r="G1" s="41"/>
      <c r="H1" s="155" t="s">
        <v>1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0" x14ac:dyDescent="0.2">
      <c r="A2" s="44" t="s">
        <v>0</v>
      </c>
      <c r="B2" s="41"/>
      <c r="C2" s="41"/>
      <c r="D2" s="41"/>
      <c r="E2" s="41"/>
      <c r="F2" s="41"/>
      <c r="G2" s="41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20" ht="5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8"/>
      <c r="P3" s="48"/>
      <c r="Q3" s="48"/>
      <c r="R3" s="102"/>
      <c r="S3" s="102"/>
    </row>
    <row r="4" spans="1:20" s="101" customForma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"/>
      <c r="P4" s="5"/>
      <c r="Q4" s="5"/>
      <c r="R4" s="5"/>
      <c r="S4" s="47"/>
    </row>
    <row r="5" spans="1:20" s="101" customFormat="1" ht="15.75" x14ac:dyDescent="0.2">
      <c r="A5" s="142" t="s">
        <v>113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02"/>
    </row>
    <row r="6" spans="1:20" s="101" customFormat="1" x14ac:dyDescent="0.2">
      <c r="A6" s="139" t="s">
        <v>135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02"/>
    </row>
    <row r="7" spans="1:20" s="101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8"/>
      <c r="P7" s="48"/>
      <c r="Q7" s="48"/>
      <c r="R7" s="102"/>
      <c r="S7" s="72" t="s">
        <v>45</v>
      </c>
    </row>
    <row r="8" spans="1:20" s="101" customFormat="1" ht="18.75" customHeight="1" x14ac:dyDescent="0.2">
      <c r="A8" s="156" t="s">
        <v>114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 t="s">
        <v>24</v>
      </c>
      <c r="P8" s="157" t="s">
        <v>115</v>
      </c>
      <c r="Q8" s="158" t="s">
        <v>116</v>
      </c>
      <c r="R8" s="157" t="s">
        <v>117</v>
      </c>
      <c r="S8" s="158" t="s">
        <v>118</v>
      </c>
    </row>
    <row r="9" spans="1:20" s="101" customFormat="1" ht="25.9" customHeight="1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  <c r="P9" s="157"/>
      <c r="Q9" s="159"/>
      <c r="R9" s="157"/>
      <c r="S9" s="160"/>
    </row>
    <row r="10" spans="1:20" s="101" customFormat="1" ht="12" customHeight="1" x14ac:dyDescent="0.2">
      <c r="A10" s="150" t="s">
        <v>119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36">
        <f>O20</f>
        <v>16395198</v>
      </c>
      <c r="P10" s="136">
        <f t="shared" ref="P10:S10" si="0">P20</f>
        <v>2080547</v>
      </c>
      <c r="Q10" s="136">
        <v>0</v>
      </c>
      <c r="R10" s="136">
        <f t="shared" si="0"/>
        <v>-11269306</v>
      </c>
      <c r="S10" s="136">
        <f t="shared" si="0"/>
        <v>7206439</v>
      </c>
    </row>
    <row r="11" spans="1:20" s="101" customFormat="1" ht="12" customHeight="1" x14ac:dyDescent="0.2">
      <c r="A11" s="151" t="s">
        <v>63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24"/>
      <c r="P11" s="124"/>
      <c r="Q11" s="124"/>
      <c r="R11" s="124">
        <f>ОПиУ!C25</f>
        <v>-455640</v>
      </c>
      <c r="S11" s="124">
        <f>SUM(O11:R11)</f>
        <v>-455640</v>
      </c>
    </row>
    <row r="12" spans="1:20" s="101" customFormat="1" ht="12" customHeight="1" x14ac:dyDescent="0.2">
      <c r="A12" s="152" t="s">
        <v>120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24"/>
      <c r="P12" s="124"/>
      <c r="Q12" s="124">
        <v>-36957</v>
      </c>
      <c r="R12" s="124"/>
      <c r="S12" s="124">
        <f t="shared" ref="S12:S14" si="1">SUM(O12:R12)</f>
        <v>-36957</v>
      </c>
    </row>
    <row r="13" spans="1:20" s="101" customFormat="1" ht="12" customHeight="1" x14ac:dyDescent="0.2">
      <c r="A13" s="152" t="s">
        <v>137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  <c r="O13" s="137"/>
      <c r="P13" s="137"/>
      <c r="Q13" s="137"/>
      <c r="R13" s="137">
        <v>-1588276</v>
      </c>
      <c r="S13" s="124">
        <f t="shared" si="1"/>
        <v>-1588276</v>
      </c>
    </row>
    <row r="14" spans="1:20" s="101" customFormat="1" ht="12" customHeight="1" x14ac:dyDescent="0.2">
      <c r="A14" s="151" t="s">
        <v>121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24"/>
      <c r="P14" s="124"/>
      <c r="Q14" s="124"/>
      <c r="R14" s="124"/>
      <c r="S14" s="124">
        <f t="shared" si="1"/>
        <v>0</v>
      </c>
      <c r="T14" s="103"/>
    </row>
    <row r="15" spans="1:20" s="101" customFormat="1" ht="12" customHeight="1" x14ac:dyDescent="0.2">
      <c r="A15" s="150" t="s">
        <v>138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36">
        <f>O10+O14</f>
        <v>16395198</v>
      </c>
      <c r="P15" s="136">
        <f>P10+P14+P12</f>
        <v>2080547</v>
      </c>
      <c r="Q15" s="136">
        <f>SUM(Q10:Q14)</f>
        <v>-36957</v>
      </c>
      <c r="R15" s="136">
        <f>SUM(R10:R14)</f>
        <v>-13313222</v>
      </c>
      <c r="S15" s="136">
        <f>SUM(O15:R15)</f>
        <v>5125566</v>
      </c>
      <c r="T15" s="102">
        <f>S15-'ОФП '!C33</f>
        <v>0</v>
      </c>
    </row>
    <row r="16" spans="1:20" ht="12" customHeight="1" x14ac:dyDescent="0.2">
      <c r="A16" s="150" t="s">
        <v>122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36">
        <v>14176243</v>
      </c>
      <c r="P16" s="136">
        <v>2080547</v>
      </c>
      <c r="Q16" s="136">
        <v>5083</v>
      </c>
      <c r="R16" s="136">
        <v>-9052884</v>
      </c>
      <c r="S16" s="136">
        <f>SUM(O16:R16)</f>
        <v>7208989</v>
      </c>
    </row>
    <row r="17" spans="1:20" s="4" customFormat="1" ht="12" customHeight="1" x14ac:dyDescent="0.2">
      <c r="A17" s="151" t="s">
        <v>123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4"/>
      <c r="P17" s="124"/>
      <c r="Q17" s="124"/>
      <c r="R17" s="124">
        <v>-2216422</v>
      </c>
      <c r="S17" s="124">
        <f>R17</f>
        <v>-2216422</v>
      </c>
      <c r="T17" s="101"/>
    </row>
    <row r="18" spans="1:20" s="4" customFormat="1" ht="12" customHeight="1" x14ac:dyDescent="0.2">
      <c r="A18" s="152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  <c r="O18" s="124"/>
      <c r="P18" s="124"/>
      <c r="Q18" s="124">
        <v>-5083</v>
      </c>
      <c r="R18" s="124"/>
      <c r="S18" s="124">
        <f>Q18</f>
        <v>-5083</v>
      </c>
      <c r="T18" s="101"/>
    </row>
    <row r="19" spans="1:20" s="4" customFormat="1" ht="13.15" customHeight="1" x14ac:dyDescent="0.2">
      <c r="A19" s="151" t="s">
        <v>121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24">
        <v>2218955</v>
      </c>
      <c r="P19" s="124"/>
      <c r="Q19" s="124"/>
      <c r="R19" s="124"/>
      <c r="S19" s="124">
        <f>O19+P19</f>
        <v>2218955</v>
      </c>
      <c r="T19" s="101"/>
    </row>
    <row r="20" spans="1:20" ht="12" customHeight="1" x14ac:dyDescent="0.2">
      <c r="A20" s="150" t="s">
        <v>133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36">
        <f>O16+O19</f>
        <v>16395198</v>
      </c>
      <c r="P20" s="136">
        <f>P16+P19</f>
        <v>2080547</v>
      </c>
      <c r="Q20" s="136">
        <f>Q16+Q19+Q18</f>
        <v>0</v>
      </c>
      <c r="R20" s="136">
        <f>R16+R19+R17</f>
        <v>-11269306</v>
      </c>
      <c r="S20" s="136">
        <f>S16+S19+S17+S18</f>
        <v>7206439</v>
      </c>
      <c r="T20" s="103"/>
    </row>
    <row r="21" spans="1:20" s="4" customFormat="1" ht="12" customHeight="1" x14ac:dyDescent="0.2">
      <c r="O21" s="48"/>
      <c r="P21" s="48"/>
      <c r="Q21" s="48"/>
      <c r="R21" s="102"/>
      <c r="S21" s="102"/>
      <c r="T21" s="103"/>
    </row>
    <row r="22" spans="1:20" s="4" customFormat="1" ht="18" customHeight="1" x14ac:dyDescent="0.2">
      <c r="O22" s="48"/>
      <c r="P22" s="48"/>
      <c r="Q22" s="48"/>
      <c r="R22" s="102"/>
      <c r="S22" s="102"/>
      <c r="T22" s="101"/>
    </row>
    <row r="23" spans="1:20" s="4" customFormat="1" ht="18" customHeight="1" x14ac:dyDescent="0.2">
      <c r="O23" s="48"/>
      <c r="P23" s="48"/>
      <c r="Q23" s="48"/>
      <c r="R23" s="102"/>
      <c r="S23" s="102"/>
      <c r="T23" s="101"/>
    </row>
    <row r="24" spans="1:20" s="4" customFormat="1" ht="12.75" customHeight="1" x14ac:dyDescent="0.2">
      <c r="A24" s="104" t="s">
        <v>124</v>
      </c>
      <c r="H24" s="149" t="s">
        <v>125</v>
      </c>
      <c r="I24" s="149"/>
      <c r="J24" s="149"/>
      <c r="K24" s="149"/>
      <c r="L24" s="149"/>
      <c r="M24" s="149"/>
      <c r="N24" s="149"/>
      <c r="O24" s="149"/>
      <c r="P24" s="149"/>
      <c r="Q24" s="105"/>
      <c r="R24" s="106"/>
      <c r="S24" s="102"/>
      <c r="T24" s="101"/>
    </row>
    <row r="25" spans="1:20" s="4" customFormat="1" ht="10.5" customHeight="1" x14ac:dyDescent="0.2">
      <c r="H25" s="148" t="s">
        <v>126</v>
      </c>
      <c r="I25" s="148"/>
      <c r="J25" s="148"/>
      <c r="K25" s="148"/>
      <c r="L25" s="148"/>
      <c r="M25" s="148"/>
      <c r="N25" s="148"/>
      <c r="O25" s="148"/>
      <c r="P25" s="148"/>
      <c r="Q25" s="107"/>
      <c r="R25" s="108" t="s">
        <v>42</v>
      </c>
      <c r="S25" s="102"/>
      <c r="T25" s="101"/>
    </row>
    <row r="26" spans="1:20" s="4" customFormat="1" ht="10.5" customHeight="1" x14ac:dyDescent="0.2"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2"/>
      <c r="S26" s="102"/>
      <c r="T26" s="101"/>
    </row>
    <row r="27" spans="1:20" s="4" customFormat="1" ht="12.75" customHeight="1" x14ac:dyDescent="0.2">
      <c r="A27" s="104" t="s">
        <v>127</v>
      </c>
      <c r="H27" s="149" t="s">
        <v>130</v>
      </c>
      <c r="I27" s="149"/>
      <c r="J27" s="149"/>
      <c r="K27" s="149"/>
      <c r="L27" s="149"/>
      <c r="M27" s="149"/>
      <c r="N27" s="149"/>
      <c r="O27" s="149"/>
      <c r="P27" s="149"/>
      <c r="Q27" s="105"/>
      <c r="R27" s="106"/>
      <c r="S27" s="102"/>
      <c r="T27" s="101"/>
    </row>
    <row r="28" spans="1:20" s="4" customFormat="1" ht="9.75" customHeight="1" x14ac:dyDescent="0.2">
      <c r="H28" s="148" t="s">
        <v>126</v>
      </c>
      <c r="I28" s="148"/>
      <c r="J28" s="148"/>
      <c r="K28" s="148"/>
      <c r="L28" s="148"/>
      <c r="M28" s="148"/>
      <c r="N28" s="148"/>
      <c r="O28" s="148"/>
      <c r="P28" s="148"/>
      <c r="Q28" s="107"/>
      <c r="R28" s="108" t="s">
        <v>42</v>
      </c>
      <c r="S28" s="102"/>
      <c r="T28" s="101"/>
    </row>
  </sheetData>
  <mergeCells count="24">
    <mergeCell ref="H1:S2"/>
    <mergeCell ref="A15:N15"/>
    <mergeCell ref="A5:R5"/>
    <mergeCell ref="A6:R6"/>
    <mergeCell ref="A8:N9"/>
    <mergeCell ref="O8:O9"/>
    <mergeCell ref="P8:P9"/>
    <mergeCell ref="Q8:Q9"/>
    <mergeCell ref="R8:R9"/>
    <mergeCell ref="S8:S9"/>
    <mergeCell ref="A10:N10"/>
    <mergeCell ref="A11:N11"/>
    <mergeCell ref="A12:N12"/>
    <mergeCell ref="A14:N14"/>
    <mergeCell ref="A13:N13"/>
    <mergeCell ref="H25:P25"/>
    <mergeCell ref="H27:P27"/>
    <mergeCell ref="H28:P28"/>
    <mergeCell ref="A16:N16"/>
    <mergeCell ref="A17:N17"/>
    <mergeCell ref="A18:N18"/>
    <mergeCell ref="A19:N19"/>
    <mergeCell ref="A20:N20"/>
    <mergeCell ref="H24:P24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 </vt:lpstr>
      <vt:lpstr>ОПиУ</vt:lpstr>
      <vt:lpstr>ДДС</vt:lpstr>
      <vt:lpstr>Капитал  </vt:lpstr>
      <vt:lpstr>ДДС!Область_печати</vt:lpstr>
      <vt:lpstr>ОПиУ!Область_печати</vt:lpstr>
      <vt:lpstr>'ОФП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2024-02-29T12:13:37Z</cp:lastPrinted>
  <dcterms:created xsi:type="dcterms:W3CDTF">2023-11-14T09:06:34Z</dcterms:created>
  <dcterms:modified xsi:type="dcterms:W3CDTF">2024-05-24T09:58:20Z</dcterms:modified>
</cp:coreProperties>
</file>