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29"/>
  <workbookPr filterPrivacy="1" defaultThemeVersion="124226"/>
  <xr:revisionPtr revIDLastSave="0" documentId="8_{53960784-B6C7-4553-B585-A1C533C98AD3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ОФП" sheetId="2" r:id="rId1"/>
    <sheet name="ОСД" sheetId="3" r:id="rId2"/>
    <sheet name="ОДД" sheetId="4" r:id="rId3"/>
    <sheet name="ОИК" sheetId="5" r:id="rId4"/>
  </sheets>
  <definedNames>
    <definedName name="_xlnm._FilterDatabase" localSheetId="0" hidden="1">ОФП!$A$41:$WUD$41</definedName>
  </definedNames>
  <calcPr calcId="191029"/>
</workbook>
</file>

<file path=xl/calcChain.xml><?xml version="1.0" encoding="utf-8"?>
<calcChain xmlns="http://schemas.openxmlformats.org/spreadsheetml/2006/main">
  <c r="D40" i="2" l="1"/>
  <c r="C40" i="2"/>
  <c r="D33" i="2"/>
  <c r="D41" i="2" s="1"/>
  <c r="C33" i="2"/>
  <c r="C41" i="2" s="1"/>
  <c r="D22" i="2"/>
  <c r="C21" i="2"/>
  <c r="D20" i="2"/>
  <c r="C20" i="2"/>
  <c r="D14" i="2"/>
  <c r="D13" i="2"/>
  <c r="C13" i="2"/>
  <c r="D10" i="2"/>
  <c r="D23" i="2" s="1"/>
  <c r="C10" i="2"/>
  <c r="C23" i="2" s="1"/>
  <c r="G28" i="5" l="1"/>
  <c r="F28" i="5"/>
  <c r="E28" i="5"/>
  <c r="C28" i="5"/>
  <c r="I27" i="5"/>
  <c r="H27" i="5"/>
  <c r="G27" i="5"/>
  <c r="F27" i="5"/>
  <c r="E27" i="5"/>
  <c r="D27" i="5"/>
  <c r="C27" i="5"/>
  <c r="I24" i="5"/>
  <c r="H19" i="5"/>
  <c r="G19" i="5"/>
  <c r="F19" i="5"/>
  <c r="E19" i="5"/>
  <c r="D19" i="5"/>
  <c r="I19" i="5" s="1"/>
  <c r="C19" i="5"/>
  <c r="I17" i="5"/>
  <c r="H16" i="5"/>
  <c r="H28" i="5" s="1"/>
  <c r="G16" i="5"/>
  <c r="F16" i="5"/>
  <c r="E16" i="5"/>
  <c r="D16" i="5"/>
  <c r="D28" i="5" s="1"/>
  <c r="C16" i="5"/>
  <c r="I14" i="5"/>
  <c r="I16" i="5" l="1"/>
  <c r="I28" i="5" s="1"/>
  <c r="D43" i="4"/>
  <c r="C43" i="4"/>
  <c r="D32" i="4"/>
  <c r="C32" i="4"/>
  <c r="D19" i="4"/>
  <c r="D45" i="4" s="1"/>
  <c r="D48" i="4" s="1"/>
  <c r="C19" i="4"/>
  <c r="C45" i="4" l="1"/>
  <c r="C48" i="4" s="1"/>
  <c r="E31" i="3"/>
  <c r="E12" i="3"/>
  <c r="E27" i="3" s="1"/>
  <c r="D12" i="3"/>
  <c r="D27" i="3" s="1"/>
  <c r="D29" i="3" s="1"/>
  <c r="D31" i="3" s="1"/>
  <c r="D39" i="3" s="1"/>
</calcChain>
</file>

<file path=xl/sharedStrings.xml><?xml version="1.0" encoding="utf-8"?>
<sst xmlns="http://schemas.openxmlformats.org/spreadsheetml/2006/main" count="321" uniqueCount="152">
  <si>
    <t xml:space="preserve">Отчет о финансовом положении </t>
  </si>
  <si>
    <t>Наименование группы субсчетов</t>
  </si>
  <si>
    <t>Код строки</t>
  </si>
  <si>
    <t>1</t>
  </si>
  <si>
    <t>2</t>
  </si>
  <si>
    <t>3</t>
  </si>
  <si>
    <t>4</t>
  </si>
  <si>
    <t>5</t>
  </si>
  <si>
    <t>6</t>
  </si>
  <si>
    <t>7</t>
  </si>
  <si>
    <t>11</t>
  </si>
  <si>
    <t>12</t>
  </si>
  <si>
    <t xml:space="preserve">Руководитель </t>
  </si>
  <si>
    <t>Главный бухгалтер</t>
  </si>
  <si>
    <t>Усабаев Арман Каирбекович</t>
  </si>
  <si>
    <r>
      <t xml:space="preserve">Наименование организации: </t>
    </r>
    <r>
      <rPr>
        <b/>
        <sz val="11"/>
        <rFont val="Times New Roman"/>
        <family val="1"/>
        <charset val="204"/>
      </rPr>
      <t>АО "Ипотечная организация "Баспана"</t>
    </r>
  </si>
  <si>
    <t>На отчетную дату текущего периода</t>
  </si>
  <si>
    <t>На отчетную дату предыдущего периода</t>
  </si>
  <si>
    <t>Байдосов Талгат Хакимович</t>
  </si>
  <si>
    <r>
      <t xml:space="preserve">Исполнитель </t>
    </r>
    <r>
      <rPr>
        <b/>
        <i/>
        <sz val="11"/>
        <rFont val="Times New Roman Cyr"/>
        <charset val="204"/>
      </rPr>
      <t>Есимжанова А.Б., телефон +7 727-277-20-25, внутренний 7307</t>
    </r>
  </si>
  <si>
    <t>по состоянию на 01 июля 2019 года</t>
  </si>
  <si>
    <t>в тысячах тенге</t>
  </si>
  <si>
    <t>Наименование организации: АО "Ипотечная организация "Баспана"</t>
  </si>
  <si>
    <t>Отчет о совокупном доходе</t>
  </si>
  <si>
    <t>за период, закончившийся 30 июня 2019 года</t>
  </si>
  <si>
    <t>Наименование контрагента/эмитента</t>
  </si>
  <si>
    <t>Выручка (6010-6030)</t>
  </si>
  <si>
    <t>Себестоимость реализованной продукции и услуг (7010)</t>
  </si>
  <si>
    <t>Валовая прибыль (убыток) (сумма строк 1, 2)</t>
  </si>
  <si>
    <t>Доходы в виде вознаграждения по размещенным вкладам (6110.090-6110.110, 6110.220, 6110.230)</t>
  </si>
  <si>
    <t>Доходы в виде вознаграждения по приобретенным ценным бумагам (6110.030-6110.070, 6110.170-6110.200)</t>
  </si>
  <si>
    <t>Доходы в виде вознаграждения по заемным операциям (6110.010, 6110.020, 6110.150, 6110.160)</t>
  </si>
  <si>
    <t>Доходы (расходы) от купли-продажи ценных бумаг (6280.010-6280.030, 7470.010-7470.030)</t>
  </si>
  <si>
    <t>Доходы (расходы) от изменения стоимости ценных бумаг, оцениваемых по справедливой стоимости через прибыль или убыток (6150.010, 7330.010)</t>
  </si>
  <si>
    <t>Доходы (расходы) от изменения стоимости ценных бумаг, оцениваемых по справедливой стоимости через прочий совокупный доход (6150.020, 6150.030, 7330.020, 7330.030)</t>
  </si>
  <si>
    <t>Доходы (расходы) от переоценки иностранной валюты (6250, 7430)</t>
  </si>
  <si>
    <t xml:space="preserve">Прочие доходы (6210-6240, 6260, 6110.080, 6110.320, 6110.330, 6110.340, 6110.350, 6120, 6130, 6140, 6150.060, 6160.030, 6170, 6280.060-6280.080, 6280.100, 6110.280-6110.310, 6400) </t>
  </si>
  <si>
    <t>Доходы от безвозмездно полученных активов</t>
  </si>
  <si>
    <t>Расходы в виде вознаграждения по приобретенным ценным бумагам (7310.100-7310.130)</t>
  </si>
  <si>
    <t>Расходы в виде вознаграждения по заемным операциям и аренде (7310.010-7310.040, 7310.080, 7310.090, 7310.190-7310.220, 7320.010)</t>
  </si>
  <si>
    <t>Расходы по реализации (7110)</t>
  </si>
  <si>
    <t>Административные расходы (7210)</t>
  </si>
  <si>
    <t>Прочие расходы (7310.050-7310.070, 7310.150-7310.160, 7310.230, 7310.240, 7310.250, 7330.060, 7340.030, 7410, 7420, 7440, 7470.060-7470.090, 7350, 7600)</t>
  </si>
  <si>
    <t>Прибыль (убыток) до налогообложения (сумма строк 3-16)</t>
  </si>
  <si>
    <t>Расходы по подоходному налогу (7710)</t>
  </si>
  <si>
    <t>Прибыль (убыток) после налогообложения от продолжающейся деятельности (сумма строк 17, 18)</t>
  </si>
  <si>
    <t>Прибыль (убыток) от прекращенной деятельности (6310, 7510)</t>
  </si>
  <si>
    <t>Чистая прибыль (убыток) (сумма строк 19, 20)</t>
  </si>
  <si>
    <t>Прочий совокупный доход за вычетом подоходного налога</t>
  </si>
  <si>
    <t>Чистое изменение справедливой стоимости финансовых активов, учитываемых по справедливой стоимости через прочий совокупный доход</t>
  </si>
  <si>
    <t>Чистое изменение справедливой стоимости финансовых активов, учитываемых по справедливой стоимости через прочий совокупный доход, перенесенное в состав прибыли или убытка</t>
  </si>
  <si>
    <t>Пересчет иностранной валюты по зарубежной деятельности</t>
  </si>
  <si>
    <t>Переоценка основных средств</t>
  </si>
  <si>
    <t>Прибыли и убытки от инвестиций в долевые финансовые инструменты, учитываемые по справедливой стоимости через прочий совокупный доход</t>
  </si>
  <si>
    <t>Всего совокупного дохода</t>
  </si>
  <si>
    <t>Базовая прибыль на одну акцию в тенге</t>
  </si>
  <si>
    <t>Отчет о движении денег (прямой метод)</t>
  </si>
  <si>
    <t>за период, закончившийся 30 июня 2019 года.</t>
  </si>
  <si>
    <t>Наименование показателей</t>
  </si>
  <si>
    <t>Движение денег от операционной деятельности</t>
  </si>
  <si>
    <t>Поступление денег от реализации товаров и услуг</t>
  </si>
  <si>
    <t>Расчеты с поставщиками за товары и услуги</t>
  </si>
  <si>
    <t>Авансы, полученные от покупателей и заказчиков</t>
  </si>
  <si>
    <t>Авансы выплаченые поставщикам за товары и услуги</t>
  </si>
  <si>
    <t>Расчеты с работниками и от имени работников</t>
  </si>
  <si>
    <t>Прочие поступления</t>
  </si>
  <si>
    <t>Прочие выплаты</t>
  </si>
  <si>
    <t>Расчеты по подоходному налогу</t>
  </si>
  <si>
    <t>Чистое движение денег от операционной деятельности (сумма строк 2-9)</t>
  </si>
  <si>
    <t>Движение денег от инвестиционной деятельности</t>
  </si>
  <si>
    <t>Поступление денег от реализации основных средств</t>
  </si>
  <si>
    <t>Выбытие денег при приобретении основных средств</t>
  </si>
  <si>
    <t>Поступление денег от реализации нематериальных активов</t>
  </si>
  <si>
    <t>Выбытие денег при приобретении нематериальных активов</t>
  </si>
  <si>
    <t>Поступление денег от реализации финансовых инвестиций</t>
  </si>
  <si>
    <t>Выбытие денег при приобретении финансовых инвестиций</t>
  </si>
  <si>
    <t>Вознаграждение полученное от финансовых инвестиций</t>
  </si>
  <si>
    <t>Дивиденды полученные от финансовых инвестиций и ассоциированных организаций</t>
  </si>
  <si>
    <t>Чистое движение денег от инвестиционной деятельности 
(сумма строк 12-21)</t>
  </si>
  <si>
    <t>Движение денег от финансовой деятельности</t>
  </si>
  <si>
    <t>Поступление денег от выпуска собственных долевых инструментов</t>
  </si>
  <si>
    <t>Выбытие денег при выкупе собственных долевых инструментов</t>
  </si>
  <si>
    <t>Поступление денег от выпуска финансовых обязательств</t>
  </si>
  <si>
    <t>Выбытие денег при погашении финансовых обязательств</t>
  </si>
  <si>
    <t>Вознаграждение выплаченное по финансовым обязательствам</t>
  </si>
  <si>
    <t>Дивиденды выплаченные по собственным долевым инструментам</t>
  </si>
  <si>
    <t>Чистое движение денег от финансовой деятельности (сумма строк 24-31)</t>
  </si>
  <si>
    <t>Чистое движение денег (сумма строк 10, 22, 32)</t>
  </si>
  <si>
    <t>Влияние обменных курсов валют</t>
  </si>
  <si>
    <t>Деньги на начало отчетного периода</t>
  </si>
  <si>
    <t>Деньги на конец отчетного периода (сумма строк 33-35)</t>
  </si>
  <si>
    <t>Исполнитель Есимжанова А.Б., телефон +7 727-258-49-91, внутренний 7307</t>
  </si>
  <si>
    <t xml:space="preserve">Отчет об изменениях в капитале </t>
  </si>
  <si>
    <t>Уставный капитал</t>
  </si>
  <si>
    <t>Дополнительно оплаченный капитал</t>
  </si>
  <si>
    <t>Выкупленные собственные долевые инструменты</t>
  </si>
  <si>
    <t>Резервный капитал</t>
  </si>
  <si>
    <t>Прочие резервы</t>
  </si>
  <si>
    <t>Нераспределенная прибыль (непокрытый убыток)</t>
  </si>
  <si>
    <t>Всего (гр.3+гр.4+гр.5+гр.6+гр.7+гр.8)</t>
  </si>
  <si>
    <t>Остаток на начало текущего отчетного периода</t>
  </si>
  <si>
    <t>Изменения в учетной политике и ошибки</t>
  </si>
  <si>
    <t>Остаток на начало текущего отчетного периода (скорректированный) (сумма строк 1, 2)</t>
  </si>
  <si>
    <t>Чистая прибыль (убыток) за период</t>
  </si>
  <si>
    <t xml:space="preserve">Прочий совокупный доход за период </t>
  </si>
  <si>
    <t>Всего совокупного дохода за период (сумма строк 4, 5)</t>
  </si>
  <si>
    <t>Операции с собственниками, отраженные непосредственно в составе капитала</t>
  </si>
  <si>
    <t>Взносы в уставный капитал</t>
  </si>
  <si>
    <t xml:space="preserve">Взносы в резервный капитал </t>
  </si>
  <si>
    <t>Дополнительные взносы в капитал</t>
  </si>
  <si>
    <t>Выплата дивидендов</t>
  </si>
  <si>
    <t>Прочие операции с собственниками</t>
  </si>
  <si>
    <t>Подоходный налог по операциям с собственниками</t>
  </si>
  <si>
    <t>Операции с собственниками, отраженные непосредственно в составе капитала за период (сумма строк 8-13)</t>
  </si>
  <si>
    <t>Остаток на конец текущего отчетного периода (сумма строк 3, 6, 14)</t>
  </si>
  <si>
    <t>(фамилия и инициалы)</t>
  </si>
  <si>
    <t xml:space="preserve"> </t>
  </si>
  <si>
    <r>
      <t xml:space="preserve">Исполнитель </t>
    </r>
    <r>
      <rPr>
        <b/>
        <i/>
        <sz val="11"/>
        <rFont val="Times New Roman Cyr"/>
        <charset val="204"/>
      </rPr>
      <t>Есимжанова А.Б., телефон +7 727-258-49-91, внутренний 7307</t>
    </r>
  </si>
  <si>
    <t>Деньги, вклады размещенные (за вычетом резервов на обесценение)</t>
  </si>
  <si>
    <t xml:space="preserve">Финансовые инвестиции, оцениваемые по справедливой стоимости через прибыль или убыток </t>
  </si>
  <si>
    <t xml:space="preserve">Финансовые инвестиции, оцениваемые по справедливой стоимости через прочий совокупный доход </t>
  </si>
  <si>
    <t xml:space="preserve">Финансовые инвестиции, оцениваемые по амортизированной стоимости (за вычетом резервов на обесценение) </t>
  </si>
  <si>
    <t xml:space="preserve">Заемные операции (за вычетом резервов на обесценение) </t>
  </si>
  <si>
    <t xml:space="preserve">Текущие налоговые активы </t>
  </si>
  <si>
    <t xml:space="preserve">Запасы </t>
  </si>
  <si>
    <t>Активы, предназначенные для продажи</t>
  </si>
  <si>
    <t>8</t>
  </si>
  <si>
    <t>Торговая и прочая дебиторская задолженность</t>
  </si>
  <si>
    <t>Инвестиции в дочерние организации, ассоциированные организации и совместные организации</t>
  </si>
  <si>
    <t xml:space="preserve">Основные средства и нематериальные активы </t>
  </si>
  <si>
    <t>Отложенные налоговые активы</t>
  </si>
  <si>
    <t>Прочие активы</t>
  </si>
  <si>
    <t>Всего активы (сумма строк 1-13)</t>
  </si>
  <si>
    <t>Займы полученные</t>
  </si>
  <si>
    <t>Выпущенные долговые ценные бумаги</t>
  </si>
  <si>
    <t xml:space="preserve">Прочие финансовые обязательства </t>
  </si>
  <si>
    <t>Торговая и прочая кредиторская задолженность</t>
  </si>
  <si>
    <t>Резервы</t>
  </si>
  <si>
    <t xml:space="preserve">Текущие налоговые обязательства </t>
  </si>
  <si>
    <t>Отложенные налоговые обязательства</t>
  </si>
  <si>
    <t xml:space="preserve">Прочие обязательства </t>
  </si>
  <si>
    <t>Обязательства, предназначенных для продажи</t>
  </si>
  <si>
    <t>Всего обязательств (сумма строк 15-23)</t>
  </si>
  <si>
    <t xml:space="preserve">Уставный капитал </t>
  </si>
  <si>
    <t xml:space="preserve">Дополнительно оплаченный капитал </t>
  </si>
  <si>
    <t xml:space="preserve">Резервный капитал </t>
  </si>
  <si>
    <t xml:space="preserve">Прочие резервы </t>
  </si>
  <si>
    <t xml:space="preserve">Нераспределенная прибыль (непокрытый убыток) </t>
  </si>
  <si>
    <t>Итого капитал (сумма строк 25-30)</t>
  </si>
  <si>
    <t>Всего обязательства и капитал (сумма строк 24, 31)</t>
  </si>
  <si>
    <t>Балансовая стоимость одной акции (в тенге)</t>
  </si>
  <si>
    <t>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</si>
</sst>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#,##0_р_.;\(#,##0\)_р_.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 Cyr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name val="Times New Roman Cyr"/>
      <charset val="204"/>
    </font>
    <font>
      <b/>
      <i/>
      <sz val="11"/>
      <name val="Times New Roman Cyr"/>
      <charset val="204"/>
    </font>
    <font>
      <sz val="12"/>
      <name val="Times New Roman"/>
      <family val="1"/>
      <charset val="204"/>
    </font>
    <font>
      <sz val="10"/>
      <name val="Times New Roman Cyr"/>
      <charset val="204"/>
    </font>
    <font>
      <sz val="11"/>
      <color theme="1"/>
      <name val="Times New Roman Cyr"/>
      <family val="2"/>
      <charset val="204"/>
    </font>
    <font>
      <b/>
      <sz val="11"/>
      <color rgb="FFC00000"/>
      <name val="Times New Roman"/>
      <family val="1"/>
      <charset val="204"/>
    </font>
    <font>
      <sz val="10"/>
      <name val="Times New Roman"/>
      <family val="2"/>
      <charset val="204"/>
    </font>
    <font>
      <b/>
      <sz val="10"/>
      <name val="Times New Roman"/>
      <family val="1"/>
      <charset val="204"/>
    </font>
    <font>
      <b/>
      <sz val="10"/>
      <name val="Times New Roman"/>
      <family val="2"/>
      <charset val="204"/>
    </font>
    <font>
      <sz val="8"/>
      <name val="Arial"/>
      <family val="2"/>
    </font>
    <font>
      <b/>
      <sz val="8"/>
      <name val="Arial"/>
      <family val="2"/>
      <charset val="204"/>
    </font>
    <font>
      <b/>
      <sz val="11"/>
      <name val="Times New Roman"/>
      <family val="2"/>
      <charset val="204"/>
    </font>
    <font>
      <sz val="11"/>
      <color theme="1"/>
      <name val="Times New Roman"/>
      <family val="2"/>
      <charset val="204"/>
    </font>
    <font>
      <sz val="11"/>
      <color theme="1"/>
      <name val="Times New Roman Cyr"/>
      <family val="1"/>
      <charset val="204"/>
    </font>
    <font>
      <b/>
      <sz val="11"/>
      <color theme="1"/>
      <name val="Times New Roman Cyr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3">
    <xf numFmtId="0" fontId="0" fillId="0" borderId="0"/>
    <xf numFmtId="0" fontId="8" fillId="0" borderId="0"/>
    <xf numFmtId="0" fontId="2" fillId="0" borderId="0"/>
    <xf numFmtId="0" fontId="1" fillId="0" borderId="0"/>
    <xf numFmtId="0" fontId="13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0" fontId="15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20" fillId="0" borderId="0"/>
  </cellStyleXfs>
  <cellXfs count="138">
    <xf numFmtId="0" fontId="0" fillId="0" borderId="0" xfId="0"/>
    <xf numFmtId="0" fontId="3" fillId="0" borderId="0" xfId="0" applyFont="1" applyFill="1"/>
    <xf numFmtId="0" fontId="3" fillId="0" borderId="1" xfId="0" applyFont="1" applyFill="1" applyBorder="1" applyAlignment="1">
      <alignment horizontal="center" vertical="center"/>
    </xf>
    <xf numFmtId="3" fontId="7" fillId="0" borderId="1" xfId="0" applyNumberFormat="1" applyFont="1" applyFill="1" applyBorder="1"/>
    <xf numFmtId="0" fontId="3" fillId="0" borderId="1" xfId="0" applyFont="1" applyFill="1" applyBorder="1"/>
    <xf numFmtId="4" fontId="3" fillId="0" borderId="0" xfId="0" applyNumberFormat="1" applyFont="1" applyFill="1"/>
    <xf numFmtId="0" fontId="5" fillId="0" borderId="1" xfId="0" applyFont="1" applyFill="1" applyBorder="1" applyAlignment="1">
      <alignment vertical="top" wrapText="1"/>
    </xf>
    <xf numFmtId="0" fontId="9" fillId="0" borderId="0" xfId="0" applyFont="1" applyFill="1" applyAlignment="1" applyProtection="1">
      <alignment horizontal="left" vertical="top"/>
      <protection hidden="1"/>
    </xf>
    <xf numFmtId="0" fontId="7" fillId="0" borderId="0" xfId="0" applyFont="1" applyFill="1"/>
    <xf numFmtId="0" fontId="9" fillId="0" borderId="0" xfId="0" applyFont="1" applyFill="1" applyAlignment="1">
      <alignment vertical="top" wrapText="1"/>
    </xf>
    <xf numFmtId="0" fontId="9" fillId="0" borderId="0" xfId="0" applyFont="1" applyFill="1" applyAlignment="1" applyProtection="1">
      <alignment horizontal="center" vertical="top" wrapText="1"/>
      <protection hidden="1"/>
    </xf>
    <xf numFmtId="0" fontId="9" fillId="0" borderId="0" xfId="0" applyFont="1" applyFill="1" applyAlignment="1" applyProtection="1">
      <alignment horizontal="center" vertical="top"/>
      <protection hidden="1"/>
    </xf>
    <xf numFmtId="0" fontId="9" fillId="0" borderId="0" xfId="1" applyFont="1" applyFill="1" applyAlignment="1">
      <alignment horizontal="left"/>
    </xf>
    <xf numFmtId="0" fontId="9" fillId="0" borderId="0" xfId="0" applyFont="1" applyFill="1" applyAlignment="1">
      <alignment vertical="top"/>
    </xf>
    <xf numFmtId="0" fontId="1" fillId="0" borderId="0" xfId="3"/>
    <xf numFmtId="0" fontId="7" fillId="0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0" fontId="18" fillId="0" borderId="1" xfId="0" applyFont="1" applyFill="1" applyBorder="1" applyAlignment="1">
      <alignment vertical="top" wrapText="1"/>
    </xf>
    <xf numFmtId="4" fontId="21" fillId="0" borderId="2" xfId="12" applyNumberFormat="1" applyFont="1" applyBorder="1" applyAlignment="1">
      <alignment horizontal="right" vertical="top" wrapText="1"/>
    </xf>
    <xf numFmtId="0" fontId="11" fillId="0" borderId="0" xfId="0" applyFont="1" applyFill="1" applyAlignment="1" applyProtection="1">
      <alignment horizontal="left" vertical="top"/>
      <protection hidden="1"/>
    </xf>
    <xf numFmtId="0" fontId="17" fillId="0" borderId="0" xfId="0" applyFont="1" applyFill="1" applyAlignment="1">
      <alignment horizontal="right" vertical="top"/>
    </xf>
    <xf numFmtId="3" fontId="6" fillId="0" borderId="1" xfId="0" applyNumberFormat="1" applyFont="1" applyFill="1" applyBorder="1"/>
    <xf numFmtId="3" fontId="3" fillId="0" borderId="1" xfId="0" applyNumberFormat="1" applyFont="1" applyFill="1" applyBorder="1"/>
    <xf numFmtId="3" fontId="3" fillId="2" borderId="1" xfId="0" applyNumberFormat="1" applyFont="1" applyFill="1" applyBorder="1"/>
    <xf numFmtId="0" fontId="17" fillId="0" borderId="0" xfId="0" applyFont="1" applyFill="1" applyAlignment="1">
      <alignment vertical="top"/>
    </xf>
    <xf numFmtId="0" fontId="17" fillId="0" borderId="0" xfId="0" applyFont="1" applyFill="1" applyAlignment="1">
      <alignment horizontal="center" vertical="top"/>
    </xf>
    <xf numFmtId="0" fontId="17" fillId="2" borderId="0" xfId="0" applyFont="1" applyFill="1" applyAlignment="1">
      <alignment vertical="top"/>
    </xf>
    <xf numFmtId="0" fontId="18" fillId="0" borderId="0" xfId="0" applyFont="1" applyFill="1" applyAlignment="1">
      <alignment vertical="top"/>
    </xf>
    <xf numFmtId="0" fontId="18" fillId="0" borderId="0" xfId="0" applyFont="1" applyFill="1" applyAlignment="1">
      <alignment horizontal="right" vertical="top"/>
    </xf>
    <xf numFmtId="0" fontId="17" fillId="0" borderId="1" xfId="0" applyFont="1" applyFill="1" applyBorder="1" applyAlignment="1">
      <alignment horizontal="center" vertical="center" wrapText="1"/>
    </xf>
    <xf numFmtId="0" fontId="3" fillId="2" borderId="0" xfId="0" applyFont="1" applyFill="1"/>
    <xf numFmtId="0" fontId="17" fillId="0" borderId="1" xfId="0" applyFont="1" applyFill="1" applyBorder="1" applyAlignment="1">
      <alignment horizontal="center" vertical="top"/>
    </xf>
    <xf numFmtId="0" fontId="17" fillId="0" borderId="1" xfId="0" applyFont="1" applyFill="1" applyBorder="1" applyAlignment="1">
      <alignment vertical="top" wrapText="1"/>
    </xf>
    <xf numFmtId="0" fontId="17" fillId="0" borderId="1" xfId="0" applyFont="1" applyFill="1" applyBorder="1" applyAlignment="1">
      <alignment vertical="top"/>
    </xf>
    <xf numFmtId="0" fontId="22" fillId="0" borderId="1" xfId="0" applyFont="1" applyFill="1" applyBorder="1" applyAlignment="1">
      <alignment vertical="top" wrapText="1"/>
    </xf>
    <xf numFmtId="0" fontId="22" fillId="0" borderId="1" xfId="0" applyFont="1" applyFill="1" applyBorder="1" applyAlignment="1">
      <alignment horizontal="center" vertical="top"/>
    </xf>
    <xf numFmtId="0" fontId="22" fillId="0" borderId="1" xfId="0" applyFont="1" applyFill="1" applyBorder="1" applyAlignment="1">
      <alignment vertical="top"/>
    </xf>
    <xf numFmtId="0" fontId="23" fillId="0" borderId="0" xfId="0" applyFont="1" applyFill="1"/>
    <xf numFmtId="3" fontId="22" fillId="0" borderId="1" xfId="0" applyNumberFormat="1" applyFont="1" applyFill="1" applyBorder="1" applyAlignment="1">
      <alignment vertical="top"/>
    </xf>
    <xf numFmtId="0" fontId="18" fillId="0" borderId="1" xfId="0" applyFont="1" applyFill="1" applyBorder="1" applyAlignment="1">
      <alignment horizontal="center" vertical="top"/>
    </xf>
    <xf numFmtId="0" fontId="18" fillId="0" borderId="1" xfId="0" applyFont="1" applyFill="1" applyBorder="1" applyAlignment="1">
      <alignment vertical="top"/>
    </xf>
    <xf numFmtId="0" fontId="6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top" wrapText="1"/>
    </xf>
    <xf numFmtId="3" fontId="6" fillId="0" borderId="1" xfId="0" applyNumberFormat="1" applyFont="1" applyFill="1" applyBorder="1" applyAlignment="1">
      <alignment vertical="top"/>
    </xf>
    <xf numFmtId="0" fontId="6" fillId="0" borderId="1" xfId="0" applyFont="1" applyFill="1" applyBorder="1" applyAlignment="1">
      <alignment horizontal="center" vertical="top"/>
    </xf>
    <xf numFmtId="0" fontId="6" fillId="0" borderId="1" xfId="0" applyFont="1" applyFill="1" applyBorder="1" applyAlignment="1">
      <alignment vertical="top"/>
    </xf>
    <xf numFmtId="0" fontId="5" fillId="0" borderId="1" xfId="0" applyFont="1" applyFill="1" applyBorder="1" applyAlignment="1">
      <alignment horizontal="center" vertical="top"/>
    </xf>
    <xf numFmtId="4" fontId="5" fillId="0" borderId="1" xfId="0" applyNumberFormat="1" applyFont="1" applyFill="1" applyBorder="1" applyAlignment="1">
      <alignment vertical="top"/>
    </xf>
    <xf numFmtId="3" fontId="18" fillId="0" borderId="1" xfId="0" applyNumberFormat="1" applyFont="1" applyFill="1" applyBorder="1" applyAlignment="1">
      <alignment vertical="top"/>
    </xf>
    <xf numFmtId="0" fontId="5" fillId="0" borderId="0" xfId="0" applyFont="1" applyFill="1"/>
    <xf numFmtId="0" fontId="19" fillId="0" borderId="1" xfId="0" applyFont="1" applyFill="1" applyBorder="1" applyAlignment="1">
      <alignment vertical="top" wrapText="1"/>
    </xf>
    <xf numFmtId="0" fontId="19" fillId="0" borderId="1" xfId="0" applyFont="1" applyFill="1" applyBorder="1" applyAlignment="1">
      <alignment horizontal="center" vertical="top"/>
    </xf>
    <xf numFmtId="0" fontId="19" fillId="0" borderId="1" xfId="0" applyFont="1" applyFill="1" applyBorder="1" applyAlignment="1">
      <alignment vertical="top"/>
    </xf>
    <xf numFmtId="3" fontId="19" fillId="0" borderId="1" xfId="0" applyNumberFormat="1" applyFont="1" applyFill="1" applyBorder="1" applyAlignment="1">
      <alignment vertical="top"/>
    </xf>
    <xf numFmtId="3" fontId="17" fillId="0" borderId="1" xfId="0" applyNumberFormat="1" applyFont="1" applyFill="1" applyBorder="1" applyAlignment="1">
      <alignment vertical="top"/>
    </xf>
    <xf numFmtId="0" fontId="19" fillId="0" borderId="1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vertical="center" wrapText="1"/>
    </xf>
    <xf numFmtId="4" fontId="17" fillId="0" borderId="0" xfId="0" applyNumberFormat="1" applyFont="1" applyFill="1" applyAlignment="1">
      <alignment vertical="top"/>
    </xf>
    <xf numFmtId="0" fontId="17" fillId="0" borderId="0" xfId="0" applyNumberFormat="1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3" fillId="0" borderId="0" xfId="0" applyFont="1" applyFill="1" applyAlignment="1">
      <alignment horizontal="right"/>
    </xf>
    <xf numFmtId="0" fontId="0" fillId="0" borderId="0" xfId="0" applyFont="1" applyFill="1"/>
    <xf numFmtId="0" fontId="7" fillId="0" borderId="0" xfId="0" applyFont="1" applyFill="1" applyAlignment="1">
      <alignment horizontal="center"/>
    </xf>
    <xf numFmtId="0" fontId="24" fillId="0" borderId="1" xfId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/>
    </xf>
    <xf numFmtId="4" fontId="0" fillId="0" borderId="1" xfId="0" applyNumberFormat="1" applyFont="1" applyFill="1" applyBorder="1"/>
    <xf numFmtId="0" fontId="0" fillId="0" borderId="1" xfId="0" applyFont="1" applyFill="1" applyBorder="1"/>
    <xf numFmtId="4" fontId="3" fillId="0" borderId="1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3" fontId="3" fillId="0" borderId="1" xfId="0" applyNumberFormat="1" applyFont="1" applyFill="1" applyBorder="1" applyAlignment="1">
      <alignment vertical="center" wrapText="1"/>
    </xf>
    <xf numFmtId="3" fontId="0" fillId="0" borderId="1" xfId="0" applyNumberFormat="1" applyFont="1" applyFill="1" applyBorder="1"/>
    <xf numFmtId="3" fontId="7" fillId="0" borderId="1" xfId="0" applyNumberFormat="1" applyFont="1" applyFill="1" applyBorder="1" applyAlignment="1">
      <alignment vertical="center" wrapText="1"/>
    </xf>
    <xf numFmtId="3" fontId="3" fillId="0" borderId="1" xfId="0" applyNumberFormat="1" applyFont="1" applyFill="1" applyBorder="1" applyAlignment="1">
      <alignment horizontal="center" vertical="center"/>
    </xf>
    <xf numFmtId="3" fontId="3" fillId="2" borderId="1" xfId="0" applyNumberFormat="1" applyFont="1" applyFill="1" applyBorder="1" applyAlignment="1">
      <alignment vertical="center" wrapText="1"/>
    </xf>
    <xf numFmtId="4" fontId="0" fillId="0" borderId="0" xfId="0" applyNumberFormat="1" applyFont="1" applyFill="1"/>
    <xf numFmtId="0" fontId="25" fillId="0" borderId="0" xfId="0" applyFont="1" applyFill="1" applyAlignment="1" applyProtection="1">
      <alignment horizontal="left" vertical="top"/>
      <protection hidden="1"/>
    </xf>
    <xf numFmtId="0" fontId="24" fillId="0" borderId="0" xfId="0" applyFont="1" applyFill="1" applyAlignment="1" applyProtection="1">
      <alignment horizontal="left" vertical="top"/>
      <protection hidden="1"/>
    </xf>
    <xf numFmtId="0" fontId="24" fillId="0" borderId="0" xfId="0" applyFont="1" applyFill="1" applyAlignment="1">
      <alignment vertical="top" wrapText="1"/>
    </xf>
    <xf numFmtId="0" fontId="24" fillId="0" borderId="0" xfId="1" applyFont="1" applyFill="1" applyAlignment="1">
      <alignment horizontal="center"/>
    </xf>
    <xf numFmtId="0" fontId="24" fillId="0" borderId="0" xfId="0" applyFont="1" applyFill="1" applyAlignment="1" applyProtection="1">
      <alignment horizontal="center" vertical="top" wrapText="1"/>
      <protection hidden="1"/>
    </xf>
    <xf numFmtId="0" fontId="24" fillId="0" borderId="0" xfId="1" applyFont="1" applyFill="1" applyAlignment="1">
      <alignment horizontal="left"/>
    </xf>
    <xf numFmtId="0" fontId="24" fillId="0" borderId="0" xfId="0" applyFont="1" applyFill="1" applyAlignment="1" applyProtection="1">
      <alignment horizontal="center" vertical="top"/>
      <protection hidden="1"/>
    </xf>
    <xf numFmtId="0" fontId="24" fillId="0" borderId="0" xfId="0" applyFont="1" applyFill="1" applyAlignment="1">
      <alignment vertical="top"/>
    </xf>
    <xf numFmtId="0" fontId="4" fillId="0" borderId="0" xfId="0" applyFont="1" applyFill="1" applyAlignment="1">
      <alignment horizontal="right" vertical="center"/>
    </xf>
    <xf numFmtId="0" fontId="5" fillId="0" borderId="1" xfId="2" applyFont="1" applyFill="1" applyBorder="1" applyAlignment="1">
      <alignment horizontal="center" vertical="center" wrapText="1"/>
    </xf>
    <xf numFmtId="0" fontId="4" fillId="0" borderId="1" xfId="2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left" vertical="top" wrapText="1"/>
    </xf>
    <xf numFmtId="165" fontId="6" fillId="0" borderId="1" xfId="0" applyNumberFormat="1" applyFont="1" applyFill="1" applyBorder="1" applyAlignment="1">
      <alignment horizontal="center" vertical="top" wrapText="1"/>
    </xf>
    <xf numFmtId="165" fontId="5" fillId="0" borderId="1" xfId="0" applyNumberFormat="1" applyFont="1" applyFill="1" applyBorder="1" applyAlignment="1">
      <alignment horizontal="left" vertical="top" wrapText="1"/>
    </xf>
    <xf numFmtId="165" fontId="5" fillId="0" borderId="1" xfId="0" applyNumberFormat="1" applyFont="1" applyFill="1" applyBorder="1" applyAlignment="1">
      <alignment horizontal="center" vertical="top" wrapText="1"/>
    </xf>
    <xf numFmtId="3" fontId="17" fillId="0" borderId="0" xfId="0" applyNumberFormat="1" applyFont="1" applyFill="1" applyAlignment="1">
      <alignment vertical="top"/>
    </xf>
    <xf numFmtId="165" fontId="6" fillId="0" borderId="1" xfId="0" applyNumberFormat="1" applyFont="1" applyFill="1" applyBorder="1" applyAlignment="1">
      <alignment vertical="top" wrapText="1"/>
    </xf>
    <xf numFmtId="3" fontId="3" fillId="0" borderId="1" xfId="0" applyNumberFormat="1" applyFont="1" applyFill="1" applyBorder="1" applyAlignment="1">
      <alignment vertical="top" wrapText="1"/>
    </xf>
    <xf numFmtId="165" fontId="5" fillId="0" borderId="1" xfId="0" applyNumberFormat="1" applyFont="1" applyFill="1" applyBorder="1" applyAlignment="1">
      <alignment vertical="top" wrapText="1"/>
    </xf>
    <xf numFmtId="4" fontId="0" fillId="0" borderId="0" xfId="0" applyNumberFormat="1"/>
    <xf numFmtId="0" fontId="9" fillId="0" borderId="0" xfId="1" applyFont="1" applyFill="1" applyAlignment="1">
      <alignment horizontal="center"/>
    </xf>
    <xf numFmtId="4" fontId="9" fillId="0" borderId="0" xfId="0" applyNumberFormat="1" applyFont="1" applyFill="1" applyAlignment="1" applyProtection="1">
      <alignment horizontal="left" vertical="top"/>
      <protection hidden="1"/>
    </xf>
    <xf numFmtId="0" fontId="18" fillId="0" borderId="0" xfId="0" applyFont="1" applyFill="1" applyAlignment="1">
      <alignment horizontal="center" vertical="top"/>
    </xf>
    <xf numFmtId="0" fontId="3" fillId="0" borderId="0" xfId="0" applyFont="1"/>
    <xf numFmtId="0" fontId="3" fillId="0" borderId="0" xfId="0" applyFont="1" applyAlignment="1">
      <alignment horizontal="center"/>
    </xf>
    <xf numFmtId="0" fontId="9" fillId="0" borderId="0" xfId="3" applyFont="1" applyAlignment="1">
      <alignment horizontal="right" vertical="center" wrapText="1"/>
    </xf>
    <xf numFmtId="0" fontId="9" fillId="0" borderId="1" xfId="1" applyFont="1" applyBorder="1" applyAlignment="1">
      <alignment horizontal="center" vertical="center" wrapText="1"/>
    </xf>
    <xf numFmtId="0" fontId="9" fillId="0" borderId="1" xfId="3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9" fontId="4" fillId="0" borderId="1" xfId="2" applyNumberFormat="1" applyFont="1" applyBorder="1" applyAlignment="1">
      <alignment horizontal="center" vertical="center"/>
    </xf>
    <xf numFmtId="3" fontId="3" fillId="0" borderId="1" xfId="0" applyNumberFormat="1" applyFont="1" applyBorder="1"/>
    <xf numFmtId="0" fontId="3" fillId="0" borderId="1" xfId="0" applyFont="1" applyBorder="1"/>
    <xf numFmtId="0" fontId="7" fillId="0" borderId="0" xfId="0" applyFont="1"/>
    <xf numFmtId="0" fontId="3" fillId="0" borderId="1" xfId="0" applyFont="1" applyBorder="1" applyAlignment="1">
      <alignment vertical="top" wrapText="1"/>
    </xf>
    <xf numFmtId="0" fontId="4" fillId="0" borderId="1" xfId="2" applyFont="1" applyBorder="1" applyAlignment="1">
      <alignment vertical="top" wrapText="1"/>
    </xf>
    <xf numFmtId="3" fontId="7" fillId="0" borderId="1" xfId="0" applyNumberFormat="1" applyFont="1" applyBorder="1"/>
    <xf numFmtId="0" fontId="26" fillId="0" borderId="1" xfId="0" applyFont="1" applyBorder="1" applyAlignment="1">
      <alignment horizontal="center" vertical="top" wrapText="1"/>
    </xf>
    <xf numFmtId="3" fontId="5" fillId="0" borderId="1" xfId="0" applyNumberFormat="1" applyFont="1" applyBorder="1"/>
    <xf numFmtId="0" fontId="5" fillId="0" borderId="1" xfId="0" applyFont="1" applyBorder="1" applyAlignment="1">
      <alignment vertical="top" wrapText="1"/>
    </xf>
    <xf numFmtId="0" fontId="10" fillId="0" borderId="1" xfId="2" applyFont="1" applyBorder="1" applyAlignment="1">
      <alignment vertical="top" wrapText="1"/>
    </xf>
    <xf numFmtId="0" fontId="19" fillId="0" borderId="1" xfId="0" applyFont="1" applyBorder="1" applyAlignment="1">
      <alignment horizontal="center" vertical="top" wrapText="1"/>
    </xf>
    <xf numFmtId="3" fontId="16" fillId="0" borderId="1" xfId="0" applyNumberFormat="1" applyFont="1" applyBorder="1"/>
    <xf numFmtId="4" fontId="3" fillId="0" borderId="0" xfId="0" applyNumberFormat="1" applyFont="1"/>
    <xf numFmtId="0" fontId="17" fillId="0" borderId="1" xfId="0" applyFont="1" applyBorder="1" applyAlignment="1">
      <alignment horizontal="center" vertical="top" wrapText="1"/>
    </xf>
    <xf numFmtId="0" fontId="5" fillId="0" borderId="1" xfId="2" applyFont="1" applyBorder="1" applyAlignment="1">
      <alignment vertical="top" wrapText="1"/>
    </xf>
    <xf numFmtId="0" fontId="26" fillId="0" borderId="1" xfId="0" applyFont="1" applyBorder="1" applyAlignment="1">
      <alignment vertical="top" wrapText="1"/>
    </xf>
    <xf numFmtId="0" fontId="18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/>
    </xf>
    <xf numFmtId="0" fontId="11" fillId="0" borderId="0" xfId="0" applyFont="1" applyAlignment="1" applyProtection="1">
      <alignment horizontal="left" vertical="top"/>
      <protection hidden="1"/>
    </xf>
    <xf numFmtId="0" fontId="9" fillId="0" borderId="0" xfId="0" applyFont="1" applyAlignment="1" applyProtection="1">
      <alignment horizontal="left" vertical="top"/>
      <protection hidden="1"/>
    </xf>
    <xf numFmtId="0" fontId="9" fillId="0" borderId="0" xfId="0" applyFont="1" applyAlignment="1">
      <alignment vertical="top" wrapText="1"/>
    </xf>
    <xf numFmtId="0" fontId="9" fillId="0" borderId="0" xfId="0" applyFont="1" applyAlignment="1" applyProtection="1">
      <alignment horizontal="center" vertical="top" wrapText="1"/>
      <protection hidden="1"/>
    </xf>
    <xf numFmtId="0" fontId="9" fillId="0" borderId="0" xfId="0" applyFont="1" applyAlignment="1" applyProtection="1">
      <alignment horizontal="center" vertical="top"/>
      <protection hidden="1"/>
    </xf>
    <xf numFmtId="0" fontId="9" fillId="0" borderId="0" xfId="1" applyFont="1" applyAlignment="1">
      <alignment horizontal="left"/>
    </xf>
    <xf numFmtId="0" fontId="9" fillId="0" borderId="0" xfId="0" applyFont="1" applyAlignment="1">
      <alignment vertical="top"/>
    </xf>
    <xf numFmtId="0" fontId="5" fillId="0" borderId="0" xfId="3" applyFont="1" applyAlignment="1">
      <alignment horizontal="center"/>
    </xf>
    <xf numFmtId="0" fontId="7" fillId="0" borderId="0" xfId="3" applyFont="1" applyAlignment="1">
      <alignment horizontal="center"/>
    </xf>
    <xf numFmtId="0" fontId="18" fillId="0" borderId="0" xfId="0" applyFont="1" applyFill="1" applyAlignment="1">
      <alignment horizontal="center" vertical="top"/>
    </xf>
    <xf numFmtId="0" fontId="17" fillId="0" borderId="0" xfId="0" applyFont="1" applyFill="1" applyAlignment="1">
      <alignment vertical="top" wrapText="1"/>
    </xf>
    <xf numFmtId="0" fontId="7" fillId="0" borderId="0" xfId="0" applyFont="1" applyFill="1" applyAlignment="1">
      <alignment horizontal="center"/>
    </xf>
    <xf numFmtId="0" fontId="5" fillId="0" borderId="0" xfId="3" applyFont="1" applyFill="1" applyAlignment="1">
      <alignment horizontal="center"/>
    </xf>
  </cellXfs>
  <cellStyles count="13">
    <cellStyle name="Normal_22" xfId="4" xr:uid="{00000000-0005-0000-0000-000000000000}"/>
    <cellStyle name="Обычный" xfId="0" builtinId="0"/>
    <cellStyle name="Обычный 2" xfId="2" xr:uid="{00000000-0005-0000-0000-000002000000}"/>
    <cellStyle name="Обычный 2 2" xfId="5" xr:uid="{00000000-0005-0000-0000-000003000000}"/>
    <cellStyle name="Обычный 2 2 2" xfId="6" xr:uid="{00000000-0005-0000-0000-000004000000}"/>
    <cellStyle name="Обычный 3" xfId="7" xr:uid="{00000000-0005-0000-0000-000005000000}"/>
    <cellStyle name="Обычный 4" xfId="8" xr:uid="{00000000-0005-0000-0000-000006000000}"/>
    <cellStyle name="Обычный 5" xfId="9" xr:uid="{00000000-0005-0000-0000-000007000000}"/>
    <cellStyle name="Обычный 6" xfId="3" xr:uid="{00000000-0005-0000-0000-000008000000}"/>
    <cellStyle name="Обычный_ОФП" xfId="12" xr:uid="{00000000-0005-0000-0000-000009000000}"/>
    <cellStyle name="Обычный_ФормОтчет" xfId="1" xr:uid="{00000000-0005-0000-0000-00000A000000}"/>
    <cellStyle name="Финансовый 2" xfId="10" xr:uid="{00000000-0005-0000-0000-00000B000000}"/>
    <cellStyle name="Финансовый 2 2" xfId="11" xr:uid="{00000000-0005-0000-0000-00000C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3"/>
  <sheetViews>
    <sheetView tabSelected="1" zoomScale="115" zoomScaleNormal="115" workbookViewId="0">
      <selection activeCell="E11" sqref="E11"/>
    </sheetView>
  </sheetViews>
  <sheetFormatPr defaultRowHeight="15" x14ac:dyDescent="0.25"/>
  <cols>
    <col min="1" max="1" width="54.140625" style="100" customWidth="1"/>
    <col min="2" max="2" width="11.5703125" style="100" customWidth="1"/>
    <col min="3" max="3" width="20" style="100" customWidth="1"/>
    <col min="4" max="4" width="20.5703125" style="100" customWidth="1"/>
    <col min="5" max="5" width="23" style="100" customWidth="1"/>
    <col min="6" max="6" width="24.42578125" style="100" customWidth="1"/>
    <col min="7" max="7" width="18.85546875" style="100" customWidth="1"/>
    <col min="8" max="219" width="9.140625" style="100"/>
    <col min="220" max="220" width="11.85546875" style="100" customWidth="1"/>
    <col min="221" max="221" width="66.85546875" style="100" customWidth="1"/>
    <col min="222" max="222" width="8.42578125" style="100" customWidth="1"/>
    <col min="223" max="223" width="24.5703125" style="100" customWidth="1"/>
    <col min="224" max="225" width="22.7109375" style="100" customWidth="1"/>
    <col min="226" max="226" width="21" style="100" customWidth="1"/>
    <col min="227" max="475" width="9.140625" style="100"/>
    <col min="476" max="476" width="11.85546875" style="100" customWidth="1"/>
    <col min="477" max="477" width="66.85546875" style="100" customWidth="1"/>
    <col min="478" max="478" width="8.42578125" style="100" customWidth="1"/>
    <col min="479" max="479" width="24.5703125" style="100" customWidth="1"/>
    <col min="480" max="481" width="22.7109375" style="100" customWidth="1"/>
    <col min="482" max="482" width="21" style="100" customWidth="1"/>
    <col min="483" max="731" width="9.140625" style="100"/>
    <col min="732" max="732" width="11.85546875" style="100" customWidth="1"/>
    <col min="733" max="733" width="66.85546875" style="100" customWidth="1"/>
    <col min="734" max="734" width="8.42578125" style="100" customWidth="1"/>
    <col min="735" max="735" width="24.5703125" style="100" customWidth="1"/>
    <col min="736" max="737" width="22.7109375" style="100" customWidth="1"/>
    <col min="738" max="738" width="21" style="100" customWidth="1"/>
    <col min="739" max="987" width="9.140625" style="100"/>
    <col min="988" max="988" width="11.85546875" style="100" customWidth="1"/>
    <col min="989" max="989" width="66.85546875" style="100" customWidth="1"/>
    <col min="990" max="990" width="8.42578125" style="100" customWidth="1"/>
    <col min="991" max="991" width="24.5703125" style="100" customWidth="1"/>
    <col min="992" max="993" width="22.7109375" style="100" customWidth="1"/>
    <col min="994" max="994" width="21" style="100" customWidth="1"/>
    <col min="995" max="1243" width="9.140625" style="100"/>
    <col min="1244" max="1244" width="11.85546875" style="100" customWidth="1"/>
    <col min="1245" max="1245" width="66.85546875" style="100" customWidth="1"/>
    <col min="1246" max="1246" width="8.42578125" style="100" customWidth="1"/>
    <col min="1247" max="1247" width="24.5703125" style="100" customWidth="1"/>
    <col min="1248" max="1249" width="22.7109375" style="100" customWidth="1"/>
    <col min="1250" max="1250" width="21" style="100" customWidth="1"/>
    <col min="1251" max="1499" width="9.140625" style="100"/>
    <col min="1500" max="1500" width="11.85546875" style="100" customWidth="1"/>
    <col min="1501" max="1501" width="66.85546875" style="100" customWidth="1"/>
    <col min="1502" max="1502" width="8.42578125" style="100" customWidth="1"/>
    <col min="1503" max="1503" width="24.5703125" style="100" customWidth="1"/>
    <col min="1504" max="1505" width="22.7109375" style="100" customWidth="1"/>
    <col min="1506" max="1506" width="21" style="100" customWidth="1"/>
    <col min="1507" max="1755" width="9.140625" style="100"/>
    <col min="1756" max="1756" width="11.85546875" style="100" customWidth="1"/>
    <col min="1757" max="1757" width="66.85546875" style="100" customWidth="1"/>
    <col min="1758" max="1758" width="8.42578125" style="100" customWidth="1"/>
    <col min="1759" max="1759" width="24.5703125" style="100" customWidth="1"/>
    <col min="1760" max="1761" width="22.7109375" style="100" customWidth="1"/>
    <col min="1762" max="1762" width="21" style="100" customWidth="1"/>
    <col min="1763" max="2011" width="9.140625" style="100"/>
    <col min="2012" max="2012" width="11.85546875" style="100" customWidth="1"/>
    <col min="2013" max="2013" width="66.85546875" style="100" customWidth="1"/>
    <col min="2014" max="2014" width="8.42578125" style="100" customWidth="1"/>
    <col min="2015" max="2015" width="24.5703125" style="100" customWidth="1"/>
    <col min="2016" max="2017" width="22.7109375" style="100" customWidth="1"/>
    <col min="2018" max="2018" width="21" style="100" customWidth="1"/>
    <col min="2019" max="2267" width="9.140625" style="100"/>
    <col min="2268" max="2268" width="11.85546875" style="100" customWidth="1"/>
    <col min="2269" max="2269" width="66.85546875" style="100" customWidth="1"/>
    <col min="2270" max="2270" width="8.42578125" style="100" customWidth="1"/>
    <col min="2271" max="2271" width="24.5703125" style="100" customWidth="1"/>
    <col min="2272" max="2273" width="22.7109375" style="100" customWidth="1"/>
    <col min="2274" max="2274" width="21" style="100" customWidth="1"/>
    <col min="2275" max="2523" width="9.140625" style="100"/>
    <col min="2524" max="2524" width="11.85546875" style="100" customWidth="1"/>
    <col min="2525" max="2525" width="66.85546875" style="100" customWidth="1"/>
    <col min="2526" max="2526" width="8.42578125" style="100" customWidth="1"/>
    <col min="2527" max="2527" width="24.5703125" style="100" customWidth="1"/>
    <col min="2528" max="2529" width="22.7109375" style="100" customWidth="1"/>
    <col min="2530" max="2530" width="21" style="100" customWidth="1"/>
    <col min="2531" max="2779" width="9.140625" style="100"/>
    <col min="2780" max="2780" width="11.85546875" style="100" customWidth="1"/>
    <col min="2781" max="2781" width="66.85546875" style="100" customWidth="1"/>
    <col min="2782" max="2782" width="8.42578125" style="100" customWidth="1"/>
    <col min="2783" max="2783" width="24.5703125" style="100" customWidth="1"/>
    <col min="2784" max="2785" width="22.7109375" style="100" customWidth="1"/>
    <col min="2786" max="2786" width="21" style="100" customWidth="1"/>
    <col min="2787" max="3035" width="9.140625" style="100"/>
    <col min="3036" max="3036" width="11.85546875" style="100" customWidth="1"/>
    <col min="3037" max="3037" width="66.85546875" style="100" customWidth="1"/>
    <col min="3038" max="3038" width="8.42578125" style="100" customWidth="1"/>
    <col min="3039" max="3039" width="24.5703125" style="100" customWidth="1"/>
    <col min="3040" max="3041" width="22.7109375" style="100" customWidth="1"/>
    <col min="3042" max="3042" width="21" style="100" customWidth="1"/>
    <col min="3043" max="3291" width="9.140625" style="100"/>
    <col min="3292" max="3292" width="11.85546875" style="100" customWidth="1"/>
    <col min="3293" max="3293" width="66.85546875" style="100" customWidth="1"/>
    <col min="3294" max="3294" width="8.42578125" style="100" customWidth="1"/>
    <col min="3295" max="3295" width="24.5703125" style="100" customWidth="1"/>
    <col min="3296" max="3297" width="22.7109375" style="100" customWidth="1"/>
    <col min="3298" max="3298" width="21" style="100" customWidth="1"/>
    <col min="3299" max="3547" width="9.140625" style="100"/>
    <col min="3548" max="3548" width="11.85546875" style="100" customWidth="1"/>
    <col min="3549" max="3549" width="66.85546875" style="100" customWidth="1"/>
    <col min="3550" max="3550" width="8.42578125" style="100" customWidth="1"/>
    <col min="3551" max="3551" width="24.5703125" style="100" customWidth="1"/>
    <col min="3552" max="3553" width="22.7109375" style="100" customWidth="1"/>
    <col min="3554" max="3554" width="21" style="100" customWidth="1"/>
    <col min="3555" max="3803" width="9.140625" style="100"/>
    <col min="3804" max="3804" width="11.85546875" style="100" customWidth="1"/>
    <col min="3805" max="3805" width="66.85546875" style="100" customWidth="1"/>
    <col min="3806" max="3806" width="8.42578125" style="100" customWidth="1"/>
    <col min="3807" max="3807" width="24.5703125" style="100" customWidth="1"/>
    <col min="3808" max="3809" width="22.7109375" style="100" customWidth="1"/>
    <col min="3810" max="3810" width="21" style="100" customWidth="1"/>
    <col min="3811" max="4059" width="9.140625" style="100"/>
    <col min="4060" max="4060" width="11.85546875" style="100" customWidth="1"/>
    <col min="4061" max="4061" width="66.85546875" style="100" customWidth="1"/>
    <col min="4062" max="4062" width="8.42578125" style="100" customWidth="1"/>
    <col min="4063" max="4063" width="24.5703125" style="100" customWidth="1"/>
    <col min="4064" max="4065" width="22.7109375" style="100" customWidth="1"/>
    <col min="4066" max="4066" width="21" style="100" customWidth="1"/>
    <col min="4067" max="4315" width="9.140625" style="100"/>
    <col min="4316" max="4316" width="11.85546875" style="100" customWidth="1"/>
    <col min="4317" max="4317" width="66.85546875" style="100" customWidth="1"/>
    <col min="4318" max="4318" width="8.42578125" style="100" customWidth="1"/>
    <col min="4319" max="4319" width="24.5703125" style="100" customWidth="1"/>
    <col min="4320" max="4321" width="22.7109375" style="100" customWidth="1"/>
    <col min="4322" max="4322" width="21" style="100" customWidth="1"/>
    <col min="4323" max="4571" width="9.140625" style="100"/>
    <col min="4572" max="4572" width="11.85546875" style="100" customWidth="1"/>
    <col min="4573" max="4573" width="66.85546875" style="100" customWidth="1"/>
    <col min="4574" max="4574" width="8.42578125" style="100" customWidth="1"/>
    <col min="4575" max="4575" width="24.5703125" style="100" customWidth="1"/>
    <col min="4576" max="4577" width="22.7109375" style="100" customWidth="1"/>
    <col min="4578" max="4578" width="21" style="100" customWidth="1"/>
    <col min="4579" max="4827" width="9.140625" style="100"/>
    <col min="4828" max="4828" width="11.85546875" style="100" customWidth="1"/>
    <col min="4829" max="4829" width="66.85546875" style="100" customWidth="1"/>
    <col min="4830" max="4830" width="8.42578125" style="100" customWidth="1"/>
    <col min="4831" max="4831" width="24.5703125" style="100" customWidth="1"/>
    <col min="4832" max="4833" width="22.7109375" style="100" customWidth="1"/>
    <col min="4834" max="4834" width="21" style="100" customWidth="1"/>
    <col min="4835" max="5083" width="9.140625" style="100"/>
    <col min="5084" max="5084" width="11.85546875" style="100" customWidth="1"/>
    <col min="5085" max="5085" width="66.85546875" style="100" customWidth="1"/>
    <col min="5086" max="5086" width="8.42578125" style="100" customWidth="1"/>
    <col min="5087" max="5087" width="24.5703125" style="100" customWidth="1"/>
    <col min="5088" max="5089" width="22.7109375" style="100" customWidth="1"/>
    <col min="5090" max="5090" width="21" style="100" customWidth="1"/>
    <col min="5091" max="5339" width="9.140625" style="100"/>
    <col min="5340" max="5340" width="11.85546875" style="100" customWidth="1"/>
    <col min="5341" max="5341" width="66.85546875" style="100" customWidth="1"/>
    <col min="5342" max="5342" width="8.42578125" style="100" customWidth="1"/>
    <col min="5343" max="5343" width="24.5703125" style="100" customWidth="1"/>
    <col min="5344" max="5345" width="22.7109375" style="100" customWidth="1"/>
    <col min="5346" max="5346" width="21" style="100" customWidth="1"/>
    <col min="5347" max="5595" width="9.140625" style="100"/>
    <col min="5596" max="5596" width="11.85546875" style="100" customWidth="1"/>
    <col min="5597" max="5597" width="66.85546875" style="100" customWidth="1"/>
    <col min="5598" max="5598" width="8.42578125" style="100" customWidth="1"/>
    <col min="5599" max="5599" width="24.5703125" style="100" customWidth="1"/>
    <col min="5600" max="5601" width="22.7109375" style="100" customWidth="1"/>
    <col min="5602" max="5602" width="21" style="100" customWidth="1"/>
    <col min="5603" max="5851" width="9.140625" style="100"/>
    <col min="5852" max="5852" width="11.85546875" style="100" customWidth="1"/>
    <col min="5853" max="5853" width="66.85546875" style="100" customWidth="1"/>
    <col min="5854" max="5854" width="8.42578125" style="100" customWidth="1"/>
    <col min="5855" max="5855" width="24.5703125" style="100" customWidth="1"/>
    <col min="5856" max="5857" width="22.7109375" style="100" customWidth="1"/>
    <col min="5858" max="5858" width="21" style="100" customWidth="1"/>
    <col min="5859" max="6107" width="9.140625" style="100"/>
    <col min="6108" max="6108" width="11.85546875" style="100" customWidth="1"/>
    <col min="6109" max="6109" width="66.85546875" style="100" customWidth="1"/>
    <col min="6110" max="6110" width="8.42578125" style="100" customWidth="1"/>
    <col min="6111" max="6111" width="24.5703125" style="100" customWidth="1"/>
    <col min="6112" max="6113" width="22.7109375" style="100" customWidth="1"/>
    <col min="6114" max="6114" width="21" style="100" customWidth="1"/>
    <col min="6115" max="6363" width="9.140625" style="100"/>
    <col min="6364" max="6364" width="11.85546875" style="100" customWidth="1"/>
    <col min="6365" max="6365" width="66.85546875" style="100" customWidth="1"/>
    <col min="6366" max="6366" width="8.42578125" style="100" customWidth="1"/>
    <col min="6367" max="6367" width="24.5703125" style="100" customWidth="1"/>
    <col min="6368" max="6369" width="22.7109375" style="100" customWidth="1"/>
    <col min="6370" max="6370" width="21" style="100" customWidth="1"/>
    <col min="6371" max="6619" width="9.140625" style="100"/>
    <col min="6620" max="6620" width="11.85546875" style="100" customWidth="1"/>
    <col min="6621" max="6621" width="66.85546875" style="100" customWidth="1"/>
    <col min="6622" max="6622" width="8.42578125" style="100" customWidth="1"/>
    <col min="6623" max="6623" width="24.5703125" style="100" customWidth="1"/>
    <col min="6624" max="6625" width="22.7109375" style="100" customWidth="1"/>
    <col min="6626" max="6626" width="21" style="100" customWidth="1"/>
    <col min="6627" max="6875" width="9.140625" style="100"/>
    <col min="6876" max="6876" width="11.85546875" style="100" customWidth="1"/>
    <col min="6877" max="6877" width="66.85546875" style="100" customWidth="1"/>
    <col min="6878" max="6878" width="8.42578125" style="100" customWidth="1"/>
    <col min="6879" max="6879" width="24.5703125" style="100" customWidth="1"/>
    <col min="6880" max="6881" width="22.7109375" style="100" customWidth="1"/>
    <col min="6882" max="6882" width="21" style="100" customWidth="1"/>
    <col min="6883" max="7131" width="9.140625" style="100"/>
    <col min="7132" max="7132" width="11.85546875" style="100" customWidth="1"/>
    <col min="7133" max="7133" width="66.85546875" style="100" customWidth="1"/>
    <col min="7134" max="7134" width="8.42578125" style="100" customWidth="1"/>
    <col min="7135" max="7135" width="24.5703125" style="100" customWidth="1"/>
    <col min="7136" max="7137" width="22.7109375" style="100" customWidth="1"/>
    <col min="7138" max="7138" width="21" style="100" customWidth="1"/>
    <col min="7139" max="7387" width="9.140625" style="100"/>
    <col min="7388" max="7388" width="11.85546875" style="100" customWidth="1"/>
    <col min="7389" max="7389" width="66.85546875" style="100" customWidth="1"/>
    <col min="7390" max="7390" width="8.42578125" style="100" customWidth="1"/>
    <col min="7391" max="7391" width="24.5703125" style="100" customWidth="1"/>
    <col min="7392" max="7393" width="22.7109375" style="100" customWidth="1"/>
    <col min="7394" max="7394" width="21" style="100" customWidth="1"/>
    <col min="7395" max="7643" width="9.140625" style="100"/>
    <col min="7644" max="7644" width="11.85546875" style="100" customWidth="1"/>
    <col min="7645" max="7645" width="66.85546875" style="100" customWidth="1"/>
    <col min="7646" max="7646" width="8.42578125" style="100" customWidth="1"/>
    <col min="7647" max="7647" width="24.5703125" style="100" customWidth="1"/>
    <col min="7648" max="7649" width="22.7109375" style="100" customWidth="1"/>
    <col min="7650" max="7650" width="21" style="100" customWidth="1"/>
    <col min="7651" max="7899" width="9.140625" style="100"/>
    <col min="7900" max="7900" width="11.85546875" style="100" customWidth="1"/>
    <col min="7901" max="7901" width="66.85546875" style="100" customWidth="1"/>
    <col min="7902" max="7902" width="8.42578125" style="100" customWidth="1"/>
    <col min="7903" max="7903" width="24.5703125" style="100" customWidth="1"/>
    <col min="7904" max="7905" width="22.7109375" style="100" customWidth="1"/>
    <col min="7906" max="7906" width="21" style="100" customWidth="1"/>
    <col min="7907" max="8155" width="9.140625" style="100"/>
    <col min="8156" max="8156" width="11.85546875" style="100" customWidth="1"/>
    <col min="8157" max="8157" width="66.85546875" style="100" customWidth="1"/>
    <col min="8158" max="8158" width="8.42578125" style="100" customWidth="1"/>
    <col min="8159" max="8159" width="24.5703125" style="100" customWidth="1"/>
    <col min="8160" max="8161" width="22.7109375" style="100" customWidth="1"/>
    <col min="8162" max="8162" width="21" style="100" customWidth="1"/>
    <col min="8163" max="8411" width="9.140625" style="100"/>
    <col min="8412" max="8412" width="11.85546875" style="100" customWidth="1"/>
    <col min="8413" max="8413" width="66.85546875" style="100" customWidth="1"/>
    <col min="8414" max="8414" width="8.42578125" style="100" customWidth="1"/>
    <col min="8415" max="8415" width="24.5703125" style="100" customWidth="1"/>
    <col min="8416" max="8417" width="22.7109375" style="100" customWidth="1"/>
    <col min="8418" max="8418" width="21" style="100" customWidth="1"/>
    <col min="8419" max="8667" width="9.140625" style="100"/>
    <col min="8668" max="8668" width="11.85546875" style="100" customWidth="1"/>
    <col min="8669" max="8669" width="66.85546875" style="100" customWidth="1"/>
    <col min="8670" max="8670" width="8.42578125" style="100" customWidth="1"/>
    <col min="8671" max="8671" width="24.5703125" style="100" customWidth="1"/>
    <col min="8672" max="8673" width="22.7109375" style="100" customWidth="1"/>
    <col min="8674" max="8674" width="21" style="100" customWidth="1"/>
    <col min="8675" max="8923" width="9.140625" style="100"/>
    <col min="8924" max="8924" width="11.85546875" style="100" customWidth="1"/>
    <col min="8925" max="8925" width="66.85546875" style="100" customWidth="1"/>
    <col min="8926" max="8926" width="8.42578125" style="100" customWidth="1"/>
    <col min="8927" max="8927" width="24.5703125" style="100" customWidth="1"/>
    <col min="8928" max="8929" width="22.7109375" style="100" customWidth="1"/>
    <col min="8930" max="8930" width="21" style="100" customWidth="1"/>
    <col min="8931" max="9179" width="9.140625" style="100"/>
    <col min="9180" max="9180" width="11.85546875" style="100" customWidth="1"/>
    <col min="9181" max="9181" width="66.85546875" style="100" customWidth="1"/>
    <col min="9182" max="9182" width="8.42578125" style="100" customWidth="1"/>
    <col min="9183" max="9183" width="24.5703125" style="100" customWidth="1"/>
    <col min="9184" max="9185" width="22.7109375" style="100" customWidth="1"/>
    <col min="9186" max="9186" width="21" style="100" customWidth="1"/>
    <col min="9187" max="9435" width="9.140625" style="100"/>
    <col min="9436" max="9436" width="11.85546875" style="100" customWidth="1"/>
    <col min="9437" max="9437" width="66.85546875" style="100" customWidth="1"/>
    <col min="9438" max="9438" width="8.42578125" style="100" customWidth="1"/>
    <col min="9439" max="9439" width="24.5703125" style="100" customWidth="1"/>
    <col min="9440" max="9441" width="22.7109375" style="100" customWidth="1"/>
    <col min="9442" max="9442" width="21" style="100" customWidth="1"/>
    <col min="9443" max="9691" width="9.140625" style="100"/>
    <col min="9692" max="9692" width="11.85546875" style="100" customWidth="1"/>
    <col min="9693" max="9693" width="66.85546875" style="100" customWidth="1"/>
    <col min="9694" max="9694" width="8.42578125" style="100" customWidth="1"/>
    <col min="9695" max="9695" width="24.5703125" style="100" customWidth="1"/>
    <col min="9696" max="9697" width="22.7109375" style="100" customWidth="1"/>
    <col min="9698" max="9698" width="21" style="100" customWidth="1"/>
    <col min="9699" max="9947" width="9.140625" style="100"/>
    <col min="9948" max="9948" width="11.85546875" style="100" customWidth="1"/>
    <col min="9949" max="9949" width="66.85546875" style="100" customWidth="1"/>
    <col min="9950" max="9950" width="8.42578125" style="100" customWidth="1"/>
    <col min="9951" max="9951" width="24.5703125" style="100" customWidth="1"/>
    <col min="9952" max="9953" width="22.7109375" style="100" customWidth="1"/>
    <col min="9954" max="9954" width="21" style="100" customWidth="1"/>
    <col min="9955" max="10203" width="9.140625" style="100"/>
    <col min="10204" max="10204" width="11.85546875" style="100" customWidth="1"/>
    <col min="10205" max="10205" width="66.85546875" style="100" customWidth="1"/>
    <col min="10206" max="10206" width="8.42578125" style="100" customWidth="1"/>
    <col min="10207" max="10207" width="24.5703125" style="100" customWidth="1"/>
    <col min="10208" max="10209" width="22.7109375" style="100" customWidth="1"/>
    <col min="10210" max="10210" width="21" style="100" customWidth="1"/>
    <col min="10211" max="10459" width="9.140625" style="100"/>
    <col min="10460" max="10460" width="11.85546875" style="100" customWidth="1"/>
    <col min="10461" max="10461" width="66.85546875" style="100" customWidth="1"/>
    <col min="10462" max="10462" width="8.42578125" style="100" customWidth="1"/>
    <col min="10463" max="10463" width="24.5703125" style="100" customWidth="1"/>
    <col min="10464" max="10465" width="22.7109375" style="100" customWidth="1"/>
    <col min="10466" max="10466" width="21" style="100" customWidth="1"/>
    <col min="10467" max="10715" width="9.140625" style="100"/>
    <col min="10716" max="10716" width="11.85546875" style="100" customWidth="1"/>
    <col min="10717" max="10717" width="66.85546875" style="100" customWidth="1"/>
    <col min="10718" max="10718" width="8.42578125" style="100" customWidth="1"/>
    <col min="10719" max="10719" width="24.5703125" style="100" customWidth="1"/>
    <col min="10720" max="10721" width="22.7109375" style="100" customWidth="1"/>
    <col min="10722" max="10722" width="21" style="100" customWidth="1"/>
    <col min="10723" max="10971" width="9.140625" style="100"/>
    <col min="10972" max="10972" width="11.85546875" style="100" customWidth="1"/>
    <col min="10973" max="10973" width="66.85546875" style="100" customWidth="1"/>
    <col min="10974" max="10974" width="8.42578125" style="100" customWidth="1"/>
    <col min="10975" max="10975" width="24.5703125" style="100" customWidth="1"/>
    <col min="10976" max="10977" width="22.7109375" style="100" customWidth="1"/>
    <col min="10978" max="10978" width="21" style="100" customWidth="1"/>
    <col min="10979" max="11227" width="9.140625" style="100"/>
    <col min="11228" max="11228" width="11.85546875" style="100" customWidth="1"/>
    <col min="11229" max="11229" width="66.85546875" style="100" customWidth="1"/>
    <col min="11230" max="11230" width="8.42578125" style="100" customWidth="1"/>
    <col min="11231" max="11231" width="24.5703125" style="100" customWidth="1"/>
    <col min="11232" max="11233" width="22.7109375" style="100" customWidth="1"/>
    <col min="11234" max="11234" width="21" style="100" customWidth="1"/>
    <col min="11235" max="11483" width="9.140625" style="100"/>
    <col min="11484" max="11484" width="11.85546875" style="100" customWidth="1"/>
    <col min="11485" max="11485" width="66.85546875" style="100" customWidth="1"/>
    <col min="11486" max="11486" width="8.42578125" style="100" customWidth="1"/>
    <col min="11487" max="11487" width="24.5703125" style="100" customWidth="1"/>
    <col min="11488" max="11489" width="22.7109375" style="100" customWidth="1"/>
    <col min="11490" max="11490" width="21" style="100" customWidth="1"/>
    <col min="11491" max="11739" width="9.140625" style="100"/>
    <col min="11740" max="11740" width="11.85546875" style="100" customWidth="1"/>
    <col min="11741" max="11741" width="66.85546875" style="100" customWidth="1"/>
    <col min="11742" max="11742" width="8.42578125" style="100" customWidth="1"/>
    <col min="11743" max="11743" width="24.5703125" style="100" customWidth="1"/>
    <col min="11744" max="11745" width="22.7109375" style="100" customWidth="1"/>
    <col min="11746" max="11746" width="21" style="100" customWidth="1"/>
    <col min="11747" max="11995" width="9.140625" style="100"/>
    <col min="11996" max="11996" width="11.85546875" style="100" customWidth="1"/>
    <col min="11997" max="11997" width="66.85546875" style="100" customWidth="1"/>
    <col min="11998" max="11998" width="8.42578125" style="100" customWidth="1"/>
    <col min="11999" max="11999" width="24.5703125" style="100" customWidth="1"/>
    <col min="12000" max="12001" width="22.7109375" style="100" customWidth="1"/>
    <col min="12002" max="12002" width="21" style="100" customWidth="1"/>
    <col min="12003" max="12251" width="9.140625" style="100"/>
    <col min="12252" max="12252" width="11.85546875" style="100" customWidth="1"/>
    <col min="12253" max="12253" width="66.85546875" style="100" customWidth="1"/>
    <col min="12254" max="12254" width="8.42578125" style="100" customWidth="1"/>
    <col min="12255" max="12255" width="24.5703125" style="100" customWidth="1"/>
    <col min="12256" max="12257" width="22.7109375" style="100" customWidth="1"/>
    <col min="12258" max="12258" width="21" style="100" customWidth="1"/>
    <col min="12259" max="12507" width="9.140625" style="100"/>
    <col min="12508" max="12508" width="11.85546875" style="100" customWidth="1"/>
    <col min="12509" max="12509" width="66.85546875" style="100" customWidth="1"/>
    <col min="12510" max="12510" width="8.42578125" style="100" customWidth="1"/>
    <col min="12511" max="12511" width="24.5703125" style="100" customWidth="1"/>
    <col min="12512" max="12513" width="22.7109375" style="100" customWidth="1"/>
    <col min="12514" max="12514" width="21" style="100" customWidth="1"/>
    <col min="12515" max="12763" width="9.140625" style="100"/>
    <col min="12764" max="12764" width="11.85546875" style="100" customWidth="1"/>
    <col min="12765" max="12765" width="66.85546875" style="100" customWidth="1"/>
    <col min="12766" max="12766" width="8.42578125" style="100" customWidth="1"/>
    <col min="12767" max="12767" width="24.5703125" style="100" customWidth="1"/>
    <col min="12768" max="12769" width="22.7109375" style="100" customWidth="1"/>
    <col min="12770" max="12770" width="21" style="100" customWidth="1"/>
    <col min="12771" max="13019" width="9.140625" style="100"/>
    <col min="13020" max="13020" width="11.85546875" style="100" customWidth="1"/>
    <col min="13021" max="13021" width="66.85546875" style="100" customWidth="1"/>
    <col min="13022" max="13022" width="8.42578125" style="100" customWidth="1"/>
    <col min="13023" max="13023" width="24.5703125" style="100" customWidth="1"/>
    <col min="13024" max="13025" width="22.7109375" style="100" customWidth="1"/>
    <col min="13026" max="13026" width="21" style="100" customWidth="1"/>
    <col min="13027" max="13275" width="9.140625" style="100"/>
    <col min="13276" max="13276" width="11.85546875" style="100" customWidth="1"/>
    <col min="13277" max="13277" width="66.85546875" style="100" customWidth="1"/>
    <col min="13278" max="13278" width="8.42578125" style="100" customWidth="1"/>
    <col min="13279" max="13279" width="24.5703125" style="100" customWidth="1"/>
    <col min="13280" max="13281" width="22.7109375" style="100" customWidth="1"/>
    <col min="13282" max="13282" width="21" style="100" customWidth="1"/>
    <col min="13283" max="13531" width="9.140625" style="100"/>
    <col min="13532" max="13532" width="11.85546875" style="100" customWidth="1"/>
    <col min="13533" max="13533" width="66.85546875" style="100" customWidth="1"/>
    <col min="13534" max="13534" width="8.42578125" style="100" customWidth="1"/>
    <col min="13535" max="13535" width="24.5703125" style="100" customWidth="1"/>
    <col min="13536" max="13537" width="22.7109375" style="100" customWidth="1"/>
    <col min="13538" max="13538" width="21" style="100" customWidth="1"/>
    <col min="13539" max="13787" width="9.140625" style="100"/>
    <col min="13788" max="13788" width="11.85546875" style="100" customWidth="1"/>
    <col min="13789" max="13789" width="66.85546875" style="100" customWidth="1"/>
    <col min="13790" max="13790" width="8.42578125" style="100" customWidth="1"/>
    <col min="13791" max="13791" width="24.5703125" style="100" customWidth="1"/>
    <col min="13792" max="13793" width="22.7109375" style="100" customWidth="1"/>
    <col min="13794" max="13794" width="21" style="100" customWidth="1"/>
    <col min="13795" max="14043" width="9.140625" style="100"/>
    <col min="14044" max="14044" width="11.85546875" style="100" customWidth="1"/>
    <col min="14045" max="14045" width="66.85546875" style="100" customWidth="1"/>
    <col min="14046" max="14046" width="8.42578125" style="100" customWidth="1"/>
    <col min="14047" max="14047" width="24.5703125" style="100" customWidth="1"/>
    <col min="14048" max="14049" width="22.7109375" style="100" customWidth="1"/>
    <col min="14050" max="14050" width="21" style="100" customWidth="1"/>
    <col min="14051" max="14299" width="9.140625" style="100"/>
    <col min="14300" max="14300" width="11.85546875" style="100" customWidth="1"/>
    <col min="14301" max="14301" width="66.85546875" style="100" customWidth="1"/>
    <col min="14302" max="14302" width="8.42578125" style="100" customWidth="1"/>
    <col min="14303" max="14303" width="24.5703125" style="100" customWidth="1"/>
    <col min="14304" max="14305" width="22.7109375" style="100" customWidth="1"/>
    <col min="14306" max="14306" width="21" style="100" customWidth="1"/>
    <col min="14307" max="14555" width="9.140625" style="100"/>
    <col min="14556" max="14556" width="11.85546875" style="100" customWidth="1"/>
    <col min="14557" max="14557" width="66.85546875" style="100" customWidth="1"/>
    <col min="14558" max="14558" width="8.42578125" style="100" customWidth="1"/>
    <col min="14559" max="14559" width="24.5703125" style="100" customWidth="1"/>
    <col min="14560" max="14561" width="22.7109375" style="100" customWidth="1"/>
    <col min="14562" max="14562" width="21" style="100" customWidth="1"/>
    <col min="14563" max="14811" width="9.140625" style="100"/>
    <col min="14812" max="14812" width="11.85546875" style="100" customWidth="1"/>
    <col min="14813" max="14813" width="66.85546875" style="100" customWidth="1"/>
    <col min="14814" max="14814" width="8.42578125" style="100" customWidth="1"/>
    <col min="14815" max="14815" width="24.5703125" style="100" customWidth="1"/>
    <col min="14816" max="14817" width="22.7109375" style="100" customWidth="1"/>
    <col min="14818" max="14818" width="21" style="100" customWidth="1"/>
    <col min="14819" max="15067" width="9.140625" style="100"/>
    <col min="15068" max="15068" width="11.85546875" style="100" customWidth="1"/>
    <col min="15069" max="15069" width="66.85546875" style="100" customWidth="1"/>
    <col min="15070" max="15070" width="8.42578125" style="100" customWidth="1"/>
    <col min="15071" max="15071" width="24.5703125" style="100" customWidth="1"/>
    <col min="15072" max="15073" width="22.7109375" style="100" customWidth="1"/>
    <col min="15074" max="15074" width="21" style="100" customWidth="1"/>
    <col min="15075" max="15323" width="9.140625" style="100"/>
    <col min="15324" max="15324" width="11.85546875" style="100" customWidth="1"/>
    <col min="15325" max="15325" width="66.85546875" style="100" customWidth="1"/>
    <col min="15326" max="15326" width="8.42578125" style="100" customWidth="1"/>
    <col min="15327" max="15327" width="24.5703125" style="100" customWidth="1"/>
    <col min="15328" max="15329" width="22.7109375" style="100" customWidth="1"/>
    <col min="15330" max="15330" width="21" style="100" customWidth="1"/>
    <col min="15331" max="15579" width="9.140625" style="100"/>
    <col min="15580" max="15580" width="11.85546875" style="100" customWidth="1"/>
    <col min="15581" max="15581" width="66.85546875" style="100" customWidth="1"/>
    <col min="15582" max="15582" width="8.42578125" style="100" customWidth="1"/>
    <col min="15583" max="15583" width="24.5703125" style="100" customWidth="1"/>
    <col min="15584" max="15585" width="22.7109375" style="100" customWidth="1"/>
    <col min="15586" max="15586" width="21" style="100" customWidth="1"/>
    <col min="15587" max="15835" width="9.140625" style="100"/>
    <col min="15836" max="15836" width="11.85546875" style="100" customWidth="1"/>
    <col min="15837" max="15837" width="66.85546875" style="100" customWidth="1"/>
    <col min="15838" max="15838" width="8.42578125" style="100" customWidth="1"/>
    <col min="15839" max="15839" width="24.5703125" style="100" customWidth="1"/>
    <col min="15840" max="15841" width="22.7109375" style="100" customWidth="1"/>
    <col min="15842" max="15842" width="21" style="100" customWidth="1"/>
    <col min="15843" max="16091" width="9.140625" style="100"/>
    <col min="16092" max="16092" width="11.85546875" style="100" customWidth="1"/>
    <col min="16093" max="16093" width="66.85546875" style="100" customWidth="1"/>
    <col min="16094" max="16094" width="8.42578125" style="100" customWidth="1"/>
    <col min="16095" max="16095" width="24.5703125" style="100" customWidth="1"/>
    <col min="16096" max="16097" width="22.7109375" style="100" customWidth="1"/>
    <col min="16098" max="16098" width="21" style="100" customWidth="1"/>
    <col min="16099" max="16384" width="9.140625" style="100"/>
  </cols>
  <sheetData>
    <row r="1" spans="1:4" x14ac:dyDescent="0.25">
      <c r="A1" s="14"/>
      <c r="B1" s="14"/>
      <c r="C1" s="14"/>
      <c r="D1" s="14"/>
    </row>
    <row r="2" spans="1:4" x14ac:dyDescent="0.25">
      <c r="A2" s="132" t="s">
        <v>15</v>
      </c>
      <c r="B2" s="132"/>
      <c r="C2" s="132"/>
      <c r="D2" s="132"/>
    </row>
    <row r="3" spans="1:4" x14ac:dyDescent="0.25">
      <c r="A3" s="101"/>
    </row>
    <row r="4" spans="1:4" x14ac:dyDescent="0.25">
      <c r="A4" s="133" t="s">
        <v>0</v>
      </c>
      <c r="B4" s="133"/>
      <c r="C4" s="133"/>
      <c r="D4" s="133"/>
    </row>
    <row r="5" spans="1:4" x14ac:dyDescent="0.25">
      <c r="A5" s="133" t="s">
        <v>20</v>
      </c>
      <c r="B5" s="133"/>
      <c r="C5" s="133"/>
      <c r="D5" s="133"/>
    </row>
    <row r="7" spans="1:4" x14ac:dyDescent="0.25">
      <c r="A7" s="14"/>
      <c r="B7" s="14"/>
      <c r="C7" s="14"/>
      <c r="D7" s="102" t="s">
        <v>21</v>
      </c>
    </row>
    <row r="8" spans="1:4" ht="45" x14ac:dyDescent="0.25">
      <c r="A8" s="103" t="s">
        <v>1</v>
      </c>
      <c r="B8" s="103" t="s">
        <v>2</v>
      </c>
      <c r="C8" s="104" t="s">
        <v>16</v>
      </c>
      <c r="D8" s="104" t="s">
        <v>17</v>
      </c>
    </row>
    <row r="9" spans="1:4" x14ac:dyDescent="0.25">
      <c r="A9" s="105">
        <v>2</v>
      </c>
      <c r="B9" s="105">
        <v>3</v>
      </c>
      <c r="C9" s="105">
        <v>5</v>
      </c>
      <c r="D9" s="105">
        <v>6</v>
      </c>
    </row>
    <row r="10" spans="1:4" ht="30" x14ac:dyDescent="0.25">
      <c r="A10" s="16" t="s">
        <v>118</v>
      </c>
      <c r="B10" s="106" t="s">
        <v>3</v>
      </c>
      <c r="C10" s="107">
        <f>3000463+20898923</f>
        <v>23899386</v>
      </c>
      <c r="D10" s="107">
        <f>505919+39049751</f>
        <v>39555670</v>
      </c>
    </row>
    <row r="11" spans="1:4" ht="30" x14ac:dyDescent="0.25">
      <c r="A11" s="16" t="s">
        <v>119</v>
      </c>
      <c r="B11" s="106" t="s">
        <v>4</v>
      </c>
      <c r="C11" s="108"/>
      <c r="D11" s="108"/>
    </row>
    <row r="12" spans="1:4" ht="30" x14ac:dyDescent="0.25">
      <c r="A12" s="16" t="s">
        <v>120</v>
      </c>
      <c r="B12" s="106" t="s">
        <v>5</v>
      </c>
      <c r="C12" s="108"/>
      <c r="D12" s="108"/>
    </row>
    <row r="13" spans="1:4" s="109" customFormat="1" ht="32.25" customHeight="1" x14ac:dyDescent="0.25">
      <c r="A13" s="16" t="s">
        <v>121</v>
      </c>
      <c r="B13" s="106" t="s">
        <v>6</v>
      </c>
      <c r="C13" s="107">
        <f>40660572+137187672</f>
        <v>177848244</v>
      </c>
      <c r="D13" s="107">
        <f>219696045+14876980</f>
        <v>234573025</v>
      </c>
    </row>
    <row r="14" spans="1:4" x14ac:dyDescent="0.25">
      <c r="A14" s="16" t="s">
        <v>122</v>
      </c>
      <c r="B14" s="106" t="s">
        <v>7</v>
      </c>
      <c r="C14" s="107">
        <v>109851231</v>
      </c>
      <c r="D14" s="107">
        <f>35624725-59762</f>
        <v>35564963</v>
      </c>
    </row>
    <row r="15" spans="1:4" x14ac:dyDescent="0.25">
      <c r="A15" s="110" t="s">
        <v>123</v>
      </c>
      <c r="B15" s="106" t="s">
        <v>8</v>
      </c>
      <c r="C15" s="107">
        <v>265373</v>
      </c>
      <c r="D15" s="107">
        <v>0</v>
      </c>
    </row>
    <row r="16" spans="1:4" s="109" customFormat="1" x14ac:dyDescent="0.25">
      <c r="A16" s="110" t="s">
        <v>124</v>
      </c>
      <c r="B16" s="106" t="s">
        <v>9</v>
      </c>
      <c r="C16" s="107">
        <v>4629</v>
      </c>
      <c r="D16" s="107">
        <v>0</v>
      </c>
    </row>
    <row r="17" spans="1:6" s="109" customFormat="1" x14ac:dyDescent="0.2">
      <c r="A17" s="111" t="s">
        <v>125</v>
      </c>
      <c r="B17" s="106" t="s">
        <v>126</v>
      </c>
      <c r="C17" s="112"/>
      <c r="D17" s="112"/>
    </row>
    <row r="18" spans="1:6" x14ac:dyDescent="0.25">
      <c r="A18" s="16" t="s">
        <v>127</v>
      </c>
      <c r="B18" s="113">
        <v>9</v>
      </c>
      <c r="C18" s="107"/>
      <c r="D18" s="107"/>
    </row>
    <row r="19" spans="1:6" ht="30" x14ac:dyDescent="0.25">
      <c r="A19" s="16" t="s">
        <v>128</v>
      </c>
      <c r="B19" s="113">
        <v>10</v>
      </c>
      <c r="C19" s="107"/>
      <c r="D19" s="107"/>
    </row>
    <row r="20" spans="1:6" x14ac:dyDescent="0.25">
      <c r="A20" s="111" t="s">
        <v>129</v>
      </c>
      <c r="B20" s="106" t="s">
        <v>10</v>
      </c>
      <c r="C20" s="114">
        <f>85760+85127</f>
        <v>170887</v>
      </c>
      <c r="D20" s="114">
        <f>26389+89307</f>
        <v>115696</v>
      </c>
    </row>
    <row r="21" spans="1:6" x14ac:dyDescent="0.25">
      <c r="A21" s="111" t="s">
        <v>130</v>
      </c>
      <c r="B21" s="106" t="s">
        <v>11</v>
      </c>
      <c r="C21" s="107">
        <f>4689</f>
        <v>4689</v>
      </c>
      <c r="D21" s="107">
        <v>0</v>
      </c>
    </row>
    <row r="22" spans="1:6" x14ac:dyDescent="0.25">
      <c r="A22" s="115" t="s">
        <v>131</v>
      </c>
      <c r="B22" s="113">
        <v>13</v>
      </c>
      <c r="C22" s="107">
        <v>8358</v>
      </c>
      <c r="D22" s="107">
        <f>4690+5867+2661</f>
        <v>13218</v>
      </c>
    </row>
    <row r="23" spans="1:6" x14ac:dyDescent="0.25">
      <c r="A23" s="116" t="s">
        <v>132</v>
      </c>
      <c r="B23" s="117">
        <v>14</v>
      </c>
      <c r="C23" s="118">
        <f>SUM(C10:C22)</f>
        <v>312052797</v>
      </c>
      <c r="D23" s="118">
        <f>SUM(D10:D22)</f>
        <v>309822572</v>
      </c>
      <c r="F23" s="119"/>
    </row>
    <row r="24" spans="1:6" x14ac:dyDescent="0.25">
      <c r="A24" s="115" t="s">
        <v>133</v>
      </c>
      <c r="B24" s="120">
        <v>15</v>
      </c>
      <c r="C24" s="107"/>
      <c r="D24" s="107"/>
    </row>
    <row r="25" spans="1:6" x14ac:dyDescent="0.25">
      <c r="A25" s="111" t="s">
        <v>134</v>
      </c>
      <c r="B25" s="113">
        <v>16</v>
      </c>
      <c r="C25" s="107">
        <v>101030302</v>
      </c>
      <c r="D25" s="107">
        <v>40102678</v>
      </c>
      <c r="E25" s="18"/>
      <c r="F25" s="119"/>
    </row>
    <row r="26" spans="1:6" x14ac:dyDescent="0.25">
      <c r="A26" s="115" t="s">
        <v>135</v>
      </c>
      <c r="B26" s="113">
        <v>17</v>
      </c>
      <c r="C26" s="107"/>
      <c r="D26" s="107"/>
      <c r="E26" s="18"/>
      <c r="F26" s="119"/>
    </row>
    <row r="27" spans="1:6" x14ac:dyDescent="0.25">
      <c r="A27" s="121" t="s">
        <v>136</v>
      </c>
      <c r="B27" s="113">
        <v>18</v>
      </c>
      <c r="C27" s="107">
        <v>11568</v>
      </c>
      <c r="D27" s="107">
        <v>59899500</v>
      </c>
      <c r="E27" s="18"/>
    </row>
    <row r="28" spans="1:6" x14ac:dyDescent="0.25">
      <c r="A28" s="121" t="s">
        <v>137</v>
      </c>
      <c r="B28" s="113">
        <v>19</v>
      </c>
      <c r="C28" s="107">
        <v>10802</v>
      </c>
      <c r="D28" s="107">
        <v>0</v>
      </c>
    </row>
    <row r="29" spans="1:6" x14ac:dyDescent="0.25">
      <c r="A29" s="121" t="s">
        <v>138</v>
      </c>
      <c r="B29" s="113">
        <v>20</v>
      </c>
      <c r="C29" s="107">
        <v>22778</v>
      </c>
      <c r="D29" s="107">
        <v>49256</v>
      </c>
    </row>
    <row r="30" spans="1:6" x14ac:dyDescent="0.25">
      <c r="A30" s="115" t="s">
        <v>139</v>
      </c>
      <c r="B30" s="113">
        <v>21</v>
      </c>
      <c r="C30" s="107"/>
      <c r="D30" s="107"/>
    </row>
    <row r="31" spans="1:6" s="109" customFormat="1" x14ac:dyDescent="0.25">
      <c r="A31" s="121" t="s">
        <v>140</v>
      </c>
      <c r="B31" s="113">
        <v>22</v>
      </c>
      <c r="C31" s="107">
        <v>952</v>
      </c>
      <c r="D31" s="114">
        <v>74051</v>
      </c>
    </row>
    <row r="32" spans="1:6" x14ac:dyDescent="0.25">
      <c r="A32" s="122" t="s">
        <v>141</v>
      </c>
      <c r="B32" s="113">
        <v>23</v>
      </c>
      <c r="C32" s="114"/>
      <c r="D32" s="114"/>
    </row>
    <row r="33" spans="1:6" x14ac:dyDescent="0.25">
      <c r="A33" s="116" t="s">
        <v>142</v>
      </c>
      <c r="B33" s="123">
        <v>24</v>
      </c>
      <c r="C33" s="118">
        <f>SUM(C24:C32)</f>
        <v>101076402</v>
      </c>
      <c r="D33" s="118">
        <f>SUM(D24:D32)</f>
        <v>100125485</v>
      </c>
    </row>
    <row r="34" spans="1:6" x14ac:dyDescent="0.25">
      <c r="A34" s="111" t="s">
        <v>143</v>
      </c>
      <c r="B34" s="113">
        <v>25</v>
      </c>
      <c r="C34" s="107">
        <v>204138930</v>
      </c>
      <c r="D34" s="107">
        <v>204138930</v>
      </c>
    </row>
    <row r="35" spans="1:6" s="109" customFormat="1" x14ac:dyDescent="0.25">
      <c r="A35" s="111" t="s">
        <v>144</v>
      </c>
      <c r="B35" s="113">
        <v>26</v>
      </c>
      <c r="C35" s="107">
        <v>79</v>
      </c>
      <c r="D35" s="107">
        <v>79</v>
      </c>
    </row>
    <row r="36" spans="1:6" x14ac:dyDescent="0.25">
      <c r="A36" s="115" t="s">
        <v>95</v>
      </c>
      <c r="B36" s="120">
        <v>27</v>
      </c>
      <c r="C36" s="107"/>
      <c r="D36" s="107"/>
    </row>
    <row r="37" spans="1:6" x14ac:dyDescent="0.25">
      <c r="A37" s="115" t="s">
        <v>145</v>
      </c>
      <c r="B37" s="120">
        <v>28</v>
      </c>
      <c r="C37" s="107"/>
      <c r="D37" s="107"/>
    </row>
    <row r="38" spans="1:6" x14ac:dyDescent="0.25">
      <c r="A38" s="115" t="s">
        <v>146</v>
      </c>
      <c r="B38" s="120">
        <v>29</v>
      </c>
      <c r="C38" s="107"/>
      <c r="D38" s="107"/>
    </row>
    <row r="39" spans="1:6" x14ac:dyDescent="0.25">
      <c r="A39" s="111" t="s">
        <v>147</v>
      </c>
      <c r="B39" s="113">
        <v>30</v>
      </c>
      <c r="C39" s="107">
        <v>6837386</v>
      </c>
      <c r="D39" s="107">
        <v>5558078</v>
      </c>
      <c r="E39" s="119"/>
    </row>
    <row r="40" spans="1:6" x14ac:dyDescent="0.25">
      <c r="A40" s="116" t="s">
        <v>148</v>
      </c>
      <c r="B40" s="117">
        <v>31</v>
      </c>
      <c r="C40" s="112">
        <f>C34+C35+C36+C37+C38+C39</f>
        <v>210976395</v>
      </c>
      <c r="D40" s="112">
        <f>D34+D35+D36+D37+D38+D39</f>
        <v>209697087</v>
      </c>
    </row>
    <row r="41" spans="1:6" x14ac:dyDescent="0.25">
      <c r="A41" s="116" t="s">
        <v>149</v>
      </c>
      <c r="B41" s="117">
        <v>32</v>
      </c>
      <c r="C41" s="118">
        <f>C33+C40</f>
        <v>312052797</v>
      </c>
      <c r="D41" s="118">
        <f>D33+D40</f>
        <v>309822572</v>
      </c>
    </row>
    <row r="42" spans="1:6" x14ac:dyDescent="0.25">
      <c r="A42" s="124" t="s">
        <v>150</v>
      </c>
      <c r="B42" s="106" t="s">
        <v>151</v>
      </c>
      <c r="C42" s="107">
        <v>10330.77</v>
      </c>
      <c r="D42" s="23">
        <v>10268</v>
      </c>
      <c r="E42" s="119"/>
      <c r="F42" s="119"/>
    </row>
    <row r="43" spans="1:6" x14ac:dyDescent="0.25">
      <c r="C43" s="119"/>
      <c r="D43" s="119"/>
      <c r="E43" s="119"/>
    </row>
    <row r="44" spans="1:6" x14ac:dyDescent="0.25">
      <c r="A44" s="125" t="s">
        <v>12</v>
      </c>
      <c r="B44" s="125"/>
      <c r="C44" s="109" t="s">
        <v>18</v>
      </c>
    </row>
    <row r="45" spans="1:6" x14ac:dyDescent="0.25">
      <c r="A45" s="126"/>
      <c r="B45" s="126"/>
      <c r="C45" s="127"/>
      <c r="D45" s="127"/>
    </row>
    <row r="46" spans="1:6" x14ac:dyDescent="0.25">
      <c r="A46" s="126"/>
      <c r="B46" s="126"/>
      <c r="C46" s="126"/>
      <c r="D46" s="126"/>
    </row>
    <row r="47" spans="1:6" x14ac:dyDescent="0.25">
      <c r="A47" s="125" t="s">
        <v>13</v>
      </c>
      <c r="B47" s="125"/>
      <c r="C47" s="109" t="s">
        <v>14</v>
      </c>
    </row>
    <row r="48" spans="1:6" x14ac:dyDescent="0.25">
      <c r="A48" s="128"/>
      <c r="B48" s="128"/>
      <c r="C48" s="127"/>
      <c r="D48" s="127"/>
    </row>
    <row r="49" spans="1:4" x14ac:dyDescent="0.25">
      <c r="A49" s="129"/>
      <c r="B49" s="129"/>
      <c r="C49" s="126"/>
      <c r="D49" s="126"/>
    </row>
    <row r="50" spans="1:4" x14ac:dyDescent="0.25">
      <c r="A50" s="130" t="s">
        <v>19</v>
      </c>
      <c r="B50" s="130"/>
      <c r="C50" s="127"/>
      <c r="D50" s="127"/>
    </row>
    <row r="51" spans="1:4" x14ac:dyDescent="0.25">
      <c r="B51" s="127"/>
      <c r="C51" s="127"/>
      <c r="D51" s="127"/>
    </row>
    <row r="52" spans="1:4" x14ac:dyDescent="0.25">
      <c r="A52" s="129"/>
      <c r="C52" s="131"/>
      <c r="D52" s="131"/>
    </row>
    <row r="53" spans="1:4" x14ac:dyDescent="0.25">
      <c r="A53" s="129"/>
      <c r="B53" s="127"/>
      <c r="C53" s="127"/>
      <c r="D53" s="127"/>
    </row>
  </sheetData>
  <mergeCells count="3">
    <mergeCell ref="A2:D2"/>
    <mergeCell ref="A4:D4"/>
    <mergeCell ref="A5:D5"/>
  </mergeCells>
  <pageMargins left="0.98425196850393704" right="0.19685039370078741" top="0.74803149606299213" bottom="0.74803149606299213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51"/>
  <sheetViews>
    <sheetView workbookViewId="0">
      <selection activeCell="G9" sqref="G9"/>
    </sheetView>
  </sheetViews>
  <sheetFormatPr defaultRowHeight="15" x14ac:dyDescent="0.25"/>
  <cols>
    <col min="1" max="1" width="58.28515625" style="1" customWidth="1"/>
    <col min="2" max="2" width="11.42578125" style="1" customWidth="1"/>
    <col min="3" max="3" width="9" style="1" customWidth="1"/>
    <col min="4" max="4" width="12.85546875" style="30" customWidth="1"/>
    <col min="5" max="5" width="13.7109375" style="1" customWidth="1"/>
    <col min="6" max="6" width="17.7109375" style="1" customWidth="1"/>
    <col min="7" max="16384" width="9.140625" style="1"/>
  </cols>
  <sheetData>
    <row r="1" spans="1:5" x14ac:dyDescent="0.25">
      <c r="A1" s="24"/>
      <c r="B1" s="25"/>
      <c r="C1" s="24"/>
      <c r="D1" s="24"/>
      <c r="E1" s="24"/>
    </row>
    <row r="2" spans="1:5" x14ac:dyDescent="0.25">
      <c r="A2" s="134" t="s">
        <v>22</v>
      </c>
      <c r="B2" s="134"/>
      <c r="C2" s="134"/>
      <c r="D2" s="134"/>
      <c r="E2" s="134"/>
    </row>
    <row r="3" spans="1:5" x14ac:dyDescent="0.25">
      <c r="A3" s="27"/>
      <c r="B3" s="99"/>
      <c r="C3" s="27"/>
      <c r="D3" s="27"/>
      <c r="E3" s="28"/>
    </row>
    <row r="4" spans="1:5" x14ac:dyDescent="0.25">
      <c r="A4" s="134" t="s">
        <v>23</v>
      </c>
      <c r="B4" s="134"/>
      <c r="C4" s="134"/>
      <c r="D4" s="134"/>
      <c r="E4" s="134"/>
    </row>
    <row r="5" spans="1:5" x14ac:dyDescent="0.25">
      <c r="A5" s="134" t="s">
        <v>24</v>
      </c>
      <c r="B5" s="134"/>
      <c r="C5" s="134"/>
      <c r="D5" s="134"/>
      <c r="E5" s="134"/>
    </row>
    <row r="6" spans="1:5" x14ac:dyDescent="0.25">
      <c r="A6" s="24"/>
      <c r="B6" s="25"/>
      <c r="C6" s="24"/>
      <c r="D6" s="24"/>
      <c r="E6" s="20"/>
    </row>
    <row r="7" spans="1:5" x14ac:dyDescent="0.25">
      <c r="A7" s="24"/>
      <c r="B7" s="25"/>
      <c r="C7" s="24"/>
      <c r="D7" s="24"/>
      <c r="E7" s="20" t="s">
        <v>21</v>
      </c>
    </row>
    <row r="8" spans="1:5" ht="63.75" x14ac:dyDescent="0.25">
      <c r="A8" s="29" t="s">
        <v>1</v>
      </c>
      <c r="B8" s="29" t="s">
        <v>2</v>
      </c>
      <c r="C8" s="29" t="s">
        <v>25</v>
      </c>
      <c r="D8" s="29" t="s">
        <v>16</v>
      </c>
      <c r="E8" s="29" t="s">
        <v>17</v>
      </c>
    </row>
    <row r="9" spans="1:5" x14ac:dyDescent="0.25">
      <c r="A9" s="31">
        <v>2</v>
      </c>
      <c r="B9" s="31">
        <v>3</v>
      </c>
      <c r="C9" s="31">
        <v>4</v>
      </c>
      <c r="D9" s="31">
        <v>5</v>
      </c>
      <c r="E9" s="31">
        <v>6</v>
      </c>
    </row>
    <row r="10" spans="1:5" x14ac:dyDescent="0.25">
      <c r="A10" s="32" t="s">
        <v>26</v>
      </c>
      <c r="B10" s="31">
        <v>1</v>
      </c>
      <c r="C10" s="33"/>
      <c r="D10" s="33"/>
      <c r="E10" s="33"/>
    </row>
    <row r="11" spans="1:5" x14ac:dyDescent="0.25">
      <c r="A11" s="32" t="s">
        <v>27</v>
      </c>
      <c r="B11" s="31">
        <v>2</v>
      </c>
      <c r="C11" s="33"/>
      <c r="D11" s="33"/>
      <c r="E11" s="33"/>
    </row>
    <row r="12" spans="1:5" s="37" customFormat="1" ht="14.25" customHeight="1" x14ac:dyDescent="0.25">
      <c r="A12" s="34" t="s">
        <v>28</v>
      </c>
      <c r="B12" s="35">
        <v>3</v>
      </c>
      <c r="C12" s="36"/>
      <c r="D12" s="36">
        <f>SUM(D10:D11)</f>
        <v>0</v>
      </c>
      <c r="E12" s="36">
        <f>SUM(E10:E11)</f>
        <v>0</v>
      </c>
    </row>
    <row r="13" spans="1:5" s="37" customFormat="1" ht="28.5" x14ac:dyDescent="0.25">
      <c r="A13" s="34" t="s">
        <v>29</v>
      </c>
      <c r="B13" s="35">
        <v>4</v>
      </c>
      <c r="C13" s="36"/>
      <c r="D13" s="38">
        <v>1747326</v>
      </c>
      <c r="E13" s="38">
        <v>0</v>
      </c>
    </row>
    <row r="14" spans="1:5" s="8" customFormat="1" ht="25.5" x14ac:dyDescent="0.2">
      <c r="A14" s="17" t="s">
        <v>30</v>
      </c>
      <c r="B14" s="39">
        <v>5</v>
      </c>
      <c r="C14" s="40"/>
      <c r="D14" s="38">
        <v>7071854</v>
      </c>
      <c r="E14" s="38">
        <v>0</v>
      </c>
    </row>
    <row r="15" spans="1:5" ht="28.5" x14ac:dyDescent="0.25">
      <c r="A15" s="41" t="s">
        <v>31</v>
      </c>
      <c r="B15" s="39">
        <v>6</v>
      </c>
      <c r="C15" s="42"/>
      <c r="D15" s="38">
        <v>1175826</v>
      </c>
      <c r="E15" s="38">
        <v>28</v>
      </c>
    </row>
    <row r="16" spans="1:5" ht="25.5" x14ac:dyDescent="0.25">
      <c r="A16" s="32" t="s">
        <v>32</v>
      </c>
      <c r="B16" s="31">
        <v>7</v>
      </c>
      <c r="C16" s="33"/>
      <c r="D16" s="33"/>
      <c r="E16" s="33"/>
    </row>
    <row r="17" spans="1:6" ht="38.25" x14ac:dyDescent="0.25">
      <c r="A17" s="32" t="s">
        <v>33</v>
      </c>
      <c r="B17" s="31">
        <v>8</v>
      </c>
      <c r="C17" s="33"/>
      <c r="D17" s="33"/>
      <c r="E17" s="33"/>
    </row>
    <row r="18" spans="1:6" ht="38.25" x14ac:dyDescent="0.25">
      <c r="A18" s="32" t="s">
        <v>34</v>
      </c>
      <c r="B18" s="31">
        <v>9</v>
      </c>
      <c r="C18" s="33"/>
      <c r="D18" s="33"/>
      <c r="E18" s="33"/>
    </row>
    <row r="19" spans="1:6" x14ac:dyDescent="0.25">
      <c r="A19" s="32" t="s">
        <v>35</v>
      </c>
      <c r="B19" s="31">
        <v>10</v>
      </c>
      <c r="C19" s="33"/>
      <c r="D19" s="43">
        <v>0</v>
      </c>
      <c r="E19" s="43">
        <v>0</v>
      </c>
    </row>
    <row r="20" spans="1:6" s="8" customFormat="1" ht="57" x14ac:dyDescent="0.2">
      <c r="A20" s="41" t="s">
        <v>36</v>
      </c>
      <c r="B20" s="44">
        <v>11</v>
      </c>
      <c r="C20" s="45"/>
      <c r="D20" s="43">
        <v>425658</v>
      </c>
      <c r="E20" s="43">
        <v>0</v>
      </c>
    </row>
    <row r="21" spans="1:6" s="8" customFormat="1" x14ac:dyDescent="0.2">
      <c r="A21" s="6" t="s">
        <v>37</v>
      </c>
      <c r="B21" s="46"/>
      <c r="C21" s="42"/>
      <c r="D21" s="47"/>
      <c r="E21" s="47"/>
    </row>
    <row r="22" spans="1:6" ht="25.5" x14ac:dyDescent="0.25">
      <c r="A22" s="32" t="s">
        <v>38</v>
      </c>
      <c r="B22" s="31">
        <v>12</v>
      </c>
      <c r="C22" s="33"/>
      <c r="D22" s="43">
        <v>-42037</v>
      </c>
      <c r="E22" s="43">
        <v>0</v>
      </c>
    </row>
    <row r="23" spans="1:6" ht="25.5" x14ac:dyDescent="0.25">
      <c r="A23" s="32" t="s">
        <v>39</v>
      </c>
      <c r="B23" s="31">
        <v>13</v>
      </c>
      <c r="C23" s="33"/>
      <c r="D23" s="33"/>
      <c r="E23" s="33"/>
    </row>
    <row r="24" spans="1:6" x14ac:dyDescent="0.25">
      <c r="A24" s="32" t="s">
        <v>40</v>
      </c>
      <c r="B24" s="31">
        <v>14</v>
      </c>
      <c r="C24" s="33"/>
      <c r="D24" s="33"/>
      <c r="E24" s="33"/>
    </row>
    <row r="25" spans="1:6" x14ac:dyDescent="0.25">
      <c r="A25" s="17" t="s">
        <v>41</v>
      </c>
      <c r="B25" s="39">
        <v>15</v>
      </c>
      <c r="C25" s="40"/>
      <c r="D25" s="48">
        <v>-472979</v>
      </c>
      <c r="E25" s="48">
        <v>-6918</v>
      </c>
    </row>
    <row r="26" spans="1:6" s="49" customFormat="1" ht="38.25" x14ac:dyDescent="0.25">
      <c r="A26" s="17" t="s">
        <v>42</v>
      </c>
      <c r="B26" s="39">
        <v>16</v>
      </c>
      <c r="C26" s="40"/>
      <c r="D26" s="48">
        <v>-3068254</v>
      </c>
      <c r="E26" s="48">
        <v>-2296</v>
      </c>
    </row>
    <row r="27" spans="1:6" x14ac:dyDescent="0.25">
      <c r="A27" s="50" t="s">
        <v>43</v>
      </c>
      <c r="B27" s="51">
        <v>17</v>
      </c>
      <c r="C27" s="52"/>
      <c r="D27" s="48">
        <f>D12+D13+D14+D15+D16+D17+D18+D19+D20+D22+D23+D24+D25+D26</f>
        <v>6837394</v>
      </c>
      <c r="E27" s="48">
        <f>E12+E13+E14+E15+E16+E17+E18+E19+E20+E22+E23+E24+E25+E26</f>
        <v>-9186</v>
      </c>
      <c r="F27" s="5"/>
    </row>
    <row r="28" spans="1:6" x14ac:dyDescent="0.25">
      <c r="A28" s="15" t="s">
        <v>44</v>
      </c>
      <c r="B28" s="31">
        <v>18</v>
      </c>
      <c r="C28" s="33"/>
      <c r="D28" s="48">
        <v>-8</v>
      </c>
      <c r="E28" s="48">
        <v>0</v>
      </c>
    </row>
    <row r="29" spans="1:6" ht="25.5" x14ac:dyDescent="0.25">
      <c r="A29" s="50" t="s">
        <v>45</v>
      </c>
      <c r="B29" s="51">
        <v>19</v>
      </c>
      <c r="C29" s="52"/>
      <c r="D29" s="53">
        <f>D27+D28</f>
        <v>6837386</v>
      </c>
      <c r="E29" s="53">
        <v>-9186</v>
      </c>
      <c r="F29" s="5"/>
    </row>
    <row r="30" spans="1:6" x14ac:dyDescent="0.25">
      <c r="A30" s="32" t="s">
        <v>46</v>
      </c>
      <c r="B30" s="31">
        <v>20</v>
      </c>
      <c r="C30" s="33"/>
      <c r="D30" s="54">
        <v>0</v>
      </c>
      <c r="E30" s="54">
        <v>0</v>
      </c>
    </row>
    <row r="31" spans="1:6" x14ac:dyDescent="0.25">
      <c r="A31" s="50" t="s">
        <v>47</v>
      </c>
      <c r="B31" s="51">
        <v>21</v>
      </c>
      <c r="C31" s="52"/>
      <c r="D31" s="53">
        <f>D29+D30</f>
        <v>6837386</v>
      </c>
      <c r="E31" s="53">
        <f>E29+E30</f>
        <v>-9186</v>
      </c>
      <c r="F31" s="5"/>
    </row>
    <row r="32" spans="1:6" x14ac:dyDescent="0.25">
      <c r="A32" s="55" t="s">
        <v>48</v>
      </c>
      <c r="B32" s="51">
        <v>22</v>
      </c>
      <c r="C32" s="52"/>
      <c r="D32" s="53"/>
      <c r="E32" s="53"/>
      <c r="F32" s="5"/>
    </row>
    <row r="33" spans="1:6" ht="38.25" x14ac:dyDescent="0.25">
      <c r="A33" s="56" t="s">
        <v>49</v>
      </c>
      <c r="B33" s="51">
        <v>23</v>
      </c>
      <c r="C33" s="52"/>
      <c r="D33" s="53"/>
      <c r="E33" s="53"/>
      <c r="F33" s="5"/>
    </row>
    <row r="34" spans="1:6" ht="38.25" x14ac:dyDescent="0.25">
      <c r="A34" s="56" t="s">
        <v>50</v>
      </c>
      <c r="B34" s="51">
        <v>24</v>
      </c>
      <c r="C34" s="52"/>
      <c r="D34" s="53"/>
      <c r="E34" s="53"/>
      <c r="F34" s="5"/>
    </row>
    <row r="35" spans="1:6" x14ac:dyDescent="0.25">
      <c r="A35" s="56" t="s">
        <v>51</v>
      </c>
      <c r="B35" s="51">
        <v>25</v>
      </c>
      <c r="C35" s="52"/>
      <c r="D35" s="53"/>
      <c r="E35" s="53"/>
      <c r="F35" s="5"/>
    </row>
    <row r="36" spans="1:6" x14ac:dyDescent="0.25">
      <c r="A36" s="56" t="s">
        <v>52</v>
      </c>
      <c r="B36" s="51">
        <v>26</v>
      </c>
      <c r="C36" s="52"/>
      <c r="D36" s="53"/>
      <c r="E36" s="53"/>
      <c r="F36" s="5"/>
    </row>
    <row r="37" spans="1:6" ht="38.25" x14ac:dyDescent="0.25">
      <c r="A37" s="56" t="s">
        <v>53</v>
      </c>
      <c r="B37" s="51">
        <v>27</v>
      </c>
      <c r="C37" s="52"/>
      <c r="D37" s="53"/>
      <c r="E37" s="53"/>
      <c r="F37" s="5"/>
    </row>
    <row r="38" spans="1:6" x14ac:dyDescent="0.25">
      <c r="A38" s="55" t="s">
        <v>48</v>
      </c>
      <c r="B38" s="51">
        <v>28</v>
      </c>
      <c r="C38" s="52"/>
      <c r="D38" s="53"/>
      <c r="E38" s="53"/>
      <c r="F38" s="5"/>
    </row>
    <row r="39" spans="1:6" x14ac:dyDescent="0.25">
      <c r="A39" s="55" t="s">
        <v>54</v>
      </c>
      <c r="B39" s="51">
        <v>29</v>
      </c>
      <c r="C39" s="52"/>
      <c r="D39" s="53">
        <f>D31</f>
        <v>6837386</v>
      </c>
      <c r="E39" s="53">
        <v>-9186</v>
      </c>
      <c r="F39" s="5"/>
    </row>
    <row r="40" spans="1:6" x14ac:dyDescent="0.25">
      <c r="A40" s="50" t="s">
        <v>55</v>
      </c>
      <c r="B40" s="51">
        <v>30</v>
      </c>
      <c r="C40" s="52"/>
      <c r="D40" s="53">
        <v>334.94</v>
      </c>
      <c r="E40" s="53">
        <v>0</v>
      </c>
      <c r="F40" s="5"/>
    </row>
    <row r="41" spans="1:6" x14ac:dyDescent="0.25">
      <c r="A41" s="135"/>
      <c r="B41" s="135"/>
      <c r="C41" s="135"/>
      <c r="D41" s="135"/>
      <c r="E41" s="135"/>
    </row>
    <row r="42" spans="1:6" x14ac:dyDescent="0.25">
      <c r="A42" s="19" t="s">
        <v>12</v>
      </c>
      <c r="B42" s="19"/>
      <c r="C42" s="8" t="s">
        <v>18</v>
      </c>
      <c r="D42" s="1"/>
      <c r="E42" s="57"/>
      <c r="F42" s="5"/>
    </row>
    <row r="43" spans="1:6" x14ac:dyDescent="0.25">
      <c r="A43" s="7"/>
      <c r="B43" s="7"/>
      <c r="C43" s="9"/>
      <c r="D43" s="9"/>
      <c r="E43" s="57"/>
    </row>
    <row r="44" spans="1:6" x14ac:dyDescent="0.25">
      <c r="A44" s="7"/>
      <c r="B44" s="7"/>
      <c r="C44" s="7"/>
      <c r="D44" s="7"/>
      <c r="E44" s="57"/>
      <c r="F44" s="5"/>
    </row>
    <row r="45" spans="1:6" x14ac:dyDescent="0.25">
      <c r="A45" s="19" t="s">
        <v>13</v>
      </c>
      <c r="B45" s="19"/>
      <c r="C45" s="8" t="s">
        <v>14</v>
      </c>
      <c r="D45" s="1"/>
      <c r="E45" s="57"/>
    </row>
    <row r="46" spans="1:6" x14ac:dyDescent="0.25">
      <c r="A46" s="10"/>
      <c r="B46" s="10"/>
      <c r="C46" s="9"/>
      <c r="D46" s="9"/>
      <c r="E46" s="57"/>
    </row>
    <row r="47" spans="1:6" x14ac:dyDescent="0.25">
      <c r="A47" s="11"/>
      <c r="B47" s="11"/>
      <c r="C47" s="7"/>
      <c r="D47" s="7"/>
      <c r="E47" s="57"/>
    </row>
    <row r="48" spans="1:6" x14ac:dyDescent="0.25">
      <c r="A48" s="12" t="s">
        <v>19</v>
      </c>
      <c r="B48" s="12"/>
      <c r="C48" s="9"/>
      <c r="D48" s="9"/>
      <c r="E48" s="57"/>
    </row>
    <row r="49" spans="1:5" x14ac:dyDescent="0.25">
      <c r="A49" s="58"/>
      <c r="B49" s="59"/>
      <c r="C49" s="59"/>
      <c r="D49" s="26"/>
      <c r="E49" s="57"/>
    </row>
    <row r="50" spans="1:5" x14ac:dyDescent="0.25">
      <c r="A50" s="58"/>
      <c r="B50" s="59"/>
      <c r="C50" s="59"/>
      <c r="D50" s="26"/>
      <c r="E50" s="24"/>
    </row>
    <row r="51" spans="1:5" x14ac:dyDescent="0.25">
      <c r="E51" s="5"/>
    </row>
  </sheetData>
  <mergeCells count="4">
    <mergeCell ref="A2:E2"/>
    <mergeCell ref="A4:E4"/>
    <mergeCell ref="A5:E5"/>
    <mergeCell ref="A41:E4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56"/>
  <sheetViews>
    <sheetView workbookViewId="0">
      <selection activeCell="C16" sqref="C16"/>
    </sheetView>
  </sheetViews>
  <sheetFormatPr defaultRowHeight="15" x14ac:dyDescent="0.25"/>
  <cols>
    <col min="1" max="1" width="62" style="61" customWidth="1"/>
    <col min="2" max="2" width="10" style="61" customWidth="1"/>
    <col min="3" max="3" width="25.85546875" style="61" customWidth="1"/>
    <col min="4" max="4" width="22" style="61" customWidth="1"/>
    <col min="5" max="16384" width="9.140625" style="61"/>
  </cols>
  <sheetData>
    <row r="1" spans="1:4" x14ac:dyDescent="0.25">
      <c r="A1" s="1"/>
      <c r="B1" s="1"/>
      <c r="C1" s="1"/>
      <c r="D1" s="60"/>
    </row>
    <row r="2" spans="1:4" x14ac:dyDescent="0.25">
      <c r="A2" s="136" t="s">
        <v>22</v>
      </c>
      <c r="B2" s="136"/>
      <c r="C2" s="136"/>
      <c r="D2" s="136"/>
    </row>
    <row r="3" spans="1:4" x14ac:dyDescent="0.25">
      <c r="A3" s="1"/>
      <c r="B3" s="1"/>
      <c r="C3" s="1"/>
      <c r="D3" s="1"/>
    </row>
    <row r="4" spans="1:4" x14ac:dyDescent="0.25">
      <c r="A4" s="136" t="s">
        <v>56</v>
      </c>
      <c r="B4" s="136"/>
      <c r="C4" s="136"/>
      <c r="D4" s="136"/>
    </row>
    <row r="5" spans="1:4" x14ac:dyDescent="0.25">
      <c r="A5" s="136" t="s">
        <v>57</v>
      </c>
      <c r="B5" s="136"/>
      <c r="C5" s="136"/>
      <c r="D5" s="136"/>
    </row>
    <row r="6" spans="1:4" x14ac:dyDescent="0.25">
      <c r="A6" s="62"/>
      <c r="B6" s="62"/>
      <c r="C6" s="62"/>
      <c r="D6" s="62"/>
    </row>
    <row r="7" spans="1:4" x14ac:dyDescent="0.25">
      <c r="A7" s="1"/>
      <c r="B7" s="1"/>
      <c r="C7" s="1"/>
      <c r="D7" s="60" t="s">
        <v>21</v>
      </c>
    </row>
    <row r="8" spans="1:4" ht="30" x14ac:dyDescent="0.25">
      <c r="A8" s="63" t="s">
        <v>58</v>
      </c>
      <c r="B8" s="63" t="s">
        <v>2</v>
      </c>
      <c r="C8" s="64" t="s">
        <v>16</v>
      </c>
      <c r="D8" s="64" t="s">
        <v>17</v>
      </c>
    </row>
    <row r="9" spans="1:4" x14ac:dyDescent="0.25">
      <c r="A9" s="63">
        <v>1</v>
      </c>
      <c r="B9" s="63">
        <v>2</v>
      </c>
      <c r="C9" s="64">
        <v>3</v>
      </c>
      <c r="D9" s="64">
        <v>4</v>
      </c>
    </row>
    <row r="10" spans="1:4" x14ac:dyDescent="0.25">
      <c r="A10" s="65" t="s">
        <v>59</v>
      </c>
      <c r="B10" s="66">
        <v>1</v>
      </c>
      <c r="C10" s="67"/>
      <c r="D10" s="68"/>
    </row>
    <row r="11" spans="1:4" x14ac:dyDescent="0.25">
      <c r="A11" s="4" t="s">
        <v>60</v>
      </c>
      <c r="B11" s="2">
        <v>2</v>
      </c>
      <c r="C11" s="69"/>
      <c r="D11" s="69"/>
    </row>
    <row r="12" spans="1:4" x14ac:dyDescent="0.25">
      <c r="A12" s="70" t="s">
        <v>61</v>
      </c>
      <c r="B12" s="2">
        <v>3</v>
      </c>
      <c r="C12" s="71">
        <v>-227687</v>
      </c>
      <c r="D12" s="71">
        <v>-962</v>
      </c>
    </row>
    <row r="13" spans="1:4" x14ac:dyDescent="0.25">
      <c r="A13" s="4" t="s">
        <v>62</v>
      </c>
      <c r="B13" s="2">
        <v>4</v>
      </c>
      <c r="C13" s="71"/>
      <c r="D13" s="71"/>
    </row>
    <row r="14" spans="1:4" x14ac:dyDescent="0.25">
      <c r="A14" s="4" t="s">
        <v>63</v>
      </c>
      <c r="B14" s="2">
        <v>5</v>
      </c>
      <c r="C14" s="71"/>
      <c r="D14" s="71"/>
    </row>
    <row r="15" spans="1:4" x14ac:dyDescent="0.25">
      <c r="A15" s="4" t="s">
        <v>64</v>
      </c>
      <c r="B15" s="2">
        <v>6</v>
      </c>
      <c r="C15" s="71">
        <v>-343108</v>
      </c>
      <c r="D15" s="71">
        <v>0</v>
      </c>
    </row>
    <row r="16" spans="1:4" x14ac:dyDescent="0.25">
      <c r="A16" s="4" t="s">
        <v>65</v>
      </c>
      <c r="B16" s="2">
        <v>7</v>
      </c>
      <c r="C16" s="71">
        <v>2923233</v>
      </c>
      <c r="D16" s="71">
        <v>0</v>
      </c>
    </row>
    <row r="17" spans="1:4" x14ac:dyDescent="0.25">
      <c r="A17" s="4" t="s">
        <v>66</v>
      </c>
      <c r="B17" s="2">
        <v>8</v>
      </c>
      <c r="C17" s="71">
        <v>-75812294</v>
      </c>
      <c r="D17" s="71">
        <v>-71107</v>
      </c>
    </row>
    <row r="18" spans="1:4" x14ac:dyDescent="0.25">
      <c r="A18" s="4" t="s">
        <v>67</v>
      </c>
      <c r="B18" s="2">
        <v>9</v>
      </c>
      <c r="C18" s="72"/>
      <c r="D18" s="72"/>
    </row>
    <row r="19" spans="1:4" ht="28.5" x14ac:dyDescent="0.25">
      <c r="A19" s="65" t="s">
        <v>68</v>
      </c>
      <c r="B19" s="66">
        <v>10</v>
      </c>
      <c r="C19" s="73">
        <f>SUM(C11:C18)</f>
        <v>-73459856</v>
      </c>
      <c r="D19" s="73">
        <f>SUM(D11:D18)</f>
        <v>-72069</v>
      </c>
    </row>
    <row r="20" spans="1:4" x14ac:dyDescent="0.25">
      <c r="A20" s="65"/>
      <c r="B20" s="66"/>
      <c r="C20" s="73"/>
      <c r="D20" s="73"/>
    </row>
    <row r="21" spans="1:4" x14ac:dyDescent="0.25">
      <c r="A21" s="65" t="s">
        <v>69</v>
      </c>
      <c r="B21" s="66">
        <v>11</v>
      </c>
      <c r="C21" s="72"/>
      <c r="D21" s="72"/>
    </row>
    <row r="22" spans="1:4" x14ac:dyDescent="0.25">
      <c r="A22" s="70" t="s">
        <v>70</v>
      </c>
      <c r="B22" s="2">
        <v>12</v>
      </c>
      <c r="C22" s="72"/>
      <c r="D22" s="72"/>
    </row>
    <row r="23" spans="1:4" x14ac:dyDescent="0.25">
      <c r="A23" s="70" t="s">
        <v>71</v>
      </c>
      <c r="B23" s="2">
        <v>13</v>
      </c>
      <c r="C23" s="71">
        <v>-32613</v>
      </c>
      <c r="D23" s="71">
        <v>0</v>
      </c>
    </row>
    <row r="24" spans="1:4" x14ac:dyDescent="0.25">
      <c r="A24" s="70" t="s">
        <v>72</v>
      </c>
      <c r="B24" s="2">
        <v>14</v>
      </c>
      <c r="C24" s="71"/>
      <c r="D24" s="71"/>
    </row>
    <row r="25" spans="1:4" x14ac:dyDescent="0.25">
      <c r="A25" s="70" t="s">
        <v>73</v>
      </c>
      <c r="B25" s="2">
        <v>15</v>
      </c>
      <c r="C25" s="71">
        <v>-10598</v>
      </c>
      <c r="D25" s="71">
        <v>0</v>
      </c>
    </row>
    <row r="26" spans="1:4" x14ac:dyDescent="0.25">
      <c r="A26" s="70" t="s">
        <v>74</v>
      </c>
      <c r="B26" s="2">
        <v>16</v>
      </c>
      <c r="C26" s="71">
        <v>55478428</v>
      </c>
      <c r="D26" s="71">
        <v>0</v>
      </c>
    </row>
    <row r="27" spans="1:4" x14ac:dyDescent="0.25">
      <c r="A27" s="70" t="s">
        <v>75</v>
      </c>
      <c r="B27" s="2">
        <v>17</v>
      </c>
      <c r="C27" s="71">
        <v>-34500000</v>
      </c>
      <c r="D27" s="71">
        <v>0</v>
      </c>
    </row>
    <row r="28" spans="1:4" x14ac:dyDescent="0.25">
      <c r="A28" s="70" t="s">
        <v>76</v>
      </c>
      <c r="B28" s="2">
        <v>18</v>
      </c>
      <c r="C28" s="71">
        <v>2521572</v>
      </c>
      <c r="D28" s="71">
        <v>0</v>
      </c>
    </row>
    <row r="29" spans="1:4" ht="30" x14ac:dyDescent="0.25">
      <c r="A29" s="70" t="s">
        <v>77</v>
      </c>
      <c r="B29" s="2">
        <v>19</v>
      </c>
      <c r="C29" s="74"/>
      <c r="D29" s="74"/>
    </row>
    <row r="30" spans="1:4" x14ac:dyDescent="0.25">
      <c r="A30" s="70" t="s">
        <v>65</v>
      </c>
      <c r="B30" s="2">
        <v>20</v>
      </c>
      <c r="C30" s="69"/>
      <c r="D30" s="71"/>
    </row>
    <row r="31" spans="1:4" x14ac:dyDescent="0.25">
      <c r="A31" s="70" t="s">
        <v>66</v>
      </c>
      <c r="B31" s="2">
        <v>21</v>
      </c>
      <c r="C31" s="69"/>
      <c r="D31" s="71"/>
    </row>
    <row r="32" spans="1:4" ht="28.5" x14ac:dyDescent="0.25">
      <c r="A32" s="65" t="s">
        <v>78</v>
      </c>
      <c r="B32" s="66">
        <v>22</v>
      </c>
      <c r="C32" s="73">
        <f>SUM(C22:C31)</f>
        <v>23456789</v>
      </c>
      <c r="D32" s="73">
        <f>SUM(D22:D31)</f>
        <v>0</v>
      </c>
    </row>
    <row r="33" spans="1:4" x14ac:dyDescent="0.25">
      <c r="A33" s="65"/>
      <c r="B33" s="66"/>
      <c r="C33" s="73"/>
      <c r="D33" s="73"/>
    </row>
    <row r="34" spans="1:4" x14ac:dyDescent="0.25">
      <c r="A34" s="65" t="s">
        <v>79</v>
      </c>
      <c r="B34" s="66">
        <v>23</v>
      </c>
      <c r="C34" s="72"/>
      <c r="D34" s="72"/>
    </row>
    <row r="35" spans="1:4" ht="30" x14ac:dyDescent="0.25">
      <c r="A35" s="70" t="s">
        <v>80</v>
      </c>
      <c r="B35" s="2">
        <v>24</v>
      </c>
      <c r="C35" s="75"/>
      <c r="D35" s="75">
        <v>204138930</v>
      </c>
    </row>
    <row r="36" spans="1:4" x14ac:dyDescent="0.25">
      <c r="A36" s="70" t="s">
        <v>81</v>
      </c>
      <c r="B36" s="2">
        <v>25</v>
      </c>
      <c r="C36" s="72"/>
      <c r="D36" s="72"/>
    </row>
    <row r="37" spans="1:4" x14ac:dyDescent="0.25">
      <c r="A37" s="70" t="s">
        <v>82</v>
      </c>
      <c r="B37" s="2">
        <v>26</v>
      </c>
      <c r="C37" s="75">
        <v>58905689</v>
      </c>
      <c r="D37" s="75">
        <v>0</v>
      </c>
    </row>
    <row r="38" spans="1:4" x14ac:dyDescent="0.25">
      <c r="A38" s="70" t="s">
        <v>83</v>
      </c>
      <c r="B38" s="2">
        <v>27</v>
      </c>
      <c r="C38" s="72"/>
      <c r="D38" s="72"/>
    </row>
    <row r="39" spans="1:4" x14ac:dyDescent="0.25">
      <c r="A39" s="70" t="s">
        <v>84</v>
      </c>
      <c r="B39" s="2">
        <v>28</v>
      </c>
      <c r="C39" s="72">
        <v>-850000</v>
      </c>
      <c r="D39" s="72">
        <v>0</v>
      </c>
    </row>
    <row r="40" spans="1:4" ht="30" x14ac:dyDescent="0.25">
      <c r="A40" s="70" t="s">
        <v>85</v>
      </c>
      <c r="B40" s="2">
        <v>29</v>
      </c>
      <c r="C40" s="72">
        <v>-5558078</v>
      </c>
      <c r="D40" s="72">
        <v>0</v>
      </c>
    </row>
    <row r="41" spans="1:4" x14ac:dyDescent="0.25">
      <c r="A41" s="70" t="s">
        <v>65</v>
      </c>
      <c r="B41" s="2">
        <v>30</v>
      </c>
      <c r="C41" s="72"/>
      <c r="D41" s="72"/>
    </row>
    <row r="42" spans="1:4" x14ac:dyDescent="0.25">
      <c r="A42" s="70" t="s">
        <v>66</v>
      </c>
      <c r="B42" s="2">
        <v>31</v>
      </c>
      <c r="C42" s="75"/>
      <c r="D42" s="75"/>
    </row>
    <row r="43" spans="1:4" ht="28.5" customHeight="1" x14ac:dyDescent="0.25">
      <c r="A43" s="65" t="s">
        <v>86</v>
      </c>
      <c r="B43" s="66">
        <v>32</v>
      </c>
      <c r="C43" s="73">
        <f>SUM(C35:C42)</f>
        <v>52497611</v>
      </c>
      <c r="D43" s="73">
        <f>SUM(D35:D42)</f>
        <v>204138930</v>
      </c>
    </row>
    <row r="44" spans="1:4" ht="28.5" customHeight="1" x14ac:dyDescent="0.25">
      <c r="A44" s="65"/>
      <c r="B44" s="66"/>
      <c r="C44" s="73"/>
      <c r="D44" s="73"/>
    </row>
    <row r="45" spans="1:4" x14ac:dyDescent="0.25">
      <c r="A45" s="65" t="s">
        <v>87</v>
      </c>
      <c r="B45" s="66">
        <v>33</v>
      </c>
      <c r="C45" s="73">
        <f>C19+C32+C43</f>
        <v>2494544</v>
      </c>
      <c r="D45" s="73">
        <f>D19+D32+D43</f>
        <v>204066861</v>
      </c>
    </row>
    <row r="46" spans="1:4" x14ac:dyDescent="0.25">
      <c r="A46" s="70" t="s">
        <v>88</v>
      </c>
      <c r="B46" s="2">
        <v>34</v>
      </c>
      <c r="C46" s="72"/>
      <c r="D46" s="72"/>
    </row>
    <row r="47" spans="1:4" x14ac:dyDescent="0.25">
      <c r="A47" s="4" t="s">
        <v>89</v>
      </c>
      <c r="B47" s="2">
        <v>35</v>
      </c>
      <c r="C47" s="73">
        <v>505919</v>
      </c>
      <c r="D47" s="73">
        <v>0</v>
      </c>
    </row>
    <row r="48" spans="1:4" x14ac:dyDescent="0.25">
      <c r="A48" s="65" t="s">
        <v>90</v>
      </c>
      <c r="B48" s="66">
        <v>36</v>
      </c>
      <c r="C48" s="73">
        <f>C45+C46+C47</f>
        <v>3000463</v>
      </c>
      <c r="D48" s="73">
        <f>D45+D46+D47</f>
        <v>204066861</v>
      </c>
    </row>
    <row r="49" spans="1:4" x14ac:dyDescent="0.25">
      <c r="C49" s="76"/>
      <c r="D49" s="76"/>
    </row>
    <row r="50" spans="1:4" x14ac:dyDescent="0.25">
      <c r="A50" s="77" t="s">
        <v>12</v>
      </c>
      <c r="B50" s="8" t="s">
        <v>18</v>
      </c>
      <c r="C50" s="1"/>
      <c r="D50" s="78"/>
    </row>
    <row r="51" spans="1:4" x14ac:dyDescent="0.25">
      <c r="A51" s="78"/>
      <c r="B51" s="78"/>
      <c r="C51" s="79"/>
      <c r="D51" s="80"/>
    </row>
    <row r="52" spans="1:4" x14ac:dyDescent="0.25">
      <c r="A52" s="77" t="s">
        <v>13</v>
      </c>
      <c r="B52" s="8" t="s">
        <v>14</v>
      </c>
      <c r="C52" s="1"/>
      <c r="D52" s="78"/>
    </row>
    <row r="53" spans="1:4" x14ac:dyDescent="0.25">
      <c r="A53" s="81"/>
      <c r="B53" s="78"/>
      <c r="C53" s="79"/>
      <c r="D53" s="80"/>
    </row>
    <row r="54" spans="1:4" x14ac:dyDescent="0.25">
      <c r="A54" s="82" t="s">
        <v>91</v>
      </c>
      <c r="B54" s="79"/>
      <c r="C54" s="79"/>
      <c r="D54" s="79"/>
    </row>
    <row r="55" spans="1:4" x14ac:dyDescent="0.25">
      <c r="A55" s="1"/>
      <c r="B55" s="79"/>
      <c r="C55" s="79"/>
      <c r="D55" s="79"/>
    </row>
    <row r="56" spans="1:4" x14ac:dyDescent="0.25">
      <c r="A56" s="83"/>
      <c r="B56" s="1"/>
      <c r="C56" s="84"/>
      <c r="D56" s="79"/>
    </row>
  </sheetData>
  <mergeCells count="3">
    <mergeCell ref="A2:D2"/>
    <mergeCell ref="A4:D4"/>
    <mergeCell ref="A5:D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5:I38"/>
  <sheetViews>
    <sheetView workbookViewId="0">
      <selection activeCell="A15" sqref="A15"/>
    </sheetView>
  </sheetViews>
  <sheetFormatPr defaultRowHeight="15" x14ac:dyDescent="0.25"/>
  <cols>
    <col min="1" max="1" width="59" style="61" bestFit="1" customWidth="1"/>
    <col min="2" max="2" width="11.140625" style="61" bestFit="1" customWidth="1"/>
    <col min="3" max="9" width="19.7109375" style="61" customWidth="1"/>
    <col min="10" max="16384" width="9.140625" style="61"/>
  </cols>
  <sheetData>
    <row r="5" spans="1:9" x14ac:dyDescent="0.25">
      <c r="A5" s="1"/>
      <c r="B5" s="1"/>
      <c r="C5" s="1"/>
      <c r="D5" s="1"/>
      <c r="E5" s="1"/>
      <c r="F5" s="1"/>
      <c r="G5" s="1"/>
      <c r="H5" s="1"/>
      <c r="I5" s="60"/>
    </row>
    <row r="6" spans="1:9" x14ac:dyDescent="0.25">
      <c r="A6" s="137" t="s">
        <v>15</v>
      </c>
      <c r="B6" s="137"/>
      <c r="C6" s="137"/>
      <c r="D6" s="137"/>
      <c r="E6" s="137"/>
      <c r="F6" s="137"/>
      <c r="G6" s="137"/>
      <c r="H6" s="137"/>
      <c r="I6" s="137"/>
    </row>
    <row r="7" spans="1:9" x14ac:dyDescent="0.25">
      <c r="A7" s="1"/>
      <c r="B7" s="1"/>
      <c r="C7" s="1"/>
      <c r="D7" s="1"/>
      <c r="E7" s="1"/>
      <c r="F7" s="1"/>
      <c r="G7"/>
      <c r="H7"/>
      <c r="I7"/>
    </row>
    <row r="8" spans="1:9" x14ac:dyDescent="0.25">
      <c r="A8" s="136" t="s">
        <v>92</v>
      </c>
      <c r="B8" s="136"/>
      <c r="C8" s="136"/>
      <c r="D8" s="136"/>
      <c r="E8" s="136"/>
      <c r="F8" s="136"/>
      <c r="G8" s="136"/>
      <c r="H8" s="136"/>
      <c r="I8" s="136"/>
    </row>
    <row r="9" spans="1:9" x14ac:dyDescent="0.25">
      <c r="A9" s="136" t="s">
        <v>24</v>
      </c>
      <c r="B9" s="136"/>
      <c r="C9" s="136"/>
      <c r="D9" s="136"/>
      <c r="E9" s="136"/>
      <c r="F9" s="136"/>
      <c r="G9" s="136"/>
      <c r="H9" s="136"/>
      <c r="I9" s="136"/>
    </row>
    <row r="10" spans="1:9" x14ac:dyDescent="0.25">
      <c r="A10" s="1"/>
      <c r="B10" s="1"/>
      <c r="C10" s="1"/>
      <c r="D10" s="1"/>
      <c r="E10" s="1"/>
      <c r="F10" s="1"/>
      <c r="G10"/>
      <c r="H10"/>
      <c r="I10"/>
    </row>
    <row r="11" spans="1:9" x14ac:dyDescent="0.25">
      <c r="A11" s="1"/>
      <c r="B11" s="1"/>
      <c r="C11" s="1"/>
      <c r="D11" s="1"/>
      <c r="E11" s="1"/>
      <c r="F11"/>
      <c r="G11"/>
      <c r="H11"/>
      <c r="I11" s="85"/>
    </row>
    <row r="12" spans="1:9" ht="60" x14ac:dyDescent="0.25">
      <c r="A12" s="86" t="s">
        <v>58</v>
      </c>
      <c r="B12" s="86" t="s">
        <v>2</v>
      </c>
      <c r="C12" s="86" t="s">
        <v>93</v>
      </c>
      <c r="D12" s="86" t="s">
        <v>94</v>
      </c>
      <c r="E12" s="87" t="s">
        <v>95</v>
      </c>
      <c r="F12" s="87" t="s">
        <v>96</v>
      </c>
      <c r="G12" s="87" t="s">
        <v>97</v>
      </c>
      <c r="H12" s="87" t="s">
        <v>98</v>
      </c>
      <c r="I12" s="87" t="s">
        <v>99</v>
      </c>
    </row>
    <row r="13" spans="1:9" x14ac:dyDescent="0.25">
      <c r="A13" s="2">
        <v>1</v>
      </c>
      <c r="B13" s="2">
        <v>2</v>
      </c>
      <c r="C13" s="2">
        <v>3</v>
      </c>
      <c r="D13" s="2">
        <v>4</v>
      </c>
      <c r="E13" s="2">
        <v>5</v>
      </c>
      <c r="F13" s="2">
        <v>6</v>
      </c>
      <c r="G13" s="2">
        <v>7</v>
      </c>
      <c r="H13" s="2">
        <v>8</v>
      </c>
      <c r="I13" s="2">
        <v>9</v>
      </c>
    </row>
    <row r="14" spans="1:9" x14ac:dyDescent="0.25">
      <c r="A14" s="88" t="s">
        <v>100</v>
      </c>
      <c r="B14" s="89">
        <v>1</v>
      </c>
      <c r="C14" s="3">
        <v>204138930</v>
      </c>
      <c r="D14" s="3">
        <v>79</v>
      </c>
      <c r="E14" s="3">
        <v>0</v>
      </c>
      <c r="F14" s="3">
        <v>0</v>
      </c>
      <c r="G14" s="3">
        <v>0</v>
      </c>
      <c r="H14" s="3">
        <v>5558078</v>
      </c>
      <c r="I14" s="3">
        <f>C14+D14+E14+F14+G14+H14</f>
        <v>209697087</v>
      </c>
    </row>
    <row r="15" spans="1:9" x14ac:dyDescent="0.25">
      <c r="A15" s="90" t="s">
        <v>101</v>
      </c>
      <c r="B15" s="91">
        <v>2</v>
      </c>
      <c r="C15" s="22"/>
      <c r="D15" s="22"/>
      <c r="E15" s="22"/>
      <c r="F15" s="22"/>
      <c r="G15" s="22"/>
      <c r="H15" s="22"/>
      <c r="I15" s="22"/>
    </row>
    <row r="16" spans="1:9" ht="28.5" x14ac:dyDescent="0.25">
      <c r="A16" s="88" t="s">
        <v>102</v>
      </c>
      <c r="B16" s="89">
        <v>3</v>
      </c>
      <c r="C16" s="3">
        <f t="shared" ref="C16:H16" si="0">C14+C15</f>
        <v>204138930</v>
      </c>
      <c r="D16" s="3">
        <f t="shared" si="0"/>
        <v>79</v>
      </c>
      <c r="E16" s="3">
        <f t="shared" si="0"/>
        <v>0</v>
      </c>
      <c r="F16" s="3">
        <f t="shared" si="0"/>
        <v>0</v>
      </c>
      <c r="G16" s="3">
        <f t="shared" si="0"/>
        <v>0</v>
      </c>
      <c r="H16" s="3">
        <f t="shared" si="0"/>
        <v>5558078</v>
      </c>
      <c r="I16" s="3">
        <f>C16+D16+E16+F16+G16+H16</f>
        <v>209697087</v>
      </c>
    </row>
    <row r="17" spans="1:9" x14ac:dyDescent="0.25">
      <c r="A17" s="88" t="s">
        <v>103</v>
      </c>
      <c r="B17" s="89">
        <v>4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  <c r="H17" s="92">
        <v>1279308</v>
      </c>
      <c r="I17" s="3">
        <f>C17+D17+E17+F17+G17+H17</f>
        <v>1279308</v>
      </c>
    </row>
    <row r="18" spans="1:9" x14ac:dyDescent="0.25">
      <c r="A18" s="88" t="s">
        <v>104</v>
      </c>
      <c r="B18" s="89">
        <v>5</v>
      </c>
      <c r="C18" s="22"/>
      <c r="D18" s="22"/>
      <c r="E18" s="22"/>
      <c r="F18" s="22"/>
      <c r="G18" s="22"/>
      <c r="H18" s="22"/>
      <c r="I18" s="22"/>
    </row>
    <row r="19" spans="1:9" x14ac:dyDescent="0.25">
      <c r="A19" s="88" t="s">
        <v>105</v>
      </c>
      <c r="B19" s="89">
        <v>6</v>
      </c>
      <c r="C19" s="21">
        <f t="shared" ref="C19:G19" si="1">C17+C18</f>
        <v>0</v>
      </c>
      <c r="D19" s="21">
        <f t="shared" si="1"/>
        <v>0</v>
      </c>
      <c r="E19" s="21">
        <f t="shared" si="1"/>
        <v>0</v>
      </c>
      <c r="F19" s="21">
        <f t="shared" si="1"/>
        <v>0</v>
      </c>
      <c r="G19" s="21">
        <f t="shared" si="1"/>
        <v>0</v>
      </c>
      <c r="H19" s="21">
        <f>H17+H18</f>
        <v>1279308</v>
      </c>
      <c r="I19" s="3">
        <f>C19+D19+E19+F19+G19+H19</f>
        <v>1279308</v>
      </c>
    </row>
    <row r="20" spans="1:9" ht="28.5" x14ac:dyDescent="0.25">
      <c r="A20" s="93" t="s">
        <v>106</v>
      </c>
      <c r="B20" s="89">
        <v>7</v>
      </c>
      <c r="C20" s="22"/>
      <c r="D20" s="94"/>
      <c r="E20" s="22"/>
      <c r="F20" s="22"/>
      <c r="G20" s="22"/>
      <c r="H20" s="22"/>
      <c r="I20" s="22"/>
    </row>
    <row r="21" spans="1:9" x14ac:dyDescent="0.25">
      <c r="A21" s="95" t="s">
        <v>107</v>
      </c>
      <c r="B21" s="91">
        <v>8</v>
      </c>
      <c r="C21" s="22"/>
      <c r="D21" s="94"/>
      <c r="E21" s="22"/>
      <c r="F21" s="22"/>
      <c r="G21" s="22"/>
      <c r="H21" s="22"/>
      <c r="I21" s="22"/>
    </row>
    <row r="22" spans="1:9" x14ac:dyDescent="0.25">
      <c r="A22" s="95" t="s">
        <v>108</v>
      </c>
      <c r="B22" s="91">
        <v>9</v>
      </c>
      <c r="C22" s="22"/>
      <c r="D22" s="94"/>
      <c r="E22" s="22"/>
      <c r="F22" s="22"/>
      <c r="G22" s="22"/>
      <c r="H22" s="22"/>
      <c r="I22" s="22"/>
    </row>
    <row r="23" spans="1:9" x14ac:dyDescent="0.25">
      <c r="A23" s="95" t="s">
        <v>109</v>
      </c>
      <c r="B23" s="91">
        <v>10</v>
      </c>
      <c r="C23" s="22"/>
      <c r="D23" s="94"/>
      <c r="E23" s="22"/>
      <c r="F23" s="22"/>
      <c r="G23" s="22"/>
      <c r="H23" s="22"/>
      <c r="I23" s="22"/>
    </row>
    <row r="24" spans="1:9" x14ac:dyDescent="0.25">
      <c r="A24" s="95" t="s">
        <v>110</v>
      </c>
      <c r="B24" s="91">
        <v>11</v>
      </c>
      <c r="C24" s="22"/>
      <c r="D24" s="94"/>
      <c r="E24" s="22"/>
      <c r="F24" s="22"/>
      <c r="G24" s="22"/>
      <c r="H24" s="22"/>
      <c r="I24" s="3">
        <f>C24+D24+E24+F24+G24+H24</f>
        <v>0</v>
      </c>
    </row>
    <row r="25" spans="1:9" x14ac:dyDescent="0.25">
      <c r="A25" s="95" t="s">
        <v>111</v>
      </c>
      <c r="B25" s="91">
        <v>12</v>
      </c>
      <c r="C25" s="22"/>
      <c r="D25" s="94"/>
      <c r="E25" s="22"/>
      <c r="F25" s="22"/>
      <c r="G25" s="22"/>
      <c r="H25" s="22"/>
      <c r="I25" s="22"/>
    </row>
    <row r="26" spans="1:9" x14ac:dyDescent="0.25">
      <c r="A26" s="95" t="s">
        <v>112</v>
      </c>
      <c r="B26" s="91">
        <v>13</v>
      </c>
      <c r="C26" s="22"/>
      <c r="D26" s="94"/>
      <c r="E26" s="22"/>
      <c r="F26" s="22"/>
      <c r="G26" s="22"/>
      <c r="H26" s="22"/>
      <c r="I26" s="22"/>
    </row>
    <row r="27" spans="1:9" ht="42.75" x14ac:dyDescent="0.25">
      <c r="A27" s="88" t="s">
        <v>113</v>
      </c>
      <c r="B27" s="89">
        <v>14</v>
      </c>
      <c r="C27" s="3">
        <f>C21+C22+C23+C24+C25+C26</f>
        <v>0</v>
      </c>
      <c r="D27" s="3">
        <f t="shared" ref="D27:I27" si="2">D21+D22+D23+D24+D25+D26</f>
        <v>0</v>
      </c>
      <c r="E27" s="3">
        <f t="shared" si="2"/>
        <v>0</v>
      </c>
      <c r="F27" s="3">
        <f t="shared" si="2"/>
        <v>0</v>
      </c>
      <c r="G27" s="3">
        <f t="shared" si="2"/>
        <v>0</v>
      </c>
      <c r="H27" s="3">
        <f t="shared" si="2"/>
        <v>0</v>
      </c>
      <c r="I27" s="3">
        <f t="shared" si="2"/>
        <v>0</v>
      </c>
    </row>
    <row r="28" spans="1:9" ht="28.5" x14ac:dyDescent="0.25">
      <c r="A28" s="88" t="s">
        <v>114</v>
      </c>
      <c r="B28" s="89">
        <v>15</v>
      </c>
      <c r="C28" s="3">
        <f>C16+C19+C27</f>
        <v>204138930</v>
      </c>
      <c r="D28" s="3">
        <f>D16+D19+D27</f>
        <v>79</v>
      </c>
      <c r="E28" s="3">
        <f t="shared" ref="E28:G28" si="3">E16+E19+E27</f>
        <v>0</v>
      </c>
      <c r="F28" s="3">
        <f t="shared" si="3"/>
        <v>0</v>
      </c>
      <c r="G28" s="3">
        <f t="shared" si="3"/>
        <v>0</v>
      </c>
      <c r="H28" s="3">
        <f>H16+H19+H27</f>
        <v>6837386</v>
      </c>
      <c r="I28" s="3">
        <f>I16+I19+I27</f>
        <v>210976395</v>
      </c>
    </row>
    <row r="29" spans="1:9" x14ac:dyDescent="0.25">
      <c r="H29" s="96"/>
      <c r="I29" s="76"/>
    </row>
    <row r="30" spans="1:9" x14ac:dyDescent="0.25">
      <c r="A30" s="7" t="s">
        <v>12</v>
      </c>
      <c r="B30" s="7"/>
      <c r="C30" s="8" t="s">
        <v>18</v>
      </c>
      <c r="D30" s="1"/>
      <c r="E30" s="7"/>
      <c r="F30"/>
      <c r="G30"/>
      <c r="H30" s="96"/>
      <c r="I30" s="96"/>
    </row>
    <row r="31" spans="1:9" x14ac:dyDescent="0.25">
      <c r="A31" s="7"/>
      <c r="B31" s="7"/>
      <c r="C31" s="7" t="s">
        <v>115</v>
      </c>
      <c r="D31" s="9"/>
      <c r="E31" s="97"/>
      <c r="F31"/>
      <c r="G31"/>
      <c r="H31" s="98"/>
      <c r="I31"/>
    </row>
    <row r="32" spans="1:9" x14ac:dyDescent="0.25">
      <c r="A32" s="7"/>
      <c r="B32" s="7"/>
      <c r="C32" s="7"/>
      <c r="D32" s="7"/>
      <c r="E32" s="7"/>
      <c r="H32" s="96" t="s">
        <v>116</v>
      </c>
    </row>
    <row r="33" spans="1:8" x14ac:dyDescent="0.25">
      <c r="A33" s="7" t="s">
        <v>13</v>
      </c>
      <c r="B33" s="7"/>
      <c r="C33" s="8" t="s">
        <v>14</v>
      </c>
      <c r="D33" s="1"/>
      <c r="E33" s="7"/>
      <c r="H33" s="76"/>
    </row>
    <row r="34" spans="1:8" x14ac:dyDescent="0.25">
      <c r="A34" s="10"/>
      <c r="B34" s="10"/>
      <c r="C34" s="7" t="s">
        <v>115</v>
      </c>
      <c r="D34" s="9"/>
      <c r="E34" s="97"/>
    </row>
    <row r="35" spans="1:8" x14ac:dyDescent="0.25">
      <c r="A35" s="11"/>
      <c r="B35" s="11"/>
      <c r="C35" s="7"/>
      <c r="D35" s="7"/>
      <c r="E35" s="7"/>
    </row>
    <row r="36" spans="1:8" x14ac:dyDescent="0.25">
      <c r="A36" s="12" t="s">
        <v>117</v>
      </c>
      <c r="B36" s="12"/>
      <c r="C36" s="9"/>
      <c r="D36" s="9"/>
      <c r="E36" s="9"/>
    </row>
    <row r="37" spans="1:8" x14ac:dyDescent="0.25">
      <c r="A37" s="1"/>
      <c r="B37" s="1"/>
      <c r="C37" s="9"/>
      <c r="D37" s="9"/>
      <c r="E37" s="9"/>
    </row>
    <row r="38" spans="1:8" x14ac:dyDescent="0.25">
      <c r="A38" s="11"/>
      <c r="B38" s="11"/>
      <c r="C38" s="1"/>
      <c r="D38" s="13"/>
      <c r="E38" s="9"/>
    </row>
  </sheetData>
  <mergeCells count="3">
    <mergeCell ref="A6:I6"/>
    <mergeCell ref="A8:I8"/>
    <mergeCell ref="A9:I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ОФП</vt:lpstr>
      <vt:lpstr>ОСД</vt:lpstr>
      <vt:lpstr>ОДД</vt:lpstr>
      <vt:lpstr>ОИК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2019-08-02T05:18:50Z</dcterms:modified>
</cp:coreProperties>
</file>