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zhamilya/Documents/Bakhyt/ASQ/Отчет Биржа/KASE/1 кв 2024/"/>
    </mc:Choice>
  </mc:AlternateContent>
  <bookViews>
    <workbookView xWindow="0" yWindow="460" windowWidth="28800" windowHeight="16440" activeTab="1"/>
  </bookViews>
  <sheets>
    <sheet name="IS" sheetId="1" r:id="rId1"/>
    <sheet name="BS" sheetId="2" r:id="rId2"/>
    <sheet name="Eq" sheetId="3" r:id="rId3"/>
    <sheet name="CF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H47" i="2"/>
  <c r="F48" i="2"/>
  <c r="F47" i="2"/>
  <c r="F19" i="2"/>
  <c r="H18" i="2"/>
  <c r="F18" i="2"/>
  <c r="F28" i="2"/>
  <c r="F34" i="2"/>
  <c r="F35" i="2"/>
  <c r="F11" i="2"/>
  <c r="F14" i="3"/>
  <c r="F16" i="3"/>
  <c r="F21" i="3"/>
  <c r="F21" i="4"/>
  <c r="H11" i="2"/>
  <c r="H19" i="2"/>
  <c r="H34" i="2"/>
  <c r="H35" i="2"/>
  <c r="H28" i="2"/>
  <c r="H18" i="4"/>
  <c r="H27" i="4"/>
  <c r="H30" i="4"/>
  <c r="H35" i="4"/>
  <c r="H42" i="4"/>
  <c r="H43" i="4"/>
  <c r="H45" i="4"/>
  <c r="F18" i="4"/>
  <c r="F27" i="4"/>
  <c r="F30" i="4"/>
  <c r="F35" i="4"/>
  <c r="F42" i="4"/>
  <c r="F43" i="4"/>
  <c r="F44" i="4"/>
  <c r="F45" i="4"/>
  <c r="H12" i="3"/>
  <c r="H14" i="3"/>
  <c r="H16" i="3"/>
  <c r="F19" i="1"/>
  <c r="F22" i="1"/>
  <c r="F24" i="1"/>
  <c r="F26" i="1"/>
  <c r="H18" i="3"/>
  <c r="H19" i="3"/>
  <c r="H21" i="3"/>
  <c r="J14" i="3"/>
  <c r="J9" i="3"/>
  <c r="J11" i="3"/>
  <c r="F31" i="1"/>
  <c r="F32" i="1"/>
  <c r="F33" i="1"/>
  <c r="H19" i="1"/>
  <c r="H22" i="1"/>
  <c r="H24" i="1"/>
  <c r="H26" i="1"/>
  <c r="H31" i="1"/>
  <c r="H32" i="1"/>
  <c r="H33" i="1"/>
  <c r="J16" i="3"/>
  <c r="J12" i="3"/>
  <c r="H36" i="2"/>
  <c r="J18" i="3"/>
  <c r="J19" i="3"/>
  <c r="J21" i="3"/>
  <c r="F36" i="2"/>
</calcChain>
</file>

<file path=xl/sharedStrings.xml><?xml version="1.0" encoding="utf-8"?>
<sst xmlns="http://schemas.openxmlformats.org/spreadsheetml/2006/main" count="165" uniqueCount="105">
  <si>
    <t>XXXXXXXXXXXXXXXXXXXXXXXXXXXXXXXXXXXXXXXXX</t>
  </si>
  <si>
    <t>X</t>
  </si>
  <si>
    <t>XXXXX</t>
  </si>
  <si>
    <t>XXXXXXXXXXXXX</t>
  </si>
  <si>
    <t>Прим.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</si>
  <si>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</si>
  <si>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</si>
  <si>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</si>
  <si>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</si>
  <si>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</si>
  <si>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</si>
  <si>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</si>
  <si>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</si>
  <si>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</si>
  <si>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</si>
  <si>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</si>
  <si>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</si>
  <si>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</si>
  <si>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</si>
  <si>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</si>
  <si>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</si>
  <si>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</si>
  <si>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</si>
  <si>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</si>
  <si>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</si>
  <si>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</si>
  <si>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</si>
  <si>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</si>
  <si>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</si>
  <si>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</si>
  <si>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</si>
  <si>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</si>
  <si>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</si>
  <si>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</si>
  <si>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</si>
  <si>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</si>
  <si>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</si>
  <si>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активах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</si>
  <si>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</si>
  <si>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</si>
  <si>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</si>
  <si>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</si>
  <si>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</si>
  <si>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</si>
  <si>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</si>
  <si>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</si>
  <si>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</si>
  <si>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</si>
  <si>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</si>
  <si>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</si>
  <si>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</si>
  <si>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</si>
  <si>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</si>
  <si>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</si>
  <si>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</si>
  <si>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</si>
  <si>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 xml:space="preserve">2023 года </t>
  </si>
  <si>
    <t>Прочие доходы</t>
  </si>
  <si>
    <t>Торговая и прочая дебиторская задолженность</t>
  </si>
  <si>
    <t>Прибыль за период</t>
  </si>
  <si>
    <t>Итого совокупный доход за период</t>
  </si>
  <si>
    <t>2023 года</t>
  </si>
  <si>
    <t>Износ и амортизацию</t>
  </si>
  <si>
    <t>Изменение в торговой дебиторской задолженности</t>
  </si>
  <si>
    <t>Расходы по налогу на прибыль</t>
  </si>
  <si>
    <t>Восстановление/(начисление) убытка от обесценения финансовых активов</t>
  </si>
  <si>
    <t>Операционная прибыль</t>
  </si>
  <si>
    <t>Прибыль до налогообложения</t>
  </si>
  <si>
    <t>(Восстановление)/начисление ожидаемых кредитных убытков</t>
  </si>
  <si>
    <t>Денежные потоки от операционной деятельности до изменений в оборотном капитале</t>
  </si>
  <si>
    <t>AO «Altyn Samruk Qazaqstan»</t>
  </si>
  <si>
    <t>Генеральный Директор</t>
  </si>
  <si>
    <t>Пазылхаирова Г.Т</t>
  </si>
  <si>
    <t>Отчет о движении денежных средств
за период, закончившийся 31 марта 2024 года</t>
  </si>
  <si>
    <t>За 3 месяца закончившихся 31 марта</t>
  </si>
  <si>
    <t>2024 года</t>
  </si>
  <si>
    <t>Кадырбеков Б.А.</t>
  </si>
  <si>
    <t>Отчет о прибылях и убытках и прочем совокупном доходе
за период, закончившийся 31 марта 2024 года</t>
  </si>
  <si>
    <t xml:space="preserve">2024 года </t>
  </si>
  <si>
    <t>Отчет о финансовом положении
по состоянию на 31 марта 2024 года</t>
  </si>
  <si>
    <t>31 декабря
2023 года</t>
  </si>
  <si>
    <t>31 марта
2024 года</t>
  </si>
  <si>
    <t>Отчет об изменениях в капитале
за период, закончившийся 31 марта 2024 года</t>
  </si>
  <si>
    <t>На 1 января 2024 года</t>
  </si>
  <si>
    <t>На 31 марта 2024 года</t>
  </si>
  <si>
    <t>На 1 января 2023 года</t>
  </si>
  <si>
    <t>На 31 января 2023 года</t>
  </si>
  <si>
    <t>реализация прочих финансовых активов</t>
  </si>
  <si>
    <t>Движение денежных средств от финансовой деятельности</t>
  </si>
  <si>
    <t>прочие поступления</t>
  </si>
  <si>
    <t>прочие выбытия</t>
  </si>
  <si>
    <t>Чистая сумма денежных средств от финансовой деятельности</t>
  </si>
  <si>
    <t>За 3 месяца, закончившихся 31 марта 2024 года</t>
  </si>
  <si>
    <t>Расходы (доходы) по финансированию</t>
  </si>
  <si>
    <t>Выпуск собственных долевых инструментов (акций)</t>
  </si>
  <si>
    <t>Балансовая стоимость одной акции (тыс.тенге) :</t>
  </si>
  <si>
    <t>простые акции (385080шт.)</t>
  </si>
  <si>
    <t>привилегированные акции (96270шт.)</t>
  </si>
  <si>
    <t>Запасы</t>
  </si>
  <si>
    <t>Выручка</t>
  </si>
  <si>
    <t>Себестоимость продаж</t>
  </si>
  <si>
    <t>Валовая прибыль</t>
  </si>
  <si>
    <t>Расходы по реализации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</si>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</sst>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[$-419]mmm\ yy;@"/>
    <numFmt numFmtId="166" formatCode="_(* #,##0.00_);_(* \(#,##0.00\);_(* &quot;-&quot;_);_(@_)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43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5" fontId="8" fillId="0" borderId="0" xfId="2" applyFont="1" applyAlignment="1">
      <alignment horizontal="left"/>
    </xf>
    <xf numFmtId="41" fontId="11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6" fillId="0" borderId="0" xfId="0" applyNumberFormat="1" applyFont="1"/>
    <xf numFmtId="41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vertical="center"/>
    </xf>
    <xf numFmtId="41" fontId="6" fillId="0" borderId="0" xfId="1" applyNumberFormat="1" applyFont="1" applyFill="1"/>
    <xf numFmtId="41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4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41" fontId="10" fillId="0" borderId="0" xfId="1" applyNumberFormat="1" applyFont="1" applyFill="1" applyAlignment="1">
      <alignment horizontal="center" vertical="center"/>
    </xf>
    <xf numFmtId="41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11" fillId="0" borderId="0" xfId="0" applyNumberFormat="1" applyFont="1" applyAlignment="1">
      <alignment horizontal="center" vertic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5" fillId="0" borderId="0" xfId="3" applyFont="1"/>
    <xf numFmtId="0" fontId="16" fillId="0" borderId="0" xfId="0" applyFont="1"/>
    <xf numFmtId="41" fontId="17" fillId="0" borderId="0" xfId="0" applyNumberFormat="1" applyFont="1"/>
    <xf numFmtId="41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/>
    <xf numFmtId="41" fontId="7" fillId="0" borderId="1" xfId="0" applyNumberFormat="1" applyFont="1" applyBorder="1"/>
    <xf numFmtId="0" fontId="9" fillId="0" borderId="1" xfId="0" applyFont="1" applyBorder="1" applyAlignment="1">
      <alignment vertical="center"/>
    </xf>
    <xf numFmtId="166" fontId="7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1" fontId="6" fillId="0" borderId="2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41" fontId="11" fillId="0" borderId="1" xfId="4" applyNumberFormat="1" applyFont="1" applyBorder="1" applyAlignment="1">
      <alignment horizontal="right" vertical="center" wrapText="1"/>
    </xf>
    <xf numFmtId="41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0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1" fontId="7" fillId="0" borderId="2" xfId="0" applyNumberFormat="1" applyFont="1" applyBorder="1"/>
    <xf numFmtId="41" fontId="1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41" fontId="10" fillId="0" borderId="2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41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41" fontId="6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21" fillId="0" borderId="0" xfId="0" applyFont="1"/>
    <xf numFmtId="0" fontId="11" fillId="0" borderId="0" xfId="4" applyFont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41" fontId="18" fillId="0" borderId="0" xfId="0" applyNumberFormat="1" applyFont="1" applyAlignment="1">
      <alignment vertical="center"/>
    </xf>
    <xf numFmtId="166" fontId="7" fillId="0" borderId="1" xfId="0" applyNumberFormat="1" applyFont="1" applyBorder="1" applyAlignment="1">
      <alignment wrapText="1"/>
    </xf>
    <xf numFmtId="41" fontId="7" fillId="0" borderId="3" xfId="0" applyNumberFormat="1" applyFont="1" applyBorder="1"/>
    <xf numFmtId="0" fontId="6" fillId="0" borderId="3" xfId="0" applyFont="1" applyBorder="1"/>
    <xf numFmtId="166" fontId="7" fillId="0" borderId="1" xfId="0" applyNumberFormat="1" applyFont="1" applyBorder="1"/>
    <xf numFmtId="0" fontId="6" fillId="0" borderId="3" xfId="0" applyFont="1" applyBorder="1" applyAlignment="1">
      <alignment horizontal="center"/>
    </xf>
    <xf numFmtId="41" fontId="6" fillId="0" borderId="3" xfId="0" applyNumberFormat="1" applyFont="1" applyBorder="1" applyAlignment="1">
      <alignment horizontal="center"/>
    </xf>
    <xf numFmtId="41" fontId="6" fillId="0" borderId="3" xfId="0" applyNumberFormat="1" applyFont="1" applyBorder="1"/>
    <xf numFmtId="0" fontId="5" fillId="0" borderId="4" xfId="0" applyFont="1" applyBorder="1"/>
    <xf numFmtId="0" fontId="7" fillId="0" borderId="4" xfId="0" applyFont="1" applyBorder="1"/>
    <xf numFmtId="3" fontId="6" fillId="0" borderId="4" xfId="0" applyNumberFormat="1" applyFont="1" applyBorder="1" applyAlignment="1">
      <alignment horizontal="center"/>
    </xf>
    <xf numFmtId="41" fontId="7" fillId="0" borderId="4" xfId="0" applyNumberFormat="1" applyFont="1" applyBorder="1"/>
    <xf numFmtId="166" fontId="6" fillId="0" borderId="5" xfId="0" applyNumberFormat="1" applyFont="1" applyBorder="1"/>
    <xf numFmtId="0" fontId="7" fillId="0" borderId="5" xfId="0" applyFont="1" applyBorder="1"/>
    <xf numFmtId="3" fontId="6" fillId="0" borderId="5" xfId="0" applyNumberFormat="1" applyFont="1" applyBorder="1"/>
    <xf numFmtId="41" fontId="6" fillId="0" borderId="5" xfId="0" applyNumberFormat="1" applyFont="1" applyBorder="1"/>
    <xf numFmtId="167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3" fillId="0" borderId="0" xfId="0" applyFont="1" applyFill="1" applyAlignment="1">
      <alignment vertical="top" wrapText="1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vertical="center"/>
    </xf>
    <xf numFmtId="0" fontId="24" fillId="0" borderId="3" xfId="0" applyFont="1" applyFill="1" applyBorder="1" applyAlignment="1">
      <alignment vertical="top" wrapText="1"/>
    </xf>
    <xf numFmtId="166" fontId="11" fillId="0" borderId="0" xfId="0" applyNumberFormat="1" applyFont="1" applyAlignment="1">
      <alignment horizontal="right" vertical="center"/>
    </xf>
    <xf numFmtId="166" fontId="10" fillId="0" borderId="1" xfId="0" applyNumberFormat="1" applyFont="1" applyBorder="1" applyAlignment="1">
      <alignment horizontal="left" vertical="top" wrapText="1"/>
    </xf>
    <xf numFmtId="0" fontId="7" fillId="0" borderId="0" xfId="4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4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</cellXfs>
  <cellStyles count="5">
    <cellStyle name="Comma" xfId="1" builtinId="3"/>
    <cellStyle name="Normal" xfId="0" builtinId="0"/>
    <cellStyle name="Normal 13" xfId="2"/>
    <cellStyle name="Normal 2" xfId="3"/>
    <cellStyle name="Normal 2 2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="125" zoomScaleNormal="80" zoomScalePageLayoutView="80" workbookViewId="0">
      <selection activeCell="D25" sqref="D25"/>
    </sheetView>
  </sheetViews>
  <sheetFormatPr baseColWidth="10" defaultColWidth="8.83203125" defaultRowHeight="13" x14ac:dyDescent="0.15"/>
  <cols>
    <col min="1" max="1" width="9.5" style="4" customWidth="1"/>
    <col min="2" max="2" width="56.8320312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3203125" style="4" bestFit="1" customWidth="1"/>
    <col min="7" max="7" width="2.33203125" style="4" bestFit="1" customWidth="1"/>
    <col min="8" max="8" width="18.5" style="4" bestFit="1" customWidth="1"/>
    <col min="9" max="9" width="2.33203125" style="4" bestFit="1" customWidth="1"/>
    <col min="10" max="10" width="18.5" style="4" bestFit="1" customWidth="1"/>
    <col min="11" max="11" width="2.33203125" style="4" bestFit="1" customWidth="1"/>
    <col min="12" max="12" width="18.5" style="4" bestFit="1" customWidth="1"/>
    <col min="13" max="13" width="2.33203125" style="4" bestFit="1" customWidth="1"/>
    <col min="14" max="16384" width="8.83203125" style="4"/>
  </cols>
  <sheetData>
    <row r="1" spans="1:13" x14ac:dyDescent="0.15">
      <c r="A1" s="1"/>
      <c r="B1" s="2" t="s">
        <v>0</v>
      </c>
      <c r="C1" s="2" t="s">
        <v>1</v>
      </c>
      <c r="D1" s="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/>
      <c r="K1" s="2"/>
      <c r="L1" s="2"/>
      <c r="M1" s="2"/>
    </row>
    <row r="2" spans="1:13" ht="16" x14ac:dyDescent="0.2">
      <c r="A2" s="1"/>
      <c r="B2" s="114" t="s">
        <v>70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</row>
    <row r="3" spans="1:13" ht="13.25" customHeight="1" x14ac:dyDescent="0.15">
      <c r="A3" s="1"/>
      <c r="B3" s="146" t="s">
        <v>77</v>
      </c>
      <c r="C3" s="146"/>
      <c r="D3" s="146"/>
      <c r="E3" s="146"/>
      <c r="F3" s="146"/>
      <c r="G3" s="146"/>
      <c r="H3" s="146"/>
      <c r="I3" s="146"/>
    </row>
    <row r="4" spans="1:13" ht="23" customHeight="1" x14ac:dyDescent="0.15">
      <c r="A4" s="1"/>
      <c r="B4" s="146"/>
      <c r="C4" s="146"/>
      <c r="D4" s="146"/>
      <c r="E4" s="146"/>
      <c r="F4" s="146"/>
      <c r="G4" s="146"/>
      <c r="H4" s="146"/>
      <c r="I4" s="146"/>
    </row>
    <row r="5" spans="1:13" x14ac:dyDescent="0.15">
      <c r="A5" s="1"/>
    </row>
    <row r="6" spans="1:13" x14ac:dyDescent="0.15">
      <c r="A6" s="1"/>
    </row>
    <row r="7" spans="1:13" ht="13.25" customHeight="1" x14ac:dyDescent="0.15">
      <c r="A7" s="5"/>
    </row>
    <row r="8" spans="1:13" ht="13.25" customHeight="1" x14ac:dyDescent="0.15">
      <c r="A8" s="7"/>
      <c r="B8" s="13"/>
      <c r="C8" s="13"/>
      <c r="D8" s="13"/>
      <c r="E8" s="13"/>
      <c r="F8" s="144" t="s">
        <v>92</v>
      </c>
      <c r="G8" s="144"/>
      <c r="H8" s="144"/>
      <c r="I8" s="144"/>
    </row>
    <row r="9" spans="1:13" ht="15" customHeight="1" thickBot="1" x14ac:dyDescent="0.2">
      <c r="B9" s="63"/>
      <c r="C9" s="63"/>
      <c r="D9" s="63"/>
      <c r="E9" s="63"/>
      <c r="F9" s="145"/>
      <c r="G9" s="145"/>
      <c r="H9" s="145"/>
      <c r="I9" s="145"/>
    </row>
    <row r="10" spans="1:13" ht="14" thickBot="1" x14ac:dyDescent="0.2">
      <c r="B10" s="64" t="s">
        <v>48</v>
      </c>
      <c r="C10" s="60"/>
      <c r="D10" s="43" t="s">
        <v>4</v>
      </c>
      <c r="E10" s="43"/>
      <c r="F10" s="61" t="s">
        <v>78</v>
      </c>
      <c r="G10" s="62"/>
      <c r="H10" s="61" t="s">
        <v>56</v>
      </c>
      <c r="I10" s="62"/>
    </row>
    <row r="11" spans="1:13" x14ac:dyDescent="0.15">
      <c r="B11" s="137" t="s">
        <v>99</v>
      </c>
      <c r="C11" s="14"/>
      <c r="D11" s="16">
        <v>10</v>
      </c>
      <c r="E11" s="15"/>
      <c r="F11" s="142" t="s">
        <v>103</v>
      </c>
      <c r="G11" s="8"/>
      <c r="H11" s="142" t="s">
        <v>103</v>
      </c>
      <c r="I11" s="8"/>
    </row>
    <row r="12" spans="1:13" x14ac:dyDescent="0.15">
      <c r="B12" s="137" t="s">
        <v>100</v>
      </c>
      <c r="C12" s="17"/>
      <c r="D12" s="16"/>
      <c r="E12" s="16"/>
      <c r="F12" s="11"/>
      <c r="G12" s="10"/>
      <c r="H12" s="11"/>
      <c r="I12" s="10"/>
    </row>
    <row r="13" spans="1:13" ht="14" thickBot="1" x14ac:dyDescent="0.2">
      <c r="B13" s="141" t="s">
        <v>101</v>
      </c>
      <c r="C13" s="138"/>
      <c r="D13" s="139"/>
      <c r="E13" s="139"/>
      <c r="F13" s="125"/>
      <c r="G13" s="140"/>
      <c r="H13" s="125"/>
      <c r="I13" s="140"/>
    </row>
    <row r="14" spans="1:13" x14ac:dyDescent="0.15">
      <c r="B14" s="137" t="s">
        <v>102</v>
      </c>
      <c r="C14" s="17"/>
      <c r="D14" s="16"/>
      <c r="E14" s="16"/>
      <c r="F14" s="11"/>
      <c r="G14" s="10"/>
      <c r="H14" s="11"/>
      <c r="I14" s="10"/>
    </row>
    <row r="15" spans="1:13" x14ac:dyDescent="0.15">
      <c r="B15" s="14" t="s">
        <v>5</v>
      </c>
      <c r="C15" s="14"/>
      <c r="D15" s="16">
        <v>11</v>
      </c>
      <c r="E15" s="16"/>
      <c r="F15" s="9">
        <v>-7220</v>
      </c>
      <c r="G15" s="10"/>
      <c r="H15" s="9">
        <v>-9143</v>
      </c>
      <c r="I15" s="10"/>
    </row>
    <row r="16" spans="1:13" x14ac:dyDescent="0.15">
      <c r="B16" s="14" t="s">
        <v>65</v>
      </c>
      <c r="C16" s="14"/>
      <c r="D16" s="16"/>
      <c r="E16" s="16"/>
      <c r="F16" s="118">
        <v>0</v>
      </c>
      <c r="G16" s="10"/>
      <c r="H16" s="55">
        <v>0</v>
      </c>
      <c r="I16" s="10"/>
    </row>
    <row r="17" spans="2:9" x14ac:dyDescent="0.15">
      <c r="B17" s="14" t="s">
        <v>57</v>
      </c>
      <c r="C17" s="14"/>
      <c r="D17" s="16">
        <v>12</v>
      </c>
      <c r="E17" s="16"/>
      <c r="F17" s="9">
        <v>60</v>
      </c>
      <c r="G17" s="10"/>
      <c r="H17" s="55">
        <v>278</v>
      </c>
      <c r="I17" s="10"/>
    </row>
    <row r="18" spans="2:9" ht="14" thickBot="1" x14ac:dyDescent="0.2">
      <c r="B18" s="64" t="s">
        <v>6</v>
      </c>
      <c r="C18" s="64"/>
      <c r="D18" s="51">
        <v>13</v>
      </c>
      <c r="E18" s="51"/>
      <c r="F18" s="65">
        <v>-233</v>
      </c>
      <c r="G18" s="12"/>
      <c r="H18" s="65">
        <v>-287</v>
      </c>
      <c r="I18" s="12"/>
    </row>
    <row r="19" spans="2:9" ht="14" thickBot="1" x14ac:dyDescent="0.2">
      <c r="B19" s="50" t="s">
        <v>66</v>
      </c>
      <c r="C19" s="50"/>
      <c r="D19" s="51"/>
      <c r="E19" s="51"/>
      <c r="F19" s="12">
        <f>SUM(F15:F18)</f>
        <v>-7393</v>
      </c>
      <c r="G19" s="12"/>
      <c r="H19" s="12">
        <f>SUM(H15:H18)</f>
        <v>-9152</v>
      </c>
      <c r="I19" s="12"/>
    </row>
    <row r="20" spans="2:9" x14ac:dyDescent="0.15">
      <c r="B20" s="14"/>
      <c r="C20" s="14"/>
      <c r="D20" s="16"/>
      <c r="E20" s="16"/>
      <c r="F20" s="11"/>
      <c r="G20" s="10"/>
      <c r="H20" s="11"/>
      <c r="I20" s="10"/>
    </row>
    <row r="21" spans="2:9" ht="14" thickBot="1" x14ac:dyDescent="0.2">
      <c r="B21" s="64" t="s">
        <v>7</v>
      </c>
      <c r="C21" s="64"/>
      <c r="D21" s="51">
        <v>14</v>
      </c>
      <c r="E21" s="51"/>
      <c r="F21" s="65"/>
      <c r="G21" s="12"/>
      <c r="H21" s="65">
        <v>1930</v>
      </c>
      <c r="I21" s="12"/>
    </row>
    <row r="22" spans="2:9" ht="14" thickBot="1" x14ac:dyDescent="0.2">
      <c r="B22" s="50" t="s">
        <v>67</v>
      </c>
      <c r="C22" s="51"/>
      <c r="D22" s="51"/>
      <c r="E22" s="51"/>
      <c r="F22" s="12">
        <f>F19+F21</f>
        <v>-7393</v>
      </c>
      <c r="G22" s="12"/>
      <c r="H22" s="12">
        <f>H19+H21</f>
        <v>-7222</v>
      </c>
      <c r="I22" s="12"/>
    </row>
    <row r="23" spans="2:9" ht="14" thickBot="1" x14ac:dyDescent="0.2">
      <c r="B23" s="66" t="s">
        <v>64</v>
      </c>
      <c r="C23" s="67"/>
      <c r="D23" s="67"/>
      <c r="E23" s="67"/>
      <c r="F23" s="68"/>
      <c r="G23" s="69"/>
      <c r="H23" s="68">
        <v>0</v>
      </c>
      <c r="I23" s="69"/>
    </row>
    <row r="24" spans="2:9" ht="14" thickBot="1" x14ac:dyDescent="0.2">
      <c r="B24" s="50" t="s">
        <v>59</v>
      </c>
      <c r="C24" s="51"/>
      <c r="D24" s="51"/>
      <c r="E24" s="51"/>
      <c r="F24" s="12">
        <f>F22+F23</f>
        <v>-7393</v>
      </c>
      <c r="G24" s="12"/>
      <c r="H24" s="12">
        <f>H22+H23</f>
        <v>-7222</v>
      </c>
      <c r="I24" s="12"/>
    </row>
    <row r="25" spans="2:9" ht="14" thickBot="1" x14ac:dyDescent="0.2">
      <c r="B25" s="70"/>
      <c r="C25" s="67"/>
      <c r="D25" s="67"/>
      <c r="E25" s="67"/>
      <c r="F25" s="71"/>
      <c r="G25" s="69"/>
      <c r="H25" s="71"/>
      <c r="I25" s="69"/>
    </row>
    <row r="26" spans="2:9" ht="14" thickBot="1" x14ac:dyDescent="0.2">
      <c r="B26" s="50" t="s">
        <v>60</v>
      </c>
      <c r="C26" s="51"/>
      <c r="D26" s="51"/>
      <c r="E26" s="51"/>
      <c r="F26" s="12">
        <f>F24</f>
        <v>-7393</v>
      </c>
      <c r="G26" s="12"/>
      <c r="H26" s="12">
        <f>H24</f>
        <v>-7222</v>
      </c>
      <c r="I26" s="12"/>
    </row>
    <row r="27" spans="2:9" x14ac:dyDescent="0.15">
      <c r="B27" s="17"/>
      <c r="C27" s="16"/>
      <c r="D27" s="16"/>
      <c r="E27" s="16"/>
      <c r="F27" s="10"/>
      <c r="G27" s="10"/>
      <c r="H27" s="10"/>
      <c r="I27" s="10"/>
    </row>
    <row r="28" spans="2:9" x14ac:dyDescent="0.15">
      <c r="B28" s="74" t="s">
        <v>42</v>
      </c>
      <c r="C28" s="40"/>
      <c r="D28" s="6"/>
      <c r="E28" s="6"/>
      <c r="F28" s="54"/>
      <c r="G28" s="54"/>
      <c r="H28" s="54"/>
      <c r="I28" s="54"/>
    </row>
    <row r="29" spans="2:9" x14ac:dyDescent="0.15">
      <c r="B29" s="40" t="s">
        <v>43</v>
      </c>
      <c r="C29" s="40"/>
      <c r="D29" s="6"/>
      <c r="E29" s="6"/>
      <c r="F29" s="9">
        <v>481350</v>
      </c>
      <c r="G29" s="9"/>
      <c r="H29" s="9">
        <v>481350</v>
      </c>
      <c r="I29" s="9"/>
    </row>
    <row r="30" spans="2:9" x14ac:dyDescent="0.15">
      <c r="B30" s="40" t="s">
        <v>44</v>
      </c>
      <c r="C30" s="40"/>
      <c r="D30" s="6"/>
      <c r="E30" s="6"/>
      <c r="F30" s="55">
        <v>0</v>
      </c>
      <c r="G30" s="55"/>
      <c r="H30" s="55">
        <v>0</v>
      </c>
      <c r="I30" s="55"/>
    </row>
    <row r="31" spans="2:9" x14ac:dyDescent="0.15">
      <c r="B31" s="40" t="s">
        <v>45</v>
      </c>
      <c r="C31" s="40"/>
      <c r="D31" s="6"/>
      <c r="E31" s="6"/>
      <c r="F31" s="11">
        <f>F26/F29*1000</f>
        <v>-15.3588864651501</v>
      </c>
      <c r="G31" s="9"/>
      <c r="H31" s="11">
        <f>H26/H29*1000</f>
        <v>-15.003635608185313</v>
      </c>
      <c r="I31" s="9"/>
    </row>
    <row r="32" spans="2:9" x14ac:dyDescent="0.15">
      <c r="B32" s="40" t="s">
        <v>46</v>
      </c>
      <c r="C32" s="40"/>
      <c r="D32" s="6"/>
      <c r="E32" s="6"/>
      <c r="F32" s="9">
        <f>F31</f>
        <v>-15.3588864651501</v>
      </c>
      <c r="G32" s="9"/>
      <c r="H32" s="9">
        <f>H31</f>
        <v>-15.003635608185313</v>
      </c>
      <c r="I32" s="9"/>
    </row>
    <row r="33" spans="2:9" ht="29.5" customHeight="1" thickBot="1" x14ac:dyDescent="0.2">
      <c r="B33" s="143" t="s">
        <v>47</v>
      </c>
      <c r="C33" s="143"/>
      <c r="D33" s="56"/>
      <c r="E33" s="57"/>
      <c r="F33" s="58">
        <f>F32</f>
        <v>-15.3588864651501</v>
      </c>
      <c r="G33" s="59"/>
      <c r="H33" s="58">
        <f>H32</f>
        <v>-15.003635608185313</v>
      </c>
      <c r="I33" s="59"/>
    </row>
    <row r="35" spans="2:9" ht="29" customHeight="1" x14ac:dyDescent="0.15"/>
    <row r="36" spans="2:9" ht="15" x14ac:dyDescent="0.2">
      <c r="B36" s="72" t="s">
        <v>71</v>
      </c>
      <c r="C36" s="73"/>
      <c r="H36" s="72" t="s">
        <v>72</v>
      </c>
    </row>
    <row r="37" spans="2:9" ht="15" x14ac:dyDescent="0.2">
      <c r="B37"/>
      <c r="C37" s="73"/>
      <c r="H37"/>
    </row>
    <row r="38" spans="2:9" ht="15" x14ac:dyDescent="0.2">
      <c r="B38" s="72" t="s">
        <v>49</v>
      </c>
      <c r="C38" s="73"/>
      <c r="H38" s="72" t="s">
        <v>76</v>
      </c>
    </row>
    <row r="39" spans="2:9" ht="14" customHeight="1" x14ac:dyDescent="0.15"/>
    <row r="44" spans="2:9" ht="14" customHeight="1" x14ac:dyDescent="0.15"/>
  </sheetData>
  <mergeCells count="3">
    <mergeCell ref="B33:C33"/>
    <mergeCell ref="F8:I9"/>
    <mergeCell ref="B3:I4"/>
  </mergeCells>
  <phoneticPr fontId="22" type="noConversion"/>
  <pageMargins left="0.7" right="0.7" top="0.75" bottom="0.75" header="0.3" footer="0.3"/>
  <pageSetup paperSize="9" scale="87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37" zoomScale="132" zoomScaleNormal="80" zoomScalePageLayoutView="80" workbookViewId="0">
      <selection activeCell="H48" sqref="H48"/>
    </sheetView>
  </sheetViews>
  <sheetFormatPr baseColWidth="10" defaultColWidth="8.83203125" defaultRowHeight="13" x14ac:dyDescent="0.15"/>
  <cols>
    <col min="1" max="1" width="9.5" style="4" customWidth="1"/>
    <col min="2" max="2" width="51.33203125" style="4" customWidth="1"/>
    <col min="3" max="3" width="2.33203125" style="4" bestFit="1" customWidth="1"/>
    <col min="4" max="4" width="7.6640625" style="53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5" style="4" customWidth="1"/>
    <col min="9" max="9" width="18.5" style="4" bestFit="1" customWidth="1"/>
    <col min="10" max="10" width="2.33203125" style="4" bestFit="1" customWidth="1"/>
    <col min="11" max="11" width="18.5" style="4" bestFit="1" customWidth="1"/>
    <col min="12" max="12" width="2.33203125" style="4" bestFit="1" customWidth="1"/>
    <col min="13" max="13" width="18.5" style="4" bestFit="1" customWidth="1"/>
    <col min="14" max="14" width="2.33203125" style="4" bestFit="1" customWidth="1"/>
    <col min="15" max="16384" width="8.83203125" style="4"/>
  </cols>
  <sheetData>
    <row r="1" spans="1:14" x14ac:dyDescent="0.15">
      <c r="A1" s="1"/>
      <c r="B1" s="2" t="s">
        <v>0</v>
      </c>
      <c r="C1" s="2" t="s">
        <v>1</v>
      </c>
      <c r="D1" s="5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/>
      <c r="J1" s="2"/>
      <c r="K1" s="2"/>
      <c r="L1" s="2"/>
      <c r="M1" s="2"/>
      <c r="N1" s="2"/>
    </row>
    <row r="2" spans="1:14" ht="16" x14ac:dyDescent="0.2">
      <c r="A2" s="1"/>
      <c r="B2" s="114" t="s">
        <v>70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</row>
    <row r="3" spans="1:14" ht="13.25" customHeight="1" x14ac:dyDescent="0.15">
      <c r="A3" s="1"/>
      <c r="B3" s="146" t="s">
        <v>79</v>
      </c>
      <c r="C3" s="146"/>
      <c r="D3" s="146"/>
      <c r="E3" s="146"/>
      <c r="F3" s="146"/>
      <c r="G3" s="146"/>
      <c r="H3" s="146"/>
      <c r="I3" s="2"/>
      <c r="J3" s="2"/>
      <c r="K3" s="2"/>
      <c r="L3" s="2"/>
      <c r="M3" s="2"/>
      <c r="N3" s="2"/>
    </row>
    <row r="4" spans="1:14" ht="18" customHeight="1" x14ac:dyDescent="0.15">
      <c r="A4" s="1"/>
      <c r="B4" s="146"/>
      <c r="C4" s="146"/>
      <c r="D4" s="146"/>
      <c r="E4" s="146"/>
      <c r="F4" s="146"/>
      <c r="G4" s="146"/>
      <c r="H4" s="146"/>
      <c r="I4" s="2"/>
      <c r="J4" s="2"/>
      <c r="K4" s="2"/>
      <c r="L4" s="2"/>
      <c r="M4" s="2"/>
      <c r="N4" s="2"/>
    </row>
    <row r="5" spans="1:14" ht="14" thickBot="1" x14ac:dyDescent="0.2">
      <c r="A5" s="1"/>
      <c r="B5" s="78"/>
      <c r="C5" s="78"/>
      <c r="D5" s="79"/>
      <c r="E5" s="78"/>
      <c r="F5" s="80"/>
      <c r="G5" s="78"/>
      <c r="H5" s="78"/>
      <c r="I5" s="2"/>
      <c r="J5" s="2"/>
      <c r="K5" s="2"/>
      <c r="L5" s="2"/>
      <c r="M5" s="2"/>
      <c r="N5" s="2"/>
    </row>
    <row r="6" spans="1:14" ht="27" thickBot="1" x14ac:dyDescent="0.2">
      <c r="A6" s="1"/>
      <c r="B6" s="64" t="s">
        <v>48</v>
      </c>
      <c r="C6" s="60"/>
      <c r="D6" s="75" t="s">
        <v>4</v>
      </c>
      <c r="E6" s="43"/>
      <c r="F6" s="76" t="s">
        <v>81</v>
      </c>
      <c r="G6" s="77"/>
      <c r="H6" s="76" t="s">
        <v>80</v>
      </c>
    </row>
    <row r="7" spans="1:14" x14ac:dyDescent="0.15">
      <c r="A7" s="1"/>
      <c r="B7" s="14"/>
      <c r="C7" s="14"/>
      <c r="D7" s="16"/>
      <c r="E7" s="27"/>
      <c r="F7" s="18"/>
      <c r="G7" s="18"/>
      <c r="H7" s="19"/>
    </row>
    <row r="8" spans="1:14" x14ac:dyDescent="0.15">
      <c r="A8" s="1"/>
      <c r="B8" s="81" t="s">
        <v>50</v>
      </c>
      <c r="C8" s="17"/>
      <c r="D8" s="16"/>
      <c r="E8" s="27"/>
      <c r="F8" s="18"/>
      <c r="G8" s="18"/>
      <c r="H8" s="19"/>
    </row>
    <row r="9" spans="1:14" x14ac:dyDescent="0.15">
      <c r="A9" s="1"/>
      <c r="B9" s="17" t="s">
        <v>8</v>
      </c>
      <c r="C9" s="17"/>
      <c r="D9" s="16"/>
      <c r="E9" s="27"/>
      <c r="F9" s="18"/>
      <c r="G9" s="18"/>
      <c r="H9" s="19"/>
    </row>
    <row r="10" spans="1:14" ht="14" thickBot="1" x14ac:dyDescent="0.2">
      <c r="A10" s="1"/>
      <c r="B10" s="84" t="s">
        <v>9</v>
      </c>
      <c r="C10" s="50"/>
      <c r="D10" s="51">
        <v>3</v>
      </c>
      <c r="E10" s="82"/>
      <c r="F10" s="65">
        <v>407694</v>
      </c>
      <c r="G10" s="85"/>
      <c r="H10" s="86">
        <v>399859</v>
      </c>
      <c r="I10" s="21"/>
    </row>
    <row r="11" spans="1:14" ht="14" thickBot="1" x14ac:dyDescent="0.2">
      <c r="A11" s="5"/>
      <c r="B11" s="50"/>
      <c r="C11" s="50"/>
      <c r="D11" s="51"/>
      <c r="E11" s="82"/>
      <c r="F11" s="12">
        <f>F10</f>
        <v>407694</v>
      </c>
      <c r="G11" s="83"/>
      <c r="H11" s="12">
        <f>H10</f>
        <v>399859</v>
      </c>
    </row>
    <row r="12" spans="1:14" x14ac:dyDescent="0.15">
      <c r="A12" s="7"/>
      <c r="B12" s="28"/>
      <c r="C12" s="28"/>
      <c r="D12" s="16"/>
      <c r="E12" s="27"/>
      <c r="F12" s="20"/>
      <c r="G12" s="18"/>
      <c r="H12" s="11"/>
    </row>
    <row r="13" spans="1:14" x14ac:dyDescent="0.15">
      <c r="B13" s="17" t="s">
        <v>10</v>
      </c>
      <c r="C13" s="28"/>
      <c r="D13" s="16"/>
      <c r="E13" s="27"/>
      <c r="F13" s="20"/>
      <c r="G13" s="18"/>
      <c r="H13" s="11"/>
    </row>
    <row r="14" spans="1:14" x14ac:dyDescent="0.15">
      <c r="B14" s="14" t="s">
        <v>98</v>
      </c>
      <c r="C14" s="14"/>
      <c r="D14" s="16">
        <v>4</v>
      </c>
      <c r="E14" s="16"/>
      <c r="F14" s="9">
        <v>193</v>
      </c>
      <c r="G14" s="33"/>
      <c r="H14" s="11">
        <v>193</v>
      </c>
    </row>
    <row r="15" spans="1:14" x14ac:dyDescent="0.15">
      <c r="B15" s="14" t="s">
        <v>39</v>
      </c>
      <c r="C15" s="14"/>
      <c r="D15" s="16"/>
      <c r="E15" s="16"/>
      <c r="F15" s="9"/>
      <c r="G15" s="33"/>
      <c r="H15" s="11"/>
    </row>
    <row r="16" spans="1:14" x14ac:dyDescent="0.15">
      <c r="B16" s="14" t="s">
        <v>58</v>
      </c>
      <c r="C16" s="14"/>
      <c r="D16" s="16">
        <v>5</v>
      </c>
      <c r="E16" s="16"/>
      <c r="F16" s="9">
        <v>95048</v>
      </c>
      <c r="G16" s="33"/>
      <c r="H16" s="11">
        <v>105525</v>
      </c>
      <c r="I16" s="21"/>
    </row>
    <row r="17" spans="2:9" ht="14" thickBot="1" x14ac:dyDescent="0.2">
      <c r="B17" s="64" t="s">
        <v>11</v>
      </c>
      <c r="C17" s="64"/>
      <c r="D17" s="43">
        <v>6</v>
      </c>
      <c r="E17" s="51"/>
      <c r="F17" s="65">
        <v>30151</v>
      </c>
      <c r="G17" s="83"/>
      <c r="H17" s="58">
        <v>4706</v>
      </c>
      <c r="I17" s="21"/>
    </row>
    <row r="18" spans="2:9" ht="14" thickBot="1" x14ac:dyDescent="0.2">
      <c r="B18" s="70"/>
      <c r="C18" s="70"/>
      <c r="D18" s="67"/>
      <c r="E18" s="87"/>
      <c r="F18" s="69">
        <f>SUM(F14:F17)</f>
        <v>125392</v>
      </c>
      <c r="G18" s="88"/>
      <c r="H18" s="69">
        <f>SUM(H14:H17)</f>
        <v>110424</v>
      </c>
    </row>
    <row r="19" spans="2:9" ht="14" thickBot="1" x14ac:dyDescent="0.2">
      <c r="B19" s="50" t="s">
        <v>51</v>
      </c>
      <c r="C19" s="50"/>
      <c r="D19" s="51"/>
      <c r="E19" s="82"/>
      <c r="F19" s="12">
        <f>F11+F18</f>
        <v>533086</v>
      </c>
      <c r="G19" s="83"/>
      <c r="H19" s="12">
        <f>H11+H18</f>
        <v>510283</v>
      </c>
    </row>
    <row r="20" spans="2:9" x14ac:dyDescent="0.15">
      <c r="B20" s="13"/>
      <c r="C20" s="13"/>
      <c r="D20" s="49"/>
      <c r="E20" s="29"/>
      <c r="F20" s="11"/>
      <c r="G20" s="23"/>
      <c r="H20" s="11"/>
      <c r="I20" s="21"/>
    </row>
    <row r="21" spans="2:9" x14ac:dyDescent="0.15">
      <c r="B21" s="17" t="s">
        <v>52</v>
      </c>
      <c r="C21" s="17"/>
      <c r="D21" s="16"/>
      <c r="E21" s="27"/>
      <c r="F21" s="18"/>
      <c r="G21" s="18"/>
      <c r="H21" s="19"/>
      <c r="I21" s="22"/>
    </row>
    <row r="22" spans="2:9" x14ac:dyDescent="0.15">
      <c r="B22" s="17" t="s">
        <v>12</v>
      </c>
      <c r="C22" s="17"/>
      <c r="D22" s="16"/>
      <c r="E22" s="27"/>
      <c r="F22" s="25"/>
      <c r="G22" s="18"/>
      <c r="H22" s="19"/>
    </row>
    <row r="23" spans="2:9" x14ac:dyDescent="0.15">
      <c r="B23" s="30" t="s">
        <v>13</v>
      </c>
      <c r="C23" s="14"/>
      <c r="D23" s="16">
        <v>7</v>
      </c>
      <c r="E23" s="16"/>
      <c r="F23" s="9">
        <v>481350</v>
      </c>
      <c r="G23" s="9"/>
      <c r="H23" s="11">
        <v>481350</v>
      </c>
      <c r="I23" s="21"/>
    </row>
    <row r="24" spans="2:9" x14ac:dyDescent="0.15">
      <c r="I24" s="21"/>
    </row>
    <row r="25" spans="2:9" x14ac:dyDescent="0.15">
      <c r="I25" s="21"/>
    </row>
    <row r="26" spans="2:9" x14ac:dyDescent="0.15">
      <c r="I26" s="21"/>
    </row>
    <row r="27" spans="2:9" ht="14" thickBot="1" x14ac:dyDescent="0.2">
      <c r="B27" s="64" t="s">
        <v>16</v>
      </c>
      <c r="C27" s="64"/>
      <c r="D27" s="51"/>
      <c r="E27" s="51"/>
      <c r="F27" s="65">
        <v>-25982</v>
      </c>
      <c r="G27" s="65"/>
      <c r="H27" s="58">
        <v>-18589</v>
      </c>
      <c r="I27" s="21"/>
    </row>
    <row r="28" spans="2:9" ht="14" thickBot="1" x14ac:dyDescent="0.2">
      <c r="B28" s="50" t="s">
        <v>53</v>
      </c>
      <c r="C28" s="50"/>
      <c r="D28" s="51"/>
      <c r="E28" s="51"/>
      <c r="F28" s="12">
        <f>F23+F27</f>
        <v>455368</v>
      </c>
      <c r="G28" s="12"/>
      <c r="H28" s="12">
        <f>H23+H27</f>
        <v>462761</v>
      </c>
    </row>
    <row r="29" spans="2:9" x14ac:dyDescent="0.15">
      <c r="B29" s="14"/>
      <c r="C29" s="14"/>
      <c r="D29" s="16"/>
      <c r="E29" s="16"/>
      <c r="F29" s="26"/>
      <c r="G29" s="33"/>
      <c r="H29" s="18"/>
    </row>
    <row r="30" spans="2:9" x14ac:dyDescent="0.15">
      <c r="B30" s="31" t="s">
        <v>14</v>
      </c>
      <c r="C30" s="31"/>
      <c r="D30" s="16"/>
      <c r="E30" s="16"/>
      <c r="F30" s="26"/>
      <c r="G30" s="33"/>
      <c r="H30" s="18"/>
    </row>
    <row r="31" spans="2:9" x14ac:dyDescent="0.15">
      <c r="B31" s="32" t="s">
        <v>15</v>
      </c>
      <c r="C31" s="32"/>
      <c r="D31" s="16">
        <v>8</v>
      </c>
      <c r="E31" s="16"/>
      <c r="F31" s="9">
        <v>73061</v>
      </c>
      <c r="G31" s="33"/>
      <c r="H31" s="11">
        <v>44265</v>
      </c>
      <c r="I31" s="21"/>
    </row>
    <row r="32" spans="2:9" x14ac:dyDescent="0.15">
      <c r="B32" s="32" t="s">
        <v>17</v>
      </c>
      <c r="C32" s="32"/>
      <c r="D32" s="16"/>
      <c r="E32" s="16"/>
      <c r="F32" s="9">
        <v>0</v>
      </c>
      <c r="G32" s="33"/>
      <c r="H32" s="11">
        <v>0</v>
      </c>
    </row>
    <row r="33" spans="2:9" ht="14" thickBot="1" x14ac:dyDescent="0.2">
      <c r="B33" s="89" t="s">
        <v>18</v>
      </c>
      <c r="C33" s="89"/>
      <c r="D33" s="51">
        <v>9</v>
      </c>
      <c r="E33" s="51"/>
      <c r="F33" s="65">
        <v>4657</v>
      </c>
      <c r="G33" s="83"/>
      <c r="H33" s="58">
        <v>3257</v>
      </c>
      <c r="I33" s="21"/>
    </row>
    <row r="34" spans="2:9" ht="14" thickBot="1" x14ac:dyDescent="0.2">
      <c r="B34" s="90"/>
      <c r="C34" s="90"/>
      <c r="D34" s="91"/>
      <c r="E34" s="92"/>
      <c r="F34" s="93">
        <f>SUM(F31:F33)</f>
        <v>77718</v>
      </c>
      <c r="G34" s="94"/>
      <c r="H34" s="93">
        <f>SUM(H31:H33)</f>
        <v>47522</v>
      </c>
    </row>
    <row r="35" spans="2:9" ht="14" thickBot="1" x14ac:dyDescent="0.2">
      <c r="B35" s="90" t="s">
        <v>54</v>
      </c>
      <c r="C35" s="95"/>
      <c r="D35" s="91"/>
      <c r="E35" s="92"/>
      <c r="F35" s="93">
        <f>F34</f>
        <v>77718</v>
      </c>
      <c r="G35" s="96"/>
      <c r="H35" s="93">
        <f>H34</f>
        <v>47522</v>
      </c>
    </row>
    <row r="36" spans="2:9" ht="14" thickBot="1" x14ac:dyDescent="0.2">
      <c r="B36" s="90" t="s">
        <v>55</v>
      </c>
      <c r="C36" s="90"/>
      <c r="D36" s="91"/>
      <c r="E36" s="92"/>
      <c r="F36" s="69">
        <f>F35+F28</f>
        <v>533086</v>
      </c>
      <c r="G36" s="96"/>
      <c r="H36" s="69">
        <f>H35+H28</f>
        <v>510283</v>
      </c>
    </row>
    <row r="40" spans="2:9" ht="15" x14ac:dyDescent="0.2">
      <c r="B40" s="72" t="s">
        <v>71</v>
      </c>
      <c r="C40" s="73"/>
      <c r="D40" s="4"/>
      <c r="F40" s="72"/>
      <c r="H40" s="72" t="s">
        <v>72</v>
      </c>
    </row>
    <row r="41" spans="2:9" ht="15" x14ac:dyDescent="0.2">
      <c r="B41"/>
      <c r="C41" s="73"/>
      <c r="D41" s="4"/>
      <c r="F41"/>
      <c r="H41"/>
    </row>
    <row r="42" spans="2:9" ht="15" x14ac:dyDescent="0.2">
      <c r="B42" s="72" t="s">
        <v>49</v>
      </c>
      <c r="C42" s="73"/>
      <c r="D42" s="4"/>
      <c r="F42" s="72"/>
      <c r="H42" s="72" t="s">
        <v>76</v>
      </c>
    </row>
    <row r="46" spans="2:9" x14ac:dyDescent="0.15">
      <c r="B46" s="30" t="s">
        <v>95</v>
      </c>
      <c r="C46" s="14"/>
      <c r="D46" s="16"/>
      <c r="E46" s="16"/>
      <c r="F46" s="9"/>
      <c r="G46" s="9"/>
      <c r="H46" s="11"/>
    </row>
    <row r="47" spans="2:9" x14ac:dyDescent="0.15">
      <c r="B47" s="30" t="s">
        <v>96</v>
      </c>
      <c r="C47" s="14"/>
      <c r="D47" s="134"/>
      <c r="E47" s="16"/>
      <c r="F47" s="149">
        <f>(F19-F35-96270)/385080*1000</f>
        <v>932.52830580658565</v>
      </c>
      <c r="G47" s="9"/>
      <c r="H47" s="149">
        <f>(H19-H35-96270)/385080*1000</f>
        <v>951.7269138880232</v>
      </c>
    </row>
    <row r="48" spans="2:9" x14ac:dyDescent="0.15">
      <c r="B48" s="30" t="s">
        <v>97</v>
      </c>
      <c r="C48" s="14"/>
      <c r="D48" s="134"/>
      <c r="E48" s="16"/>
      <c r="F48" s="150">
        <f>(F35+96270)/96270*1000</f>
        <v>1807.2919912745404</v>
      </c>
      <c r="G48" s="9"/>
      <c r="H48" s="150">
        <f>(H35+96270)/96270*1000</f>
        <v>1493.6324919497249</v>
      </c>
    </row>
  </sheetData>
  <mergeCells count="1">
    <mergeCell ref="B3:H4"/>
  </mergeCells>
  <phoneticPr fontId="22" type="noConversion"/>
  <pageMargins left="0.7" right="0.7" top="0.75" bottom="0.75" header="0.3" footer="0.3"/>
  <pageSetup paperSize="9" scale="73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="138" zoomScaleNormal="80" zoomScalePageLayoutView="80" workbookViewId="0">
      <selection activeCell="B3" sqref="B3:J4"/>
    </sheetView>
  </sheetViews>
  <sheetFormatPr baseColWidth="10" defaultColWidth="8.83203125" defaultRowHeight="13" x14ac:dyDescent="0.15"/>
  <cols>
    <col min="1" max="1" width="8.83203125" style="4"/>
    <col min="2" max="2" width="21.33203125" style="4" bestFit="1" customWidth="1"/>
    <col min="3" max="5" width="8.83203125" style="4"/>
    <col min="6" max="6" width="13.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640625" style="4" customWidth="1"/>
    <col min="17" max="17" width="3" style="4" bestFit="1" customWidth="1"/>
    <col min="18" max="18" width="15.5" style="4" customWidth="1"/>
    <col min="19" max="16384" width="8.83203125" style="4"/>
  </cols>
  <sheetData>
    <row r="1" spans="1:18" x14ac:dyDescent="0.15">
      <c r="A1" s="34"/>
      <c r="B1" s="2" t="s">
        <v>19</v>
      </c>
      <c r="C1" s="2"/>
      <c r="D1" s="2"/>
      <c r="E1" s="2"/>
      <c r="F1" s="3" t="s">
        <v>20</v>
      </c>
      <c r="G1" s="2" t="s">
        <v>1</v>
      </c>
      <c r="H1" s="2" t="s">
        <v>20</v>
      </c>
      <c r="I1" s="2" t="s">
        <v>1</v>
      </c>
      <c r="J1" s="2" t="s">
        <v>20</v>
      </c>
      <c r="K1" s="2" t="s">
        <v>1</v>
      </c>
      <c r="L1" s="2" t="s">
        <v>20</v>
      </c>
      <c r="M1" s="2"/>
      <c r="N1" s="2"/>
      <c r="O1" s="2"/>
      <c r="P1" s="2"/>
      <c r="Q1" s="2"/>
      <c r="R1" s="2"/>
    </row>
    <row r="2" spans="1:18" ht="16" x14ac:dyDescent="0.2">
      <c r="B2" s="114" t="s">
        <v>70</v>
      </c>
      <c r="C2" s="13"/>
      <c r="D2" s="13"/>
      <c r="E2" s="13"/>
      <c r="F2" s="13"/>
      <c r="G2" s="13"/>
      <c r="H2" s="13"/>
      <c r="I2" s="13"/>
      <c r="J2" s="13"/>
    </row>
    <row r="3" spans="1:18" x14ac:dyDescent="0.15">
      <c r="B3" s="146" t="s">
        <v>82</v>
      </c>
      <c r="C3" s="148"/>
      <c r="D3" s="148"/>
      <c r="E3" s="148"/>
      <c r="F3" s="148"/>
      <c r="G3" s="148"/>
      <c r="H3" s="148"/>
      <c r="I3" s="148"/>
      <c r="J3" s="148"/>
    </row>
    <row r="4" spans="1:18" ht="17" customHeight="1" x14ac:dyDescent="0.15">
      <c r="B4" s="148"/>
      <c r="C4" s="148"/>
      <c r="D4" s="148"/>
      <c r="E4" s="148"/>
      <c r="F4" s="148"/>
      <c r="G4" s="148"/>
      <c r="H4" s="148"/>
      <c r="I4" s="148"/>
      <c r="J4" s="148"/>
    </row>
    <row r="6" spans="1:18" ht="14" thickBot="1" x14ac:dyDescent="0.2">
      <c r="B6" s="60"/>
      <c r="C6" s="60"/>
      <c r="D6" s="50"/>
      <c r="E6" s="50"/>
      <c r="F6" s="147" t="s">
        <v>21</v>
      </c>
      <c r="G6" s="147"/>
      <c r="H6" s="147"/>
      <c r="I6" s="147"/>
      <c r="J6" s="147"/>
    </row>
    <row r="7" spans="1:18" ht="27" thickBot="1" x14ac:dyDescent="0.2">
      <c r="B7" s="64" t="s">
        <v>48</v>
      </c>
      <c r="C7" s="99"/>
      <c r="D7" s="100"/>
      <c r="E7" s="100"/>
      <c r="F7" s="101" t="s">
        <v>13</v>
      </c>
      <c r="G7" s="102"/>
      <c r="H7" s="102" t="s">
        <v>16</v>
      </c>
      <c r="I7" s="102"/>
      <c r="J7" s="102" t="s">
        <v>22</v>
      </c>
    </row>
    <row r="8" spans="1:18" x14ac:dyDescent="0.15">
      <c r="B8" s="35"/>
      <c r="C8" s="35"/>
      <c r="D8" s="17"/>
      <c r="E8" s="17"/>
      <c r="F8" s="97"/>
      <c r="G8" s="97"/>
      <c r="H8" s="98"/>
      <c r="I8" s="98"/>
      <c r="J8" s="98"/>
    </row>
    <row r="9" spans="1:18" s="53" customFormat="1" ht="14" thickBot="1" x14ac:dyDescent="0.2">
      <c r="B9" s="103" t="s">
        <v>85</v>
      </c>
      <c r="C9" s="50"/>
      <c r="D9" s="59"/>
      <c r="E9" s="59"/>
      <c r="F9" s="12">
        <v>420152</v>
      </c>
      <c r="G9" s="12"/>
      <c r="H9" s="12">
        <v>-11367</v>
      </c>
      <c r="I9" s="12"/>
      <c r="J9" s="12">
        <f>F9+H9</f>
        <v>408785</v>
      </c>
    </row>
    <row r="10" spans="1:18" x14ac:dyDescent="0.15">
      <c r="B10" s="17"/>
      <c r="C10" s="17"/>
      <c r="D10" s="11"/>
      <c r="E10" s="11"/>
      <c r="F10" s="9"/>
      <c r="G10" s="9"/>
      <c r="H10" s="9"/>
      <c r="I10" s="9"/>
      <c r="J10" s="9"/>
    </row>
    <row r="11" spans="1:18" ht="14" thickBot="1" x14ac:dyDescent="0.2">
      <c r="B11" s="63" t="s">
        <v>59</v>
      </c>
      <c r="C11" s="63"/>
      <c r="D11" s="58"/>
      <c r="E11" s="58"/>
      <c r="F11" s="58"/>
      <c r="G11" s="58"/>
      <c r="H11" s="58">
        <v>-7222</v>
      </c>
      <c r="I11" s="58"/>
      <c r="J11" s="65">
        <f>H11</f>
        <v>-7222</v>
      </c>
    </row>
    <row r="12" spans="1:18" ht="14" thickBot="1" x14ac:dyDescent="0.2">
      <c r="B12" s="70" t="s">
        <v>60</v>
      </c>
      <c r="C12" s="70"/>
      <c r="D12" s="71"/>
      <c r="E12" s="71"/>
      <c r="F12" s="68">
        <v>0</v>
      </c>
      <c r="G12" s="68"/>
      <c r="H12" s="68">
        <f>H11</f>
        <v>-7222</v>
      </c>
      <c r="I12" s="68"/>
      <c r="J12" s="68">
        <f>H12</f>
        <v>-7222</v>
      </c>
    </row>
    <row r="13" spans="1:18" ht="14" thickBot="1" x14ac:dyDescent="0.2">
      <c r="B13" s="70" t="s">
        <v>94</v>
      </c>
      <c r="C13" s="70"/>
      <c r="D13" s="71"/>
      <c r="E13" s="71"/>
      <c r="F13" s="69">
        <v>61198</v>
      </c>
      <c r="G13" s="69"/>
      <c r="H13" s="69"/>
      <c r="I13" s="69"/>
      <c r="J13" s="69"/>
    </row>
    <row r="14" spans="1:18" ht="14" thickBot="1" x14ac:dyDescent="0.2">
      <c r="B14" s="103" t="s">
        <v>86</v>
      </c>
      <c r="C14" s="50"/>
      <c r="D14" s="50"/>
      <c r="E14" s="50"/>
      <c r="F14" s="12">
        <f>F9+F13</f>
        <v>481350</v>
      </c>
      <c r="G14" s="12"/>
      <c r="H14" s="12">
        <f>H9+H12</f>
        <v>-18589</v>
      </c>
      <c r="I14" s="12"/>
      <c r="J14" s="12">
        <f>F14+H14</f>
        <v>462761</v>
      </c>
    </row>
    <row r="15" spans="1:18" x14ac:dyDescent="0.15">
      <c r="B15" s="35"/>
      <c r="C15" s="35"/>
      <c r="D15" s="17"/>
      <c r="E15" s="17"/>
      <c r="F15" s="97"/>
      <c r="G15" s="97"/>
      <c r="H15" s="98"/>
      <c r="I15" s="98"/>
      <c r="J15" s="98"/>
    </row>
    <row r="16" spans="1:18" s="53" customFormat="1" ht="14" thickBot="1" x14ac:dyDescent="0.2">
      <c r="B16" s="103" t="s">
        <v>83</v>
      </c>
      <c r="C16" s="50"/>
      <c r="D16" s="59"/>
      <c r="E16" s="59"/>
      <c r="F16" s="12">
        <f>F14</f>
        <v>481350</v>
      </c>
      <c r="G16" s="12"/>
      <c r="H16" s="12">
        <f>H14</f>
        <v>-18589</v>
      </c>
      <c r="I16" s="12"/>
      <c r="J16" s="12">
        <f>F16+H16</f>
        <v>462761</v>
      </c>
    </row>
    <row r="17" spans="2:10" x14ac:dyDescent="0.15">
      <c r="B17" s="115"/>
      <c r="C17" s="17"/>
      <c r="D17" s="17"/>
      <c r="E17" s="17"/>
      <c r="F17" s="10"/>
      <c r="G17" s="10"/>
      <c r="H17" s="10"/>
      <c r="I17" s="10"/>
      <c r="J17" s="10"/>
    </row>
    <row r="18" spans="2:10" ht="14" thickBot="1" x14ac:dyDescent="0.2">
      <c r="B18" s="63" t="s">
        <v>59</v>
      </c>
      <c r="C18" s="63"/>
      <c r="D18" s="58"/>
      <c r="E18" s="58"/>
      <c r="F18" s="58">
        <v>0</v>
      </c>
      <c r="G18" s="58"/>
      <c r="H18" s="58">
        <f>IS!F26</f>
        <v>-7393</v>
      </c>
      <c r="I18" s="58"/>
      <c r="J18" s="65">
        <f>H18</f>
        <v>-7393</v>
      </c>
    </row>
    <row r="19" spans="2:10" ht="14" thickBot="1" x14ac:dyDescent="0.2">
      <c r="B19" s="70" t="s">
        <v>60</v>
      </c>
      <c r="C19" s="70"/>
      <c r="D19" s="71"/>
      <c r="E19" s="71"/>
      <c r="F19" s="68">
        <v>0</v>
      </c>
      <c r="G19" s="68"/>
      <c r="H19" s="68">
        <f>H18</f>
        <v>-7393</v>
      </c>
      <c r="I19" s="68"/>
      <c r="J19" s="68">
        <f>J18</f>
        <v>-7393</v>
      </c>
    </row>
    <row r="20" spans="2:10" ht="14" thickBot="1" x14ac:dyDescent="0.2">
      <c r="B20" s="70"/>
      <c r="C20" s="70"/>
      <c r="D20" s="71"/>
      <c r="E20" s="71"/>
      <c r="F20" s="69"/>
      <c r="G20" s="69"/>
      <c r="H20" s="69"/>
      <c r="I20" s="69"/>
      <c r="J20" s="69"/>
    </row>
    <row r="21" spans="2:10" ht="14" thickBot="1" x14ac:dyDescent="0.2">
      <c r="B21" s="103" t="s">
        <v>84</v>
      </c>
      <c r="C21" s="50"/>
      <c r="D21" s="50"/>
      <c r="E21" s="50"/>
      <c r="F21" s="12">
        <f>F16</f>
        <v>481350</v>
      </c>
      <c r="G21" s="12"/>
      <c r="H21" s="12">
        <f>H16+H19</f>
        <v>-25982</v>
      </c>
      <c r="I21" s="12"/>
      <c r="J21" s="12">
        <f>J16+J19</f>
        <v>455368</v>
      </c>
    </row>
    <row r="22" spans="2:10" x14ac:dyDescent="0.15">
      <c r="B22" s="115"/>
      <c r="C22" s="17"/>
      <c r="D22" s="17"/>
      <c r="E22" s="17"/>
      <c r="F22" s="10"/>
      <c r="G22" s="10"/>
      <c r="H22" s="10"/>
      <c r="I22" s="10"/>
      <c r="J22" s="10"/>
    </row>
    <row r="25" spans="2:10" ht="15" x14ac:dyDescent="0.2">
      <c r="B25" s="72" t="s">
        <v>71</v>
      </c>
      <c r="C25" s="73"/>
      <c r="F25" s="72"/>
      <c r="I25" s="72" t="s">
        <v>72</v>
      </c>
    </row>
    <row r="26" spans="2:10" ht="15" x14ac:dyDescent="0.2">
      <c r="B26"/>
      <c r="C26" s="73"/>
      <c r="F26"/>
      <c r="I26"/>
    </row>
    <row r="27" spans="2:10" ht="15" x14ac:dyDescent="0.2">
      <c r="B27" s="72" t="s">
        <v>49</v>
      </c>
      <c r="C27" s="73"/>
      <c r="F27" s="72"/>
      <c r="I27" s="72" t="s">
        <v>76</v>
      </c>
    </row>
  </sheetData>
  <mergeCells count="2">
    <mergeCell ref="F6:J6"/>
    <mergeCell ref="B3:J4"/>
  </mergeCells>
  <phoneticPr fontId="2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="125" zoomScaleNormal="80" zoomScalePageLayoutView="80" workbookViewId="0">
      <selection activeCell="D12" sqref="D12"/>
    </sheetView>
  </sheetViews>
  <sheetFormatPr baseColWidth="10" defaultColWidth="8.83203125" defaultRowHeight="13" x14ac:dyDescent="0.15"/>
  <cols>
    <col min="1" max="1" width="8.83203125" style="4"/>
    <col min="2" max="2" width="56.83203125" style="4" customWidth="1"/>
    <col min="3" max="3" width="2.33203125" style="4" bestFit="1" customWidth="1"/>
    <col min="4" max="4" width="11.1640625" style="37" bestFit="1" customWidth="1"/>
    <col min="5" max="5" width="2.33203125" style="4" bestFit="1" customWidth="1"/>
    <col min="6" max="6" width="19.83203125" style="4" bestFit="1" customWidth="1"/>
    <col min="7" max="7" width="2.33203125" style="4" bestFit="1" customWidth="1"/>
    <col min="8" max="8" width="18.5" style="4" bestFit="1" customWidth="1"/>
    <col min="9" max="9" width="2.33203125" style="4" bestFit="1" customWidth="1"/>
    <col min="10" max="10" width="18.5" style="4" bestFit="1" customWidth="1"/>
    <col min="11" max="11" width="2.33203125" style="4" bestFit="1" customWidth="1"/>
    <col min="12" max="12" width="18.5" style="4" bestFit="1" customWidth="1"/>
    <col min="13" max="13" width="2.33203125" style="4" bestFit="1" customWidth="1"/>
    <col min="14" max="14" width="18.5" style="4" bestFit="1" customWidth="1"/>
    <col min="15" max="15" width="2.33203125" style="4" bestFit="1" customWidth="1"/>
    <col min="16" max="16384" width="8.83203125" style="4"/>
  </cols>
  <sheetData>
    <row r="1" spans="1:15" x14ac:dyDescent="0.15">
      <c r="A1" s="34"/>
      <c r="B1" s="2" t="s">
        <v>0</v>
      </c>
      <c r="C1" s="2" t="s">
        <v>1</v>
      </c>
      <c r="D1" s="36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/>
      <c r="K1" s="2"/>
      <c r="L1" s="2"/>
      <c r="M1" s="2"/>
      <c r="N1" s="2"/>
      <c r="O1" s="2"/>
    </row>
    <row r="2" spans="1:15" ht="16" x14ac:dyDescent="0.2">
      <c r="B2" s="114" t="s">
        <v>70</v>
      </c>
      <c r="C2" s="13"/>
      <c r="D2" s="116"/>
      <c r="E2" s="13"/>
      <c r="F2" s="13"/>
    </row>
    <row r="3" spans="1:15" ht="13.25" customHeight="1" x14ac:dyDescent="0.15">
      <c r="B3" s="146" t="s">
        <v>73</v>
      </c>
      <c r="C3" s="146"/>
      <c r="D3" s="146"/>
      <c r="E3" s="146"/>
      <c r="F3" s="146"/>
      <c r="G3" s="146"/>
      <c r="H3" s="146"/>
      <c r="I3" s="146"/>
    </row>
    <row r="4" spans="1:15" ht="18" customHeight="1" x14ac:dyDescent="0.15">
      <c r="B4" s="146"/>
      <c r="C4" s="146"/>
      <c r="D4" s="146"/>
      <c r="E4" s="146"/>
      <c r="F4" s="146"/>
      <c r="G4" s="146"/>
      <c r="H4" s="146"/>
      <c r="I4" s="146"/>
    </row>
    <row r="6" spans="1:15" ht="27.5" customHeight="1" thickBot="1" x14ac:dyDescent="0.2">
      <c r="B6" s="63"/>
      <c r="C6" s="63"/>
      <c r="D6" s="63"/>
      <c r="E6" s="63"/>
      <c r="F6" s="145" t="s">
        <v>74</v>
      </c>
      <c r="G6" s="145"/>
      <c r="H6" s="145"/>
      <c r="I6" s="145"/>
    </row>
    <row r="7" spans="1:15" ht="14" thickBot="1" x14ac:dyDescent="0.2">
      <c r="B7" s="64" t="s">
        <v>48</v>
      </c>
      <c r="C7" s="42"/>
      <c r="D7" s="43" t="s">
        <v>104</v>
      </c>
      <c r="E7" s="43"/>
      <c r="F7" s="44" t="s">
        <v>75</v>
      </c>
      <c r="G7" s="45"/>
      <c r="H7" s="44" t="s">
        <v>61</v>
      </c>
      <c r="I7" s="45"/>
    </row>
    <row r="8" spans="1:15" x14ac:dyDescent="0.15">
      <c r="B8" s="13"/>
      <c r="C8" s="13"/>
      <c r="D8" s="46"/>
      <c r="E8" s="46"/>
      <c r="F8" s="24"/>
      <c r="G8" s="46"/>
      <c r="H8" s="24"/>
      <c r="I8" s="46"/>
    </row>
    <row r="9" spans="1:15" x14ac:dyDescent="0.15">
      <c r="B9" s="47" t="s">
        <v>23</v>
      </c>
      <c r="C9" s="47"/>
      <c r="D9" s="46"/>
      <c r="E9" s="46"/>
      <c r="F9" s="41"/>
      <c r="G9" s="46"/>
      <c r="H9" s="41"/>
      <c r="I9" s="46"/>
    </row>
    <row r="10" spans="1:15" x14ac:dyDescent="0.15">
      <c r="B10" s="13" t="s">
        <v>67</v>
      </c>
      <c r="C10" s="13"/>
      <c r="D10" s="46"/>
      <c r="E10" s="23"/>
      <c r="F10" s="11">
        <v>-7220</v>
      </c>
      <c r="G10" s="38"/>
      <c r="H10" s="11">
        <v>-9143</v>
      </c>
      <c r="I10" s="38"/>
    </row>
    <row r="11" spans="1:15" x14ac:dyDescent="0.15">
      <c r="B11" s="13"/>
      <c r="C11" s="13"/>
      <c r="D11" s="46"/>
      <c r="E11" s="23"/>
      <c r="F11" s="23">
        <v>0</v>
      </c>
      <c r="G11" s="39"/>
      <c r="H11" s="23"/>
      <c r="I11" s="39"/>
    </row>
    <row r="12" spans="1:15" x14ac:dyDescent="0.15">
      <c r="A12" s="53"/>
      <c r="B12" s="47" t="s">
        <v>24</v>
      </c>
      <c r="C12" s="47"/>
      <c r="D12" s="46"/>
      <c r="E12" s="23"/>
      <c r="F12" s="23"/>
      <c r="G12" s="39"/>
      <c r="H12" s="23"/>
      <c r="I12" s="39"/>
    </row>
    <row r="13" spans="1:15" x14ac:dyDescent="0.15">
      <c r="A13" s="53"/>
      <c r="B13" s="13" t="s">
        <v>62</v>
      </c>
      <c r="C13" s="47"/>
      <c r="D13" s="46"/>
      <c r="E13" s="23"/>
      <c r="F13" s="23">
        <v>0</v>
      </c>
      <c r="G13" s="39"/>
      <c r="H13" s="11">
        <v>0</v>
      </c>
      <c r="I13" s="39"/>
    </row>
    <row r="14" spans="1:15" x14ac:dyDescent="0.15">
      <c r="B14" s="48" t="s">
        <v>7</v>
      </c>
      <c r="C14" s="48"/>
      <c r="D14" s="49"/>
      <c r="E14" s="23"/>
      <c r="F14" s="11">
        <v>0</v>
      </c>
      <c r="G14" s="38"/>
      <c r="H14" s="11">
        <v>1930</v>
      </c>
      <c r="I14" s="38"/>
    </row>
    <row r="15" spans="1:15" x14ac:dyDescent="0.15">
      <c r="B15" s="48" t="s">
        <v>93</v>
      </c>
      <c r="C15" s="48"/>
      <c r="D15" s="49"/>
      <c r="E15" s="23"/>
      <c r="F15" s="11">
        <v>-173</v>
      </c>
      <c r="G15" s="38"/>
      <c r="H15" s="11">
        <v>-9</v>
      </c>
      <c r="I15" s="38"/>
    </row>
    <row r="16" spans="1:15" x14ac:dyDescent="0.15">
      <c r="B16" s="48" t="s">
        <v>25</v>
      </c>
      <c r="C16" s="48"/>
      <c r="D16" s="49"/>
      <c r="E16" s="23"/>
      <c r="F16" s="11">
        <v>0</v>
      </c>
      <c r="G16" s="38"/>
      <c r="H16" s="11">
        <v>0</v>
      </c>
      <c r="I16" s="38"/>
    </row>
    <row r="17" spans="2:12" ht="14" thickBot="1" x14ac:dyDescent="0.2">
      <c r="B17" s="117" t="s">
        <v>68</v>
      </c>
      <c r="C17" s="105"/>
      <c r="D17" s="75"/>
      <c r="E17" s="106"/>
      <c r="F17" s="58">
        <v>0</v>
      </c>
      <c r="G17" s="59"/>
      <c r="H17" s="58">
        <v>0</v>
      </c>
      <c r="I17" s="59"/>
    </row>
    <row r="18" spans="2:12" ht="14" thickBot="1" x14ac:dyDescent="0.2">
      <c r="B18" s="107" t="s">
        <v>69</v>
      </c>
      <c r="C18" s="107"/>
      <c r="D18" s="108"/>
      <c r="E18" s="109"/>
      <c r="F18" s="93">
        <f>SUM(F10:F17)</f>
        <v>-7393</v>
      </c>
      <c r="G18" s="93"/>
      <c r="H18" s="93">
        <f>SUM(H10:H17)</f>
        <v>-7222</v>
      </c>
      <c r="I18" s="93"/>
    </row>
    <row r="19" spans="2:12" x14ac:dyDescent="0.15">
      <c r="B19" s="47"/>
      <c r="C19" s="47"/>
      <c r="D19" s="46"/>
      <c r="E19" s="23"/>
      <c r="F19" s="39"/>
      <c r="G19" s="39"/>
      <c r="H19" s="39"/>
      <c r="I19" s="39"/>
    </row>
    <row r="20" spans="2:12" x14ac:dyDescent="0.15">
      <c r="B20" s="47" t="s">
        <v>26</v>
      </c>
      <c r="C20" s="47"/>
      <c r="D20" s="46"/>
      <c r="E20" s="23"/>
      <c r="F20" s="38"/>
      <c r="G20" s="38"/>
      <c r="H20" s="38"/>
      <c r="I20" s="38"/>
    </row>
    <row r="21" spans="2:12" x14ac:dyDescent="0.15">
      <c r="B21" s="48" t="s">
        <v>63</v>
      </c>
      <c r="C21" s="47"/>
      <c r="D21" s="135" t="s">
        <v>104</v>
      </c>
      <c r="E21" s="23"/>
      <c r="F21" s="11">
        <f>61236</f>
        <v>61236</v>
      </c>
      <c r="G21" s="38"/>
      <c r="H21" s="11">
        <v>21444</v>
      </c>
      <c r="I21" s="38"/>
      <c r="L21" s="11"/>
    </row>
    <row r="22" spans="2:12" x14ac:dyDescent="0.15">
      <c r="B22" s="48" t="s">
        <v>27</v>
      </c>
      <c r="C22" s="48"/>
      <c r="D22" s="135"/>
      <c r="E22" s="23"/>
      <c r="F22" s="11">
        <v>0</v>
      </c>
      <c r="G22" s="38"/>
      <c r="H22" s="11">
        <v>0</v>
      </c>
      <c r="I22" s="38"/>
    </row>
    <row r="23" spans="2:12" x14ac:dyDescent="0.15">
      <c r="B23" s="48" t="s">
        <v>37</v>
      </c>
      <c r="C23" s="48"/>
      <c r="D23" s="135" t="s">
        <v>104</v>
      </c>
      <c r="E23" s="23"/>
      <c r="F23" s="11">
        <v>-1145</v>
      </c>
      <c r="G23" s="38"/>
      <c r="H23" s="11">
        <v>-1010</v>
      </c>
      <c r="I23" s="38"/>
    </row>
    <row r="24" spans="2:12" x14ac:dyDescent="0.15">
      <c r="B24" s="48" t="s">
        <v>29</v>
      </c>
      <c r="C24" s="48"/>
      <c r="D24" s="135" t="s">
        <v>104</v>
      </c>
      <c r="E24" s="23"/>
      <c r="F24" s="11">
        <v>-253</v>
      </c>
      <c r="G24" s="38"/>
      <c r="H24" s="11">
        <v>-951</v>
      </c>
      <c r="I24" s="38"/>
    </row>
    <row r="25" spans="2:12" x14ac:dyDescent="0.15">
      <c r="B25" s="48" t="s">
        <v>28</v>
      </c>
      <c r="C25" s="48"/>
      <c r="D25" s="135" t="s">
        <v>104</v>
      </c>
      <c r="E25" s="23"/>
      <c r="F25" s="11">
        <v>-28796</v>
      </c>
      <c r="G25" s="38"/>
      <c r="H25" s="11">
        <v>-42444</v>
      </c>
      <c r="I25" s="38"/>
    </row>
    <row r="26" spans="2:12" ht="14" thickBot="1" x14ac:dyDescent="0.2">
      <c r="B26" s="105" t="s">
        <v>38</v>
      </c>
      <c r="C26" s="105"/>
      <c r="D26" s="111"/>
      <c r="E26" s="112"/>
      <c r="F26" s="58">
        <v>0</v>
      </c>
      <c r="G26" s="59"/>
      <c r="H26" s="58">
        <v>0</v>
      </c>
      <c r="I26" s="59"/>
    </row>
    <row r="27" spans="2:12" ht="14" thickBot="1" x14ac:dyDescent="0.2">
      <c r="B27" s="110" t="s">
        <v>40</v>
      </c>
      <c r="C27" s="110"/>
      <c r="D27" s="111"/>
      <c r="E27" s="112"/>
      <c r="F27" s="59">
        <f>SUM(F18:F26)</f>
        <v>23649</v>
      </c>
      <c r="G27" s="59"/>
      <c r="H27" s="59">
        <f>SUM(H18:H26)</f>
        <v>-30183</v>
      </c>
      <c r="I27" s="59"/>
    </row>
    <row r="28" spans="2:12" x14ac:dyDescent="0.15">
      <c r="B28" s="13"/>
      <c r="C28" s="13"/>
      <c r="D28" s="46"/>
      <c r="E28" s="23"/>
      <c r="F28" s="39"/>
      <c r="G28" s="39"/>
      <c r="H28" s="39"/>
      <c r="I28" s="39"/>
    </row>
    <row r="29" spans="2:12" ht="14" thickBot="1" x14ac:dyDescent="0.2">
      <c r="B29" s="121" t="s">
        <v>30</v>
      </c>
      <c r="C29" s="121"/>
      <c r="D29" s="123"/>
      <c r="E29" s="124"/>
      <c r="F29" s="125">
        <v>0</v>
      </c>
      <c r="G29" s="120"/>
      <c r="H29" s="125">
        <v>0</v>
      </c>
      <c r="I29" s="120"/>
    </row>
    <row r="30" spans="2:12" ht="14" thickBot="1" x14ac:dyDescent="0.2">
      <c r="B30" s="110" t="s">
        <v>31</v>
      </c>
      <c r="C30" s="110"/>
      <c r="D30" s="111"/>
      <c r="E30" s="112"/>
      <c r="F30" s="59">
        <f>F27+F29</f>
        <v>23649</v>
      </c>
      <c r="G30" s="59"/>
      <c r="H30" s="59">
        <f>H27+H29</f>
        <v>-30183</v>
      </c>
      <c r="I30" s="59"/>
    </row>
    <row r="31" spans="2:12" ht="14" thickBot="1" x14ac:dyDescent="0.2">
      <c r="B31" s="63"/>
      <c r="C31" s="63"/>
      <c r="D31" s="63"/>
      <c r="E31" s="63"/>
      <c r="F31" s="122"/>
      <c r="G31" s="63"/>
      <c r="H31" s="122"/>
      <c r="I31" s="63"/>
    </row>
    <row r="32" spans="2:12" ht="14" thickBot="1" x14ac:dyDescent="0.2">
      <c r="B32" s="119" t="s">
        <v>32</v>
      </c>
      <c r="C32" s="110"/>
      <c r="D32" s="113"/>
      <c r="E32" s="113"/>
      <c r="F32" s="59"/>
      <c r="G32" s="113"/>
      <c r="H32" s="59"/>
      <c r="I32" s="113"/>
    </row>
    <row r="33" spans="2:9" x14ac:dyDescent="0.15">
      <c r="B33" s="130" t="s">
        <v>33</v>
      </c>
      <c r="C33" s="131"/>
      <c r="D33" s="132"/>
      <c r="E33" s="132"/>
      <c r="F33" s="133">
        <v>0</v>
      </c>
      <c r="G33" s="132"/>
      <c r="H33" s="133">
        <v>0</v>
      </c>
      <c r="I33" s="132"/>
    </row>
    <row r="34" spans="2:9" ht="14" thickBot="1" x14ac:dyDescent="0.2">
      <c r="B34" s="104" t="s">
        <v>87</v>
      </c>
      <c r="C34" s="110"/>
      <c r="D34" s="75" t="s">
        <v>104</v>
      </c>
      <c r="E34" s="113"/>
      <c r="F34" s="58">
        <v>35947</v>
      </c>
      <c r="G34" s="113"/>
      <c r="H34" s="58"/>
      <c r="I34" s="113"/>
    </row>
    <row r="35" spans="2:9" ht="27" thickBot="1" x14ac:dyDescent="0.2">
      <c r="B35" s="119" t="s">
        <v>41</v>
      </c>
      <c r="C35" s="110"/>
      <c r="D35" s="113"/>
      <c r="E35" s="113"/>
      <c r="F35" s="59">
        <f>F33+F34</f>
        <v>35947</v>
      </c>
      <c r="G35" s="113"/>
      <c r="H35" s="59">
        <f>H33</f>
        <v>0</v>
      </c>
      <c r="I35" s="113"/>
    </row>
    <row r="36" spans="2:9" x14ac:dyDescent="0.15">
      <c r="B36" s="13"/>
      <c r="C36" s="13"/>
      <c r="D36" s="29"/>
      <c r="E36" s="29"/>
      <c r="F36" s="39"/>
      <c r="G36" s="29"/>
      <c r="H36" s="39"/>
      <c r="I36" s="29"/>
    </row>
    <row r="37" spans="2:9" x14ac:dyDescent="0.15">
      <c r="B37" s="127" t="s">
        <v>88</v>
      </c>
      <c r="C37" s="126"/>
      <c r="D37" s="126"/>
      <c r="E37" s="126"/>
      <c r="F37" s="126"/>
      <c r="G37" s="126"/>
      <c r="H37" s="126"/>
      <c r="I37" s="126"/>
    </row>
    <row r="38" spans="2:9" x14ac:dyDescent="0.15">
      <c r="B38" s="127" t="s">
        <v>89</v>
      </c>
      <c r="C38" s="127"/>
      <c r="D38" s="136" t="s">
        <v>104</v>
      </c>
      <c r="E38" s="128"/>
      <c r="F38" s="129">
        <v>3543</v>
      </c>
      <c r="G38" s="128"/>
      <c r="H38" s="129">
        <v>165241</v>
      </c>
      <c r="I38" s="128"/>
    </row>
    <row r="39" spans="2:9" x14ac:dyDescent="0.15">
      <c r="B39" s="127"/>
      <c r="C39" s="127"/>
      <c r="D39" s="136"/>
      <c r="E39" s="128"/>
      <c r="F39" s="129"/>
      <c r="G39" s="128"/>
      <c r="H39" s="129"/>
      <c r="I39" s="128"/>
    </row>
    <row r="40" spans="2:9" x14ac:dyDescent="0.15">
      <c r="B40" s="127" t="s">
        <v>90</v>
      </c>
      <c r="C40" s="127"/>
      <c r="D40" s="136" t="s">
        <v>104</v>
      </c>
      <c r="E40" s="128"/>
      <c r="F40" s="129">
        <v>37694</v>
      </c>
      <c r="G40" s="128"/>
      <c r="H40" s="129">
        <v>133171</v>
      </c>
      <c r="I40" s="128"/>
    </row>
    <row r="41" spans="2:9" x14ac:dyDescent="0.15">
      <c r="B41" s="127"/>
      <c r="C41" s="127"/>
      <c r="D41" s="128"/>
      <c r="E41" s="128"/>
      <c r="F41" s="129"/>
      <c r="G41" s="128"/>
      <c r="H41" s="129"/>
      <c r="I41" s="128"/>
    </row>
    <row r="42" spans="2:9" x14ac:dyDescent="0.15">
      <c r="B42" s="127" t="s">
        <v>91</v>
      </c>
      <c r="C42" s="127"/>
      <c r="D42" s="128"/>
      <c r="E42" s="128"/>
      <c r="F42" s="129">
        <f>F38-F40</f>
        <v>-34151</v>
      </c>
      <c r="G42" s="128"/>
      <c r="H42" s="129">
        <f>H38-H40</f>
        <v>32070</v>
      </c>
      <c r="I42" s="128"/>
    </row>
    <row r="43" spans="2:9" x14ac:dyDescent="0.15">
      <c r="B43" s="47" t="s">
        <v>34</v>
      </c>
      <c r="C43" s="47"/>
      <c r="D43" s="29"/>
      <c r="E43" s="29"/>
      <c r="F43" s="38">
        <f>F30+F35+F42</f>
        <v>25445</v>
      </c>
      <c r="G43" s="29"/>
      <c r="H43" s="38">
        <f>H30+H35+H42</f>
        <v>1887</v>
      </c>
      <c r="I43" s="29"/>
    </row>
    <row r="44" spans="2:9" ht="14" thickBot="1" x14ac:dyDescent="0.2">
      <c r="B44" s="63" t="s">
        <v>35</v>
      </c>
      <c r="C44" s="110"/>
      <c r="D44" s="75"/>
      <c r="E44" s="75"/>
      <c r="F44" s="58">
        <f>BS!H17</f>
        <v>4706</v>
      </c>
      <c r="G44" s="75"/>
      <c r="H44" s="58">
        <v>2819</v>
      </c>
      <c r="I44" s="75"/>
    </row>
    <row r="45" spans="2:9" ht="14" thickBot="1" x14ac:dyDescent="0.2">
      <c r="B45" s="110" t="s">
        <v>36</v>
      </c>
      <c r="C45" s="110"/>
      <c r="D45" s="75"/>
      <c r="E45" s="75"/>
      <c r="F45" s="59">
        <f>SUM(F43:F44)</f>
        <v>30151</v>
      </c>
      <c r="G45" s="75"/>
      <c r="H45" s="59">
        <f>SUM(H43:H44)</f>
        <v>4706</v>
      </c>
      <c r="I45" s="75"/>
    </row>
    <row r="49" spans="2:8" ht="15" x14ac:dyDescent="0.2">
      <c r="B49" s="72" t="s">
        <v>71</v>
      </c>
      <c r="C49" s="73"/>
      <c r="D49" s="4"/>
      <c r="F49" s="72"/>
      <c r="H49" s="72" t="s">
        <v>72</v>
      </c>
    </row>
    <row r="50" spans="2:8" ht="15" x14ac:dyDescent="0.2">
      <c r="B50"/>
      <c r="C50" s="73"/>
      <c r="D50" s="4"/>
      <c r="F50"/>
      <c r="H50"/>
    </row>
    <row r="51" spans="2:8" ht="15" x14ac:dyDescent="0.2">
      <c r="B51" s="72" t="s">
        <v>49</v>
      </c>
      <c r="C51" s="73"/>
      <c r="D51" s="4"/>
      <c r="F51" s="72"/>
      <c r="H51" s="72" t="s">
        <v>76</v>
      </c>
    </row>
    <row r="59" spans="2:8" ht="12.5" customHeight="1" x14ac:dyDescent="0.15"/>
  </sheetData>
  <mergeCells count="2">
    <mergeCell ref="F6:I6"/>
    <mergeCell ref="B3:I4"/>
  </mergeCells>
  <phoneticPr fontId="22" type="noConversion"/>
  <pageMargins left="0.7" right="0.7" top="0.75" bottom="0.75" header="0.3" footer="0.3"/>
  <pageSetup paperSize="9" scale="67" orientation="landscape" r:id="rId1"/>
  <rowBreaks count="1" manualBreakCount="1">
    <brk id="5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Microsoft Office User</cp:lastModifiedBy>
  <cp:lastPrinted>2024-05-14T09:59:09Z</cp:lastPrinted>
  <dcterms:created xsi:type="dcterms:W3CDTF">2015-06-05T18:17:20Z</dcterms:created>
  <dcterms:modified xsi:type="dcterms:W3CDTF">2024-05-16T05:12:23Z</dcterms:modified>
</cp:coreProperties>
</file>