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ortebank.com\dfs_k_root$\KPMG\2026\2 квартал\FS\1_KASE AIX 2Q_26\"/>
    </mc:Choice>
  </mc:AlternateContent>
  <xr:revisionPtr revIDLastSave="0" documentId="13_ncr:1_{26A3E479-246A-4E8C-A0DA-E9308AD4B53F}" xr6:coauthVersionLast="47" xr6:coauthVersionMax="47" xr10:uidLastSave="{00000000-0000-0000-0000-000000000000}"/>
  <bookViews>
    <workbookView xWindow="735" yWindow="735" windowWidth="21600" windowHeight="11295" activeTab="3" xr2:uid="{00000000-000D-0000-FFFF-FFFF00000000}"/>
  </bookViews>
  <sheets>
    <sheet name="PL" sheetId="7" r:id="rId1"/>
    <sheet name="BS" sheetId="8" r:id="rId2"/>
    <sheet name="CFS" sheetId="3" r:id="rId3"/>
    <sheet name="SCE_2кв. 2026" sheetId="6" r:id="rId4"/>
  </sheets>
  <definedNames>
    <definedName name="BalanceSheet" localSheetId="1">BS!$B$9</definedName>
    <definedName name="CashFlows" localSheetId="2">CFS!$B$8</definedName>
    <definedName name="OLE_LINK10" localSheetId="2">CFS!$D$32</definedName>
    <definedName name="OLE_LINK16" localSheetId="1">BS!$D$44</definedName>
    <definedName name="OLE_LINK17" localSheetId="1">BS!#REF!</definedName>
    <definedName name="OLE_LINK5" localSheetId="0">PL!#REF!</definedName>
    <definedName name="OLE_LINK6" localSheetId="0">PL!$E$14</definedName>
    <definedName name="OLE_LINK7" localSheetId="0">PL!$E$25</definedName>
    <definedName name="_xlnm.Print_Area" localSheetId="1">BS!$A$1:$F$62</definedName>
    <definedName name="_xlnm.Print_Area" localSheetId="2">CFS!$A$1:$F$73</definedName>
    <definedName name="_xlnm.Print_Area" localSheetId="0">PL!$A$1:$F$56</definedName>
    <definedName name="_xlnm.Print_Area" localSheetId="3">'SCE_2кв. 2026'!$A$1:$J$47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5" i="8" l="1"/>
  <c r="E35" i="8"/>
  <c r="D22" i="8"/>
  <c r="E22" i="8"/>
  <c r="E32" i="3"/>
  <c r="D32" i="3"/>
  <c r="E18" i="3"/>
  <c r="D18" i="3"/>
  <c r="H38" i="6"/>
  <c r="H39" i="6"/>
  <c r="H40" i="6" s="1"/>
  <c r="H35" i="6"/>
  <c r="H34" i="6"/>
  <c r="H33" i="6"/>
  <c r="H36" i="6" s="1"/>
  <c r="H31" i="6"/>
  <c r="I15" i="6"/>
  <c r="I21" i="6" l="1"/>
  <c r="I22" i="6"/>
  <c r="I20" i="6"/>
  <c r="I17" i="6"/>
  <c r="E59" i="3"/>
  <c r="D59" i="3"/>
  <c r="L34" i="6"/>
  <c r="L16" i="6"/>
  <c r="H23" i="6" l="1"/>
  <c r="I16" i="6"/>
  <c r="I13" i="6"/>
  <c r="E43" i="7"/>
  <c r="D43" i="7"/>
  <c r="F18" i="6"/>
  <c r="D45" i="3"/>
  <c r="I65" i="3" l="1"/>
  <c r="E44" i="8" l="1"/>
  <c r="D44" i="8"/>
  <c r="L23" i="6" s="1"/>
  <c r="E39" i="7"/>
  <c r="D39" i="7"/>
  <c r="E27" i="7"/>
  <c r="D27" i="7"/>
  <c r="E21" i="7"/>
  <c r="D21" i="7"/>
  <c r="E11" i="7"/>
  <c r="D11" i="7"/>
  <c r="D44" i="7" l="1"/>
  <c r="L17" i="6"/>
  <c r="E44" i="7"/>
  <c r="L35" i="6"/>
  <c r="E45" i="8"/>
  <c r="E66" i="8" s="1"/>
  <c r="E29" i="7"/>
  <c r="E31" i="7" s="1"/>
  <c r="D29" i="7"/>
  <c r="D31" i="7" s="1"/>
  <c r="D45" i="8"/>
  <c r="D66" i="8" s="1"/>
  <c r="C36" i="6"/>
  <c r="C40" i="6" s="1"/>
  <c r="E36" i="6"/>
  <c r="E40" i="6" s="1"/>
  <c r="D36" i="6"/>
  <c r="D40" i="6" s="1"/>
  <c r="G36" i="6"/>
  <c r="G40" i="6" s="1"/>
  <c r="F36" i="6"/>
  <c r="F40" i="6" s="1"/>
  <c r="E45" i="7" l="1"/>
  <c r="L33" i="6"/>
  <c r="D45" i="7"/>
  <c r="L15" i="6"/>
  <c r="G18" i="6"/>
  <c r="G23" i="6" l="1"/>
  <c r="E18" i="6" l="1"/>
  <c r="D18" i="6"/>
  <c r="C18" i="6"/>
  <c r="I18" i="6" l="1"/>
  <c r="E45" i="3"/>
  <c r="E35" i="3" l="1"/>
  <c r="E60" i="3" s="1"/>
  <c r="E65" i="3" s="1"/>
  <c r="D35" i="3"/>
  <c r="D60" i="3" s="1"/>
  <c r="E23" i="6" l="1"/>
  <c r="D65" i="3" l="1"/>
  <c r="J65" i="3" s="1"/>
  <c r="F23" i="6"/>
  <c r="C23" i="6" l="1"/>
  <c r="D23" i="6" l="1"/>
  <c r="I23" i="6" s="1"/>
</calcChain>
</file>

<file path=xl/sharedStrings.xml><?xml version="1.0" encoding="utf-8"?>
<sst xmlns="http://schemas.openxmlformats.org/spreadsheetml/2006/main" count="224" uniqueCount="179">
  <si>
    <t xml:space="preserve"> </t>
  </si>
  <si>
    <t>Активы</t>
  </si>
  <si>
    <t>Денежные средства и их эквиваленты</t>
  </si>
  <si>
    <t>Кредиты, выданные клиентам</t>
  </si>
  <si>
    <t>Основные средства</t>
  </si>
  <si>
    <t>Нематериальные активы</t>
  </si>
  <si>
    <t>Прочие активы</t>
  </si>
  <si>
    <t>Обязательства</t>
  </si>
  <si>
    <t>Текущие счета и депозиты клиентов</t>
  </si>
  <si>
    <t xml:space="preserve">Выпущенные долговые ценные бумаги </t>
  </si>
  <si>
    <t>Субординированный долг</t>
  </si>
  <si>
    <t>Отложенные налоговые обязательства</t>
  </si>
  <si>
    <t>Прочие обязательства</t>
  </si>
  <si>
    <t>Капитал</t>
  </si>
  <si>
    <t>Акционерный капитал</t>
  </si>
  <si>
    <t>Дополнительный оплаченный капитал</t>
  </si>
  <si>
    <t>Движение денежных средств от операционной деятельности</t>
  </si>
  <si>
    <t>Процентные доходы полученные</t>
  </si>
  <si>
    <t>Процентные расходы выплаченные</t>
  </si>
  <si>
    <t>Комиссионные доходы полученные</t>
  </si>
  <si>
    <t>Комиссионные расходы выплаченные</t>
  </si>
  <si>
    <t>(Уменьшение)/увеличение операционных обязательств:</t>
  </si>
  <si>
    <t>Корпоративный подоходный налог уплаченный</t>
  </si>
  <si>
    <t>Приобретение основных средств и нематериальных активов</t>
  </si>
  <si>
    <t>Движение денежных средств от финансовой деятельности</t>
  </si>
  <si>
    <t>В миллионах  тенге</t>
  </si>
  <si>
    <t xml:space="preserve">АО «ForteBank» </t>
  </si>
  <si>
    <t>(не аудировано)</t>
  </si>
  <si>
    <t>Процентные расходы</t>
  </si>
  <si>
    <t>Чистый процентный доход</t>
  </si>
  <si>
    <t>Комиссионные доходы</t>
  </si>
  <si>
    <t>Комиссионные расходы</t>
  </si>
  <si>
    <t>Непроцентные доходы</t>
  </si>
  <si>
    <t>Общие и административные расходы</t>
  </si>
  <si>
    <t>Непроцентные расходы</t>
  </si>
  <si>
    <t>Прибыль до расходов по корпоративному подоходному налогу</t>
  </si>
  <si>
    <t>Прибыль за отчетный период</t>
  </si>
  <si>
    <t>Прочий совокупный доход</t>
  </si>
  <si>
    <t>Капитал, причитающийся акционерам Банка</t>
  </si>
  <si>
    <t>Кредиторская задолженность по договорам «репо»</t>
  </si>
  <si>
    <t>Резерв справедливой стоимости</t>
  </si>
  <si>
    <t>Влияние изменения обменных курсов на денежные средства и их эквиваленты</t>
  </si>
  <si>
    <t>Влияние ОКУ на денежные средства и их эквиваленты</t>
  </si>
  <si>
    <t>Неденежные операции</t>
  </si>
  <si>
    <t>Прочие расходы</t>
  </si>
  <si>
    <t>Прочие доходы</t>
  </si>
  <si>
    <t>Собственные выкупленные акции</t>
  </si>
  <si>
    <t>Net realised gains/(losses) from financial instruments at fair value
through profit or loss</t>
  </si>
  <si>
    <t xml:space="preserve">Net realised gains on dealing in foreign currencies </t>
  </si>
  <si>
    <t>Other operating expenses paid</t>
  </si>
  <si>
    <t>General and administrative expenses paid</t>
  </si>
  <si>
    <t>Amounts due from financial institutions</t>
  </si>
  <si>
    <t xml:space="preserve">Other assets </t>
  </si>
  <si>
    <t xml:space="preserve">Current accounts and deposits of customers </t>
  </si>
  <si>
    <t>Amounts due to banks and other financial institutions</t>
  </si>
  <si>
    <t>Amounts payable under repurchase agreements</t>
  </si>
  <si>
    <t>Other liabilities</t>
  </si>
  <si>
    <t xml:space="preserve">Corporate income tax paid </t>
  </si>
  <si>
    <t>Purchase of investment securities at fair value through other
comprehensive income</t>
  </si>
  <si>
    <t>Redemption of investment securities at fair value through other
comprehensive income</t>
  </si>
  <si>
    <t>Purchase of property and equipment and intangible assets</t>
  </si>
  <si>
    <t>Proceeds from placement of debt securities issued</t>
  </si>
  <si>
    <t>Repayment of lease liability</t>
  </si>
  <si>
    <t xml:space="preserve">Effect of exchange rate changes on cash and cash equivalents </t>
  </si>
  <si>
    <t>Cash and cash equivalents, beginning</t>
  </si>
  <si>
    <t>Repossession of collateral on loans to customer</t>
  </si>
  <si>
    <t>Cash and cash equivalents, ending</t>
  </si>
  <si>
    <t>стр 1 из 4</t>
  </si>
  <si>
    <t>стр 2 из 4</t>
  </si>
  <si>
    <t>В миллионах тенге</t>
  </si>
  <si>
    <t>Ценные бумаги, учитываемые по справедливой стоимости через прибыль или убыток</t>
  </si>
  <si>
    <t>Нераспределенная прибыль</t>
  </si>
  <si>
    <t>Инвестиционные ценные бумаги:</t>
  </si>
  <si>
    <t>Чистое расходование денежных средств в инвестиционной деятельности</t>
  </si>
  <si>
    <t>Средства в финансовых организациях</t>
  </si>
  <si>
    <t>Средства банков и прочих финансовых организаций</t>
  </si>
  <si>
    <t>Дивиденды полученные</t>
  </si>
  <si>
    <t>Денежные средства и их эквиваленты,  на начало периода</t>
  </si>
  <si>
    <t>На 1 января 2025 года</t>
  </si>
  <si>
    <t>Расходы по корпоративному подоходному налогу</t>
  </si>
  <si>
    <t>Обремененные залогом по сделке "РЕПО"</t>
  </si>
  <si>
    <t>Денежные средства и их эквиваленты, на конец отчетного периода</t>
  </si>
  <si>
    <t>Чистый доход по операциям с иностранной валютой</t>
  </si>
  <si>
    <t>Прим.</t>
  </si>
  <si>
    <t>Поступления от погашения инвестиционных ценных бумаг, оцениваемых по справедливой стоимости через прочий совокупный доход</t>
  </si>
  <si>
    <t>Поступления от продажи основных средств и нематериальных активов</t>
  </si>
  <si>
    <t>Погашение обязательств по финансовой аренде</t>
  </si>
  <si>
    <t>Поступления от размещения выпущенных долговых ценных бумаг</t>
  </si>
  <si>
    <t xml:space="preserve">Изъятие залогового обеспечения по кредитам, выданным клиентам </t>
  </si>
  <si>
    <t>Чистый реализованный доход по операциям с иностранной валютой</t>
  </si>
  <si>
    <t>Общие и административные расходы выплаченные</t>
  </si>
  <si>
    <t>(Увеличение)/уменьшение операционных активов</t>
  </si>
  <si>
    <t>Ценные бумаги, оцениваемые по справедливой стоимости через прибыль или убыток</t>
  </si>
  <si>
    <t>Денежные потоки от инвестиционной деятельности</t>
  </si>
  <si>
    <t>Дополни-тельный оплаченный капитал</t>
  </si>
  <si>
    <t>Нераспределен-ная прибыль</t>
  </si>
  <si>
    <t>Итого 
капитала</t>
  </si>
  <si>
    <t>Прибыль за отчетный период (неаудировано)</t>
  </si>
  <si>
    <t>Итого совокупный доход за период (неаудировано)</t>
  </si>
  <si>
    <t>Прочий совокупный доход, не подлежащий реклассификации в состав прибыли или убытка в последующих периодах (неаудировано)</t>
  </si>
  <si>
    <t xml:space="preserve">Прочий совокупный доход, подлежащий реклассификации в состав прибыли или убытка в последующих периодах (неаудировано) </t>
  </si>
  <si>
    <t>стр 3 из 4</t>
  </si>
  <si>
    <t>стр 4 из 4</t>
  </si>
  <si>
    <t>Процентная выручка, рассчитанная с использованием эффективной процентной ставки</t>
  </si>
  <si>
    <t>Прочая процентная выручка</t>
  </si>
  <si>
    <t>Прочий совокупный доход/(убыток), подлежащий реклассификации в состав прибыли или убытка в последующих периодах</t>
  </si>
  <si>
    <t>- Чистая величина изменения справедливой стоимости долговых инструментов, оцениваемых по справедливой стоимости через прочий совокупный доход</t>
  </si>
  <si>
    <t>- Налог на прибыль, относящийся к компонентам прочего совокупного дохода</t>
  </si>
  <si>
    <t>- Величина изменения оценочного резерва под ожидаемые кредитные убытки по долговым инструментам, оцениваемым по справедливой стоимости через прочий совокупный доход</t>
  </si>
  <si>
    <t xml:space="preserve"> - Сумма, реклассифицированная в состав прибыли или убытка в результате прекращения признания долговых инструментов, оцениваемых по справедливой стоимости через прочий совокупный доход</t>
  </si>
  <si>
    <t>Прочий совокупный убыток, не подлежащий реклассификации в состав прибыли или убытка в последующих периодах</t>
  </si>
  <si>
    <t>Базовая и разводненная прибыль на простую акцию (в тенге)</t>
  </si>
  <si>
    <t>Находящиеся в собственности Группы</t>
  </si>
  <si>
    <t>Итого активов</t>
  </si>
  <si>
    <t>Итого обязательств</t>
  </si>
  <si>
    <t>Итого капитала</t>
  </si>
  <si>
    <t>Итого капитала и обязательств</t>
  </si>
  <si>
    <t xml:space="preserve">Сауытбекова А.Е. </t>
  </si>
  <si>
    <t>___________________________________________</t>
  </si>
  <si>
    <t>_________________________________________</t>
  </si>
  <si>
    <t>Погашение выпущенных долговых ценных бумаг</t>
  </si>
  <si>
    <t>Приобретение инвестиционных ценных бумаг, оцениваемых по справедливой стоимости через прочий совокупный доход</t>
  </si>
  <si>
    <t>Поступления от продажи инвестиционных ценных бумаг, оцениваемых по справедливой стоимости через прочий совокупный доход</t>
  </si>
  <si>
    <t>31 декабря 2025 года</t>
  </si>
  <si>
    <t>(аудировано)</t>
  </si>
  <si>
    <t>На 1 января 2026 года</t>
  </si>
  <si>
    <t>Гудвилл</t>
  </si>
  <si>
    <t>Депозитные сертификаты</t>
  </si>
  <si>
    <t>Бессрочные облигации добавочного капитала первого уровня</t>
  </si>
  <si>
    <t>Чистый реализованный расход по финансовым инструментам, оцениваемым по справедливой стоимости через прибыль или убыток</t>
  </si>
  <si>
    <t>Приобретение инвестиционных ценных бумаг, оцениваемых по амортизированной стоимости</t>
  </si>
  <si>
    <t>Итого</t>
  </si>
  <si>
    <t xml:space="preserve">Чистый убыток по операциям с финансовыми инструментами, оцениваемым по справедливой стоимости через прибыль или убыток </t>
  </si>
  <si>
    <t>Расходы по кредитным убыткам</t>
  </si>
  <si>
    <t xml:space="preserve"> Чистый прочий совокупный доход/(убыток), подлежащий реклассификации в состав прибыли или убытка в последующих периодах</t>
  </si>
  <si>
    <t>Доход / (убыток) по долевым инструментам, оцениваемым по справедливой стоимости через прочий совокупный доход</t>
  </si>
  <si>
    <t>Итого прочий совокупный доход/ (убыток), не подлежащий реклассификации в состав прибыли или убытка в последующих периодах</t>
  </si>
  <si>
    <t>Прочий совокупный доход/ (убыток) за отчетный период, за вычетом налогов</t>
  </si>
  <si>
    <t>Итого совокупный доход/ (убыток) за отчетный период</t>
  </si>
  <si>
    <t>Чистое расходование денежных средств в операционной деятельности</t>
  </si>
  <si>
    <t>Чистое расходование денежных средств в операционной деятельности до уплаты корпоративного подоходного налога</t>
  </si>
  <si>
    <t>Чистое поступление денежных средств от финансовой деятельности</t>
  </si>
  <si>
    <t>Чистое изменение денежных средств и их эквивалентов</t>
  </si>
  <si>
    <t>завершившийся 30 июня 2026 года</t>
  </si>
  <si>
    <t>Промежуточный сокращенный консолидированный отчет о финансовом положении по состоянию на 30 июня 2026 года</t>
  </si>
  <si>
    <t>Промежуточный сокращенный консолидированный отчет об изменениях в капитале за шестимесячный период,завершившийся 30 июня 2026 года</t>
  </si>
  <si>
    <t>Промежуточный сокращенный консолидированный отчет о движении денежных средств за шестимесячный период,</t>
  </si>
  <si>
    <t xml:space="preserve">Промежуточный сокращенный консолидированный отчет о совокупном доходе за шестимесячный период, </t>
  </si>
  <si>
    <t>За шестимесячный период, завершившийся 30 июня 2026 года</t>
  </si>
  <si>
    <t>За шестимесячный период, завершившийся 30 июня 2025 года</t>
  </si>
  <si>
    <t>30 июня 2026 года</t>
  </si>
  <si>
    <t>Чистый доход от прекращения признания финансовых активов, оцениваемых по амортизированной стоимости</t>
  </si>
  <si>
    <t>Чистый доход в результате прекращения признания инвестиционных ценных бумаг, оцениваемых по справедливой стоимости через прочий совокупный доход</t>
  </si>
  <si>
    <t>Активы, предназначенные для продажи</t>
  </si>
  <si>
    <t>Обязательства, непосредственно связанные с активами, предназначенными для продажи</t>
  </si>
  <si>
    <t>За  шестимесячный период, завершившийся 30 июня 2026 года</t>
  </si>
  <si>
    <t>Средства банков и прочих финансовых организаций, за исключением привлеченных займов не по государственным программам</t>
  </si>
  <si>
    <t>Поступления от погашения инвестиционных ценных бумаг, оцениваемых по амортизированной стоимости</t>
  </si>
  <si>
    <t>Продажа ранее выкупленных акций</t>
  </si>
  <si>
    <t>Погашение субординированого долга</t>
  </si>
  <si>
    <t>Взнос в акционерный капитал</t>
  </si>
  <si>
    <t>Выплата вознаграждения по бессрочным субординированным облигациям добавочного капитала первого уровня</t>
  </si>
  <si>
    <t xml:space="preserve">Привлечение кредитов от финансовых организаций, за исключением привлеченных займов по государственным программам </t>
  </si>
  <si>
    <t>Погашение кредитов от финансовых организаций, за исключением привлеченных займов по государственным программам</t>
  </si>
  <si>
    <t>Выплата дивидендов</t>
  </si>
  <si>
    <t xml:space="preserve">Выплата вознаграждения по бессрочным субординированным облигациям добавочного капитала первого уровня (Примечание 21) (неаудировано)  </t>
  </si>
  <si>
    <t xml:space="preserve">Взнос в акционерный капитал (Примечание 21) (неаудировано)  </t>
  </si>
  <si>
    <t>На 30 июня 2026 года (неаудировано)</t>
  </si>
  <si>
    <t xml:space="preserve">Прибыль за отчетный период </t>
  </si>
  <si>
    <t xml:space="preserve">Итого совокупный(убыток)/доход за период </t>
  </si>
  <si>
    <t>Дивиденды объявленные (Примечание 21)</t>
  </si>
  <si>
    <t>Продажа ранее выкупленных акций (Примечание 21)</t>
  </si>
  <si>
    <t>Исполнительный директор – Главный бухгалтер</t>
  </si>
  <si>
    <t>Прочие операционные доходы нетто, полученные/(выплаченные)</t>
  </si>
  <si>
    <t>На 30 июня 2025 года (аудировано)</t>
  </si>
  <si>
    <t>Абильжанова А. М.</t>
  </si>
  <si>
    <t xml:space="preserve">Член Правления – Управляющий директор                                      </t>
  </si>
  <si>
    <t xml:space="preserve">Прочие вклады (неаудировано)  </t>
  </si>
  <si>
    <t>Денежные потоки от операционной деятельности до изменений в операционных активах и обязательствах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</si>
</sst>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64" formatCode="_-* #,##0.00_р_._-;\-* #,##0.00_р_._-;_-* &quot;-&quot;??_р_._-;_-@_-"/>
    <numFmt numFmtId="165" formatCode="_-* #,##0_р_._-;\-* #,##0_р_._-;_-* &quot;-&quot;??_р_._-;_-@_-"/>
    <numFmt numFmtId="166" formatCode="_(* #,##0_);_(* \(#,##0\);_(* &quot;₸&quot;\-&quot;₸&quot;_);_(@_)"/>
    <numFmt numFmtId="167" formatCode="#,##0.000"/>
    <numFmt numFmtId="168" formatCode="_(* #,##0_);_(* \(#,##0\);_(* &quot;-&quot;??_);_(@_)"/>
    <numFmt numFmtId="169" formatCode="_-* #,##0.000_р_._-;\-* #,##0.000_р_._-;_-* &quot;-&quot;??_р_._-;_-@_-"/>
    <numFmt numFmtId="170" formatCode="_-* #,##0.00_-;\-* #,##0.00_-;_-* &quot;-&quot;_-;_-@_-"/>
    <numFmt numFmtId="171" formatCode="_-* #,##0.0_р_._-;\-* #,##0.0_р_._-;_-* &quot;-&quot;??_р_._-;_-@_-"/>
  </numFmts>
  <fonts count="3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Arial"/>
      <family val="2"/>
    </font>
    <font>
      <i/>
      <sz val="10"/>
      <color theme="1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i/>
      <sz val="12"/>
      <color theme="1"/>
      <name val="Arial"/>
      <family val="2"/>
      <charset val="204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14" fillId="0" borderId="0"/>
  </cellStyleXfs>
  <cellXfs count="179">
    <xf numFmtId="0" fontId="0" fillId="0" borderId="0" xfId="0"/>
    <xf numFmtId="0" fontId="9" fillId="0" borderId="0" xfId="0" applyFont="1"/>
    <xf numFmtId="0" fontId="12" fillId="0" borderId="0" xfId="2" applyFont="1"/>
    <xf numFmtId="0" fontId="8" fillId="0" borderId="0" xfId="2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5" fontId="9" fillId="0" borderId="0" xfId="1" applyNumberFormat="1" applyFont="1" applyFill="1"/>
    <xf numFmtId="166" fontId="9" fillId="0" borderId="0" xfId="0" applyNumberFormat="1" applyFont="1"/>
    <xf numFmtId="4" fontId="9" fillId="0" borderId="0" xfId="0" applyNumberFormat="1" applyFont="1"/>
    <xf numFmtId="3" fontId="9" fillId="0" borderId="0" xfId="0" applyNumberFormat="1" applyFont="1"/>
    <xf numFmtId="165" fontId="9" fillId="0" borderId="0" xfId="1" applyNumberFormat="1" applyFont="1" applyFill="1" applyAlignment="1">
      <alignment horizontal="right" vertical="center" wrapText="1"/>
    </xf>
    <xf numFmtId="0" fontId="10" fillId="0" borderId="1" xfId="0" applyFont="1" applyBorder="1" applyAlignment="1">
      <alignment horizontal="right" wrapText="1"/>
    </xf>
    <xf numFmtId="166" fontId="9" fillId="0" borderId="1" xfId="1" applyNumberFormat="1" applyFont="1" applyFill="1" applyBorder="1" applyAlignment="1">
      <alignment horizontal="right" vertical="center" wrapText="1"/>
    </xf>
    <xf numFmtId="165" fontId="15" fillId="0" borderId="0" xfId="1" applyNumberFormat="1" applyFont="1" applyFill="1"/>
    <xf numFmtId="0" fontId="20" fillId="0" borderId="0" xfId="2" applyFont="1"/>
    <xf numFmtId="0" fontId="8" fillId="0" borderId="0" xfId="2" applyFont="1"/>
    <xf numFmtId="0" fontId="17" fillId="0" borderId="0" xfId="0" applyFont="1"/>
    <xf numFmtId="0" fontId="22" fillId="0" borderId="0" xfId="0" applyFont="1" applyAlignment="1">
      <alignment horizontal="left" wrapText="1"/>
    </xf>
    <xf numFmtId="0" fontId="19" fillId="0" borderId="0" xfId="2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/>
    <xf numFmtId="0" fontId="9" fillId="0" borderId="0" xfId="0" applyFont="1" applyAlignment="1">
      <alignment wrapText="1"/>
    </xf>
    <xf numFmtId="166" fontId="20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165" fontId="12" fillId="0" borderId="0" xfId="0" applyNumberFormat="1" applyFont="1"/>
    <xf numFmtId="0" fontId="18" fillId="0" borderId="0" xfId="0" applyFont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5" fontId="21" fillId="0" borderId="0" xfId="1" applyNumberFormat="1" applyFont="1" applyFill="1" applyAlignment="1">
      <alignment horizontal="right" vertical="center" wrapText="1"/>
    </xf>
    <xf numFmtId="165" fontId="21" fillId="0" borderId="0" xfId="1" applyNumberFormat="1" applyFont="1" applyFill="1" applyBorder="1" applyAlignment="1">
      <alignment horizontal="right" vertical="center" wrapText="1"/>
    </xf>
    <xf numFmtId="0" fontId="20" fillId="0" borderId="0" xfId="0" applyFont="1"/>
    <xf numFmtId="0" fontId="1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165" fontId="12" fillId="0" borderId="0" xfId="1" applyNumberFormat="1" applyFont="1" applyFill="1" applyAlignment="1">
      <alignment horizontal="right" vertical="center" wrapText="1"/>
    </xf>
    <xf numFmtId="3" fontId="12" fillId="0" borderId="0" xfId="0" applyNumberFormat="1" applyFont="1"/>
    <xf numFmtId="166" fontId="12" fillId="0" borderId="0" xfId="0" applyNumberFormat="1" applyFont="1"/>
    <xf numFmtId="0" fontId="12" fillId="0" borderId="0" xfId="0" applyFont="1" applyAlignment="1">
      <alignment horizontal="right"/>
    </xf>
    <xf numFmtId="166" fontId="21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3" fontId="9" fillId="0" borderId="0" xfId="0" applyNumberFormat="1" applyFont="1" applyAlignment="1">
      <alignment wrapText="1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2" applyFont="1"/>
    <xf numFmtId="164" fontId="9" fillId="0" borderId="0" xfId="1" applyFont="1" applyFill="1"/>
    <xf numFmtId="166" fontId="20" fillId="0" borderId="0" xfId="1" applyNumberFormat="1" applyFont="1" applyFill="1" applyAlignment="1">
      <alignment horizontal="right" vertical="center" wrapText="1"/>
    </xf>
    <xf numFmtId="165" fontId="9" fillId="0" borderId="0" xfId="1" applyNumberFormat="1" applyFont="1"/>
    <xf numFmtId="165" fontId="20" fillId="0" borderId="0" xfId="1" applyNumberFormat="1" applyFont="1" applyFill="1" applyBorder="1"/>
    <xf numFmtId="165" fontId="9" fillId="0" borderId="0" xfId="1" applyNumberFormat="1" applyFont="1" applyFill="1" applyBorder="1"/>
    <xf numFmtId="165" fontId="24" fillId="0" borderId="0" xfId="1" applyNumberFormat="1" applyFont="1"/>
    <xf numFmtId="0" fontId="24" fillId="0" borderId="0" xfId="2" applyFont="1" applyAlignment="1">
      <alignment horizontal="right"/>
    </xf>
    <xf numFmtId="0" fontId="10" fillId="0" borderId="0" xfId="2" applyFont="1" applyAlignment="1">
      <alignment horizontal="right" wrapText="1"/>
    </xf>
    <xf numFmtId="166" fontId="21" fillId="0" borderId="3" xfId="1" applyNumberFormat="1" applyFont="1" applyFill="1" applyBorder="1" applyAlignment="1">
      <alignment horizontal="right" vertical="center" wrapText="1"/>
    </xf>
    <xf numFmtId="166" fontId="21" fillId="0" borderId="0" xfId="1" applyNumberFormat="1" applyFont="1" applyFill="1" applyAlignment="1">
      <alignment horizontal="right" vertical="center" wrapText="1"/>
    </xf>
    <xf numFmtId="41" fontId="12" fillId="0" borderId="0" xfId="0" applyNumberFormat="1" applyFont="1"/>
    <xf numFmtId="168" fontId="25" fillId="0" borderId="0" xfId="1" applyNumberFormat="1" applyFont="1" applyFill="1" applyAlignment="1">
      <alignment vertical="top"/>
    </xf>
    <xf numFmtId="165" fontId="9" fillId="0" borderId="0" xfId="1" applyNumberFormat="1" applyFont="1" applyBorder="1"/>
    <xf numFmtId="165" fontId="20" fillId="0" borderId="0" xfId="1" applyNumberFormat="1" applyFont="1" applyFill="1" applyBorder="1" applyAlignment="1">
      <alignment horizontal="right" vertical="center" wrapText="1"/>
    </xf>
    <xf numFmtId="0" fontId="22" fillId="0" borderId="0" xfId="0" applyFont="1"/>
    <xf numFmtId="0" fontId="11" fillId="0" borderId="0" xfId="0" applyFont="1"/>
    <xf numFmtId="166" fontId="16" fillId="0" borderId="0" xfId="0" applyNumberFormat="1" applyFont="1"/>
    <xf numFmtId="165" fontId="9" fillId="0" borderId="0" xfId="1" applyNumberFormat="1" applyFont="1" applyFill="1" applyAlignment="1"/>
    <xf numFmtId="166" fontId="15" fillId="0" borderId="0" xfId="0" applyNumberFormat="1" applyFont="1"/>
    <xf numFmtId="0" fontId="22" fillId="0" borderId="0" xfId="0" applyFont="1" applyAlignment="1">
      <alignment wrapText="1"/>
    </xf>
    <xf numFmtId="0" fontId="20" fillId="0" borderId="0" xfId="2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8" fontId="28" fillId="0" borderId="3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19" fillId="0" borderId="0" xfId="0" applyFont="1"/>
    <xf numFmtId="165" fontId="5" fillId="0" borderId="0" xfId="1" applyNumberFormat="1" applyFont="1" applyBorder="1"/>
    <xf numFmtId="3" fontId="5" fillId="0" borderId="0" xfId="0" applyNumberFormat="1" applyFont="1"/>
    <xf numFmtId="0" fontId="5" fillId="2" borderId="0" xfId="0" applyFont="1" applyFill="1"/>
    <xf numFmtId="0" fontId="5" fillId="0" borderId="0" xfId="0" applyFont="1" applyAlignment="1">
      <alignment wrapText="1"/>
    </xf>
    <xf numFmtId="166" fontId="20" fillId="0" borderId="1" xfId="0" applyNumberFormat="1" applyFont="1" applyBorder="1" applyAlignment="1">
      <alignment horizontal="right" wrapText="1"/>
    </xf>
    <xf numFmtId="164" fontId="21" fillId="0" borderId="0" xfId="1" applyFont="1" applyFill="1" applyBorder="1" applyAlignment="1">
      <alignment horizontal="right" vertical="center" wrapText="1"/>
    </xf>
    <xf numFmtId="169" fontId="5" fillId="0" borderId="0" xfId="0" applyNumberFormat="1" applyFont="1"/>
    <xf numFmtId="167" fontId="5" fillId="0" borderId="0" xfId="0" applyNumberFormat="1" applyFont="1"/>
    <xf numFmtId="166" fontId="20" fillId="0" borderId="0" xfId="0" applyNumberFormat="1" applyFont="1"/>
    <xf numFmtId="0" fontId="5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2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8" fontId="12" fillId="0" borderId="0" xfId="1" applyNumberFormat="1" applyFont="1" applyFill="1"/>
    <xf numFmtId="168" fontId="8" fillId="0" borderId="0" xfId="1" applyNumberFormat="1" applyFont="1" applyFill="1"/>
    <xf numFmtId="168" fontId="12" fillId="0" borderId="1" xfId="1" applyNumberFormat="1" applyFont="1" applyFill="1" applyBorder="1"/>
    <xf numFmtId="168" fontId="13" fillId="0" borderId="4" xfId="1" applyNumberFormat="1" applyFont="1" applyFill="1" applyBorder="1"/>
    <xf numFmtId="168" fontId="13" fillId="0" borderId="0" xfId="1" applyNumberFormat="1" applyFont="1" applyFill="1" applyAlignment="1">
      <alignment horizontal="left" vertical="center" wrapText="1"/>
    </xf>
    <xf numFmtId="168" fontId="12" fillId="0" borderId="0" xfId="1" applyNumberFormat="1" applyFont="1" applyFill="1" applyAlignment="1">
      <alignment horizontal="left" vertical="center" wrapText="1"/>
    </xf>
    <xf numFmtId="168" fontId="13" fillId="0" borderId="2" xfId="1" applyNumberFormat="1" applyFont="1" applyFill="1" applyBorder="1"/>
    <xf numFmtId="168" fontId="13" fillId="0" borderId="3" xfId="1" applyNumberFormat="1" applyFont="1" applyFill="1" applyBorder="1"/>
    <xf numFmtId="0" fontId="27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5" fillId="0" borderId="0" xfId="0" applyFont="1"/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2" fillId="0" borderId="0" xfId="0" applyFont="1"/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right" wrapText="1"/>
    </xf>
    <xf numFmtId="170" fontId="32" fillId="0" borderId="1" xfId="0" applyNumberFormat="1" applyFont="1" applyBorder="1" applyAlignment="1">
      <alignment horizontal="right" wrapText="1"/>
    </xf>
    <xf numFmtId="0" fontId="25" fillId="0" borderId="0" xfId="0" applyFont="1" applyAlignment="1">
      <alignment horizontal="justify" vertical="center"/>
    </xf>
    <xf numFmtId="41" fontId="32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vertical="center"/>
    </xf>
    <xf numFmtId="168" fontId="32" fillId="0" borderId="0" xfId="0" applyNumberFormat="1" applyFont="1" applyAlignment="1">
      <alignment wrapText="1"/>
    </xf>
    <xf numFmtId="0" fontId="25" fillId="0" borderId="0" xfId="0" applyFont="1" applyAlignment="1">
      <alignment horizontal="left" vertical="center" wrapText="1"/>
    </xf>
    <xf numFmtId="171" fontId="34" fillId="0" borderId="0" xfId="1" applyNumberFormat="1" applyFont="1"/>
    <xf numFmtId="168" fontId="25" fillId="0" borderId="0" xfId="1" applyNumberFormat="1" applyFont="1" applyFill="1" applyBorder="1" applyAlignment="1">
      <alignment horizontal="right" vertical="center" wrapText="1"/>
    </xf>
    <xf numFmtId="41" fontId="32" fillId="0" borderId="0" xfId="0" applyNumberFormat="1" applyFont="1" applyAlignment="1">
      <alignment wrapText="1"/>
    </xf>
    <xf numFmtId="168" fontId="25" fillId="0" borderId="0" xfId="0" applyNumberFormat="1" applyFont="1"/>
    <xf numFmtId="166" fontId="25" fillId="0" borderId="0" xfId="0" applyNumberFormat="1" applyFont="1"/>
    <xf numFmtId="0" fontId="35" fillId="0" borderId="0" xfId="0" applyFont="1" applyAlignment="1">
      <alignment horizontal="left" vertical="center"/>
    </xf>
    <xf numFmtId="0" fontId="36" fillId="0" borderId="0" xfId="0" applyFont="1"/>
    <xf numFmtId="165" fontId="33" fillId="0" borderId="0" xfId="1" applyNumberFormat="1" applyFont="1" applyFill="1" applyAlignment="1">
      <alignment horizontal="left" vertical="center" wrapText="1"/>
    </xf>
    <xf numFmtId="168" fontId="25" fillId="0" borderId="1" xfId="1" applyNumberFormat="1" applyFont="1" applyFill="1" applyBorder="1" applyAlignment="1">
      <alignment horizontal="right" vertical="center" wrapText="1"/>
    </xf>
    <xf numFmtId="168" fontId="25" fillId="0" borderId="1" xfId="1" applyNumberFormat="1" applyFont="1" applyBorder="1" applyAlignment="1">
      <alignment horizontal="right" vertical="center" wrapText="1"/>
    </xf>
    <xf numFmtId="0" fontId="36" fillId="0" borderId="0" xfId="0" applyFont="1" applyAlignment="1">
      <alignment horizontal="right"/>
    </xf>
    <xf numFmtId="168" fontId="25" fillId="0" borderId="0" xfId="1" applyNumberFormat="1" applyFont="1" applyFill="1" applyAlignment="1">
      <alignment horizontal="right" vertical="center" wrapText="1"/>
    </xf>
    <xf numFmtId="0" fontId="32" fillId="0" borderId="0" xfId="0" applyFont="1" applyAlignment="1">
      <alignment horizontal="left" vertical="center" wrapText="1"/>
    </xf>
    <xf numFmtId="168" fontId="25" fillId="0" borderId="0" xfId="1" applyNumberFormat="1" applyFont="1" applyAlignment="1">
      <alignment horizontal="right" vertical="center" wrapText="1"/>
    </xf>
    <xf numFmtId="165" fontId="36" fillId="0" borderId="0" xfId="1" applyNumberFormat="1" applyFont="1"/>
    <xf numFmtId="0" fontId="25" fillId="0" borderId="0" xfId="0" applyFont="1" applyAlignment="1">
      <alignment horizontal="right"/>
    </xf>
    <xf numFmtId="166" fontId="25" fillId="0" borderId="0" xfId="0" applyNumberFormat="1" applyFont="1" applyAlignment="1">
      <alignment horizontal="right"/>
    </xf>
    <xf numFmtId="165" fontId="36" fillId="0" borderId="0" xfId="0" applyNumberFormat="1" applyFont="1" applyAlignment="1">
      <alignment horizontal="right"/>
    </xf>
    <xf numFmtId="0" fontId="37" fillId="0" borderId="0" xfId="2" applyFont="1" applyAlignment="1">
      <alignment wrapText="1"/>
    </xf>
    <xf numFmtId="0" fontId="27" fillId="0" borderId="0" xfId="2" applyFont="1"/>
    <xf numFmtId="0" fontId="38" fillId="0" borderId="0" xfId="2" applyFont="1"/>
    <xf numFmtId="165" fontId="38" fillId="0" borderId="0" xfId="1" applyNumberFormat="1" applyFont="1" applyFill="1" applyBorder="1"/>
    <xf numFmtId="0" fontId="38" fillId="0" borderId="0" xfId="0" applyFont="1"/>
    <xf numFmtId="168" fontId="32" fillId="0" borderId="1" xfId="1" applyNumberFormat="1" applyFont="1" applyBorder="1" applyAlignment="1">
      <alignment horizontal="right" vertical="center" wrapText="1"/>
    </xf>
    <xf numFmtId="168" fontId="32" fillId="0" borderId="0" xfId="1" applyNumberFormat="1" applyFont="1" applyAlignment="1">
      <alignment horizontal="right" vertical="center" wrapText="1"/>
    </xf>
    <xf numFmtId="168" fontId="32" fillId="0" borderId="3" xfId="1" applyNumberFormat="1" applyFont="1" applyBorder="1" applyAlignment="1">
      <alignment horizontal="right" vertical="center" wrapText="1"/>
    </xf>
    <xf numFmtId="168" fontId="32" fillId="0" borderId="2" xfId="1" applyNumberFormat="1" applyFont="1" applyBorder="1" applyAlignment="1">
      <alignment horizontal="right" vertical="center" wrapText="1"/>
    </xf>
    <xf numFmtId="165" fontId="13" fillId="0" borderId="3" xfId="1" applyNumberFormat="1" applyFont="1" applyFill="1" applyBorder="1" applyAlignment="1">
      <alignment horizontal="right" vertical="center" wrapText="1"/>
    </xf>
    <xf numFmtId="166" fontId="12" fillId="0" borderId="0" xfId="1" applyNumberFormat="1" applyFont="1" applyFill="1" applyAlignment="1">
      <alignment horizontal="right" vertical="center" wrapText="1"/>
    </xf>
    <xf numFmtId="166" fontId="9" fillId="0" borderId="0" xfId="1" applyNumberFormat="1" applyFont="1" applyFill="1" applyAlignment="1">
      <alignment horizontal="right" vertical="center" wrapText="1"/>
    </xf>
    <xf numFmtId="164" fontId="12" fillId="0" borderId="0" xfId="1" applyFont="1" applyFill="1" applyAlignment="1">
      <alignment horizontal="right" vertical="center" wrapText="1"/>
    </xf>
    <xf numFmtId="166" fontId="12" fillId="0" borderId="0" xfId="1" applyNumberFormat="1" applyFont="1" applyFill="1" applyAlignment="1">
      <alignment horizontal="right" vertical="center"/>
    </xf>
    <xf numFmtId="166" fontId="9" fillId="0" borderId="0" xfId="1" applyNumberFormat="1" applyFont="1" applyFill="1" applyAlignment="1">
      <alignment horizontal="right" vertical="center"/>
    </xf>
    <xf numFmtId="166" fontId="12" fillId="0" borderId="1" xfId="1" applyNumberFormat="1" applyFont="1" applyFill="1" applyBorder="1" applyAlignment="1">
      <alignment horizontal="right" vertical="center" wrapText="1"/>
    </xf>
    <xf numFmtId="166" fontId="13" fillId="0" borderId="0" xfId="1" applyNumberFormat="1" applyFont="1" applyFill="1" applyAlignment="1">
      <alignment horizontal="right" vertical="center" wrapText="1"/>
    </xf>
    <xf numFmtId="166" fontId="13" fillId="0" borderId="3" xfId="1" applyNumberFormat="1" applyFont="1" applyFill="1" applyBorder="1" applyAlignment="1">
      <alignment horizontal="right" vertical="center" wrapText="1"/>
    </xf>
    <xf numFmtId="166" fontId="11" fillId="0" borderId="3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Fill="1" applyAlignment="1">
      <alignment horizontal="right" vertical="center" wrapText="1"/>
    </xf>
    <xf numFmtId="166" fontId="4" fillId="0" borderId="0" xfId="1" applyNumberFormat="1" applyFont="1" applyFill="1" applyBorder="1" applyAlignment="1">
      <alignment horizontal="right" vertical="center" wrapText="1"/>
    </xf>
    <xf numFmtId="166" fontId="13" fillId="0" borderId="2" xfId="1" applyNumberFormat="1" applyFont="1" applyFill="1" applyBorder="1" applyAlignment="1">
      <alignment horizontal="right" vertical="center" wrapText="1"/>
    </xf>
    <xf numFmtId="166" fontId="11" fillId="0" borderId="0" xfId="1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7" fillId="0" borderId="0" xfId="0" quotePrefix="1" applyFont="1" applyAlignment="1">
      <alignment horizontal="left" vertical="top" wrapText="1"/>
    </xf>
    <xf numFmtId="0" fontId="20" fillId="0" borderId="0" xfId="0" quotePrefix="1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0" fillId="0" borderId="0" xfId="2" applyFont="1" applyAlignment="1">
      <alignment vertical="center" wrapText="1"/>
    </xf>
    <xf numFmtId="0" fontId="20" fillId="0" borderId="0" xfId="2" applyFont="1" applyAlignment="1">
      <alignment horizontal="center" vertical="center"/>
    </xf>
    <xf numFmtId="0" fontId="20" fillId="0" borderId="0" xfId="2" applyFont="1" applyAlignment="1">
      <alignment vertical="center"/>
    </xf>
    <xf numFmtId="0" fontId="20" fillId="0" borderId="0" xfId="1" applyNumberFormat="1" applyFont="1" applyFill="1"/>
    <xf numFmtId="168" fontId="11" fillId="0" borderId="2" xfId="1" applyNumberFormat="1" applyFont="1" applyBorder="1" applyAlignment="1">
      <alignment horizontal="right" vertical="center" wrapText="1"/>
    </xf>
    <xf numFmtId="0" fontId="33" fillId="0" borderId="1" xfId="0" applyFont="1" applyBorder="1" applyAlignment="1">
      <alignment horizontal="center" wrapText="1"/>
    </xf>
  </cellXfs>
  <cellStyles count="3">
    <cellStyle name="Обычный" xfId="0" builtinId="0"/>
    <cellStyle name="Обычный 10 10" xfId="2" xr:uid="{00000000-0005-0000-0000-000001000000}"/>
    <cellStyle name="Финансовый" xfId="1" builtinId="3"/>
  </cellStyles>
  <dxfs count="0"/>
  <tableStyles count="0" defaultTableStyle="TableStyleMedium2" defaultPivotStyle="PivotStyleLight16"/>
  <colors>
    <mruColors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9B590-E37E-4BB1-AD22-90F064DD7EAC}">
  <dimension ref="A1:M56"/>
  <sheetViews>
    <sheetView view="pageBreakPreview" zoomScale="90" zoomScaleNormal="80" zoomScaleSheetLayoutView="90" workbookViewId="0">
      <selection activeCell="H50" sqref="H50"/>
    </sheetView>
  </sheetViews>
  <sheetFormatPr defaultColWidth="9.140625" defaultRowHeight="15" x14ac:dyDescent="0.2"/>
  <cols>
    <col min="1" max="1" width="9.140625" style="19"/>
    <col min="2" max="2" width="44" style="19" customWidth="1"/>
    <col min="3" max="3" width="18" style="19" customWidth="1"/>
    <col min="4" max="5" width="29.7109375" style="38" customWidth="1"/>
    <col min="6" max="6" width="10.28515625" style="25" customWidth="1"/>
    <col min="7" max="7" width="9.140625" style="25"/>
    <col min="8" max="9" width="32" style="38" customWidth="1"/>
    <col min="10" max="10" width="9.140625" style="78"/>
    <col min="11" max="11" width="18" style="78" customWidth="1"/>
    <col min="12" max="12" width="9.140625" style="78"/>
    <col min="13" max="13" width="11.7109375" style="78" customWidth="1"/>
    <col min="14" max="16384" width="9.140625" style="78"/>
  </cols>
  <sheetData>
    <row r="1" spans="2:13" x14ac:dyDescent="0.2">
      <c r="E1" s="48" t="s">
        <v>26</v>
      </c>
      <c r="I1" s="48"/>
    </row>
    <row r="2" spans="2:13" x14ac:dyDescent="0.2">
      <c r="E2" s="49" t="s">
        <v>147</v>
      </c>
      <c r="I2" s="79"/>
    </row>
    <row r="3" spans="2:13" ht="15" customHeight="1" x14ac:dyDescent="0.2">
      <c r="E3" s="49" t="s">
        <v>143</v>
      </c>
      <c r="I3" s="49"/>
    </row>
    <row r="4" spans="2:13" ht="14.25" customHeight="1" x14ac:dyDescent="0.25">
      <c r="B4" s="65"/>
      <c r="C4" s="65"/>
      <c r="E4" s="49" t="s">
        <v>69</v>
      </c>
      <c r="I4" s="49"/>
    </row>
    <row r="5" spans="2:13" ht="18" customHeight="1" x14ac:dyDescent="0.25">
      <c r="B5" s="70"/>
      <c r="C5" s="70"/>
      <c r="D5" s="39"/>
      <c r="E5" s="39"/>
      <c r="H5" s="39"/>
      <c r="I5" s="39"/>
    </row>
    <row r="6" spans="2:13" ht="75" customHeight="1" x14ac:dyDescent="0.2">
      <c r="B6" s="22"/>
      <c r="C6" s="34"/>
      <c r="D6" s="34" t="s">
        <v>148</v>
      </c>
      <c r="E6" s="34" t="s">
        <v>149</v>
      </c>
      <c r="H6" s="34"/>
      <c r="I6" s="34"/>
      <c r="K6" s="80"/>
    </row>
    <row r="7" spans="2:13" ht="15" customHeight="1" x14ac:dyDescent="0.2">
      <c r="B7" s="22"/>
      <c r="C7" s="35" t="s">
        <v>83</v>
      </c>
      <c r="D7" s="35" t="s">
        <v>27</v>
      </c>
      <c r="E7" s="35" t="s">
        <v>124</v>
      </c>
      <c r="H7" s="34"/>
      <c r="I7" s="34"/>
      <c r="K7" s="80"/>
    </row>
    <row r="8" spans="2:13" ht="27" customHeight="1" x14ac:dyDescent="0.2">
      <c r="B8" s="23" t="s">
        <v>103</v>
      </c>
      <c r="C8" s="90">
        <v>5</v>
      </c>
      <c r="D8" s="27">
        <v>494906</v>
      </c>
      <c r="E8" s="27">
        <v>297408</v>
      </c>
      <c r="F8" s="42"/>
      <c r="H8" s="27"/>
      <c r="I8" s="27"/>
      <c r="K8" s="80"/>
      <c r="M8" s="81"/>
    </row>
    <row r="9" spans="2:13" ht="15" customHeight="1" x14ac:dyDescent="0.2">
      <c r="B9" s="23" t="s">
        <v>104</v>
      </c>
      <c r="C9" s="90">
        <v>5</v>
      </c>
      <c r="D9" s="27">
        <v>6442</v>
      </c>
      <c r="E9" s="27">
        <v>4071</v>
      </c>
      <c r="F9" s="42"/>
      <c r="H9" s="27"/>
      <c r="I9" s="27"/>
      <c r="K9" s="80"/>
      <c r="M9" s="81"/>
    </row>
    <row r="10" spans="2:13" ht="15" customHeight="1" x14ac:dyDescent="0.2">
      <c r="B10" s="23" t="s">
        <v>28</v>
      </c>
      <c r="C10" s="90">
        <v>5</v>
      </c>
      <c r="D10" s="27">
        <v>-293040</v>
      </c>
      <c r="E10" s="27">
        <v>-157982</v>
      </c>
      <c r="F10" s="42"/>
      <c r="H10" s="27"/>
      <c r="I10" s="27"/>
      <c r="K10" s="80"/>
      <c r="M10" s="81"/>
    </row>
    <row r="11" spans="2:13" ht="15.75" customHeight="1" x14ac:dyDescent="0.25">
      <c r="B11" s="20" t="s">
        <v>29</v>
      </c>
      <c r="C11" s="90"/>
      <c r="D11" s="59">
        <f>SUM(D8:D10)</f>
        <v>208308</v>
      </c>
      <c r="E11" s="59">
        <f>SUM(E8:E10)</f>
        <v>143497</v>
      </c>
      <c r="F11" s="42"/>
      <c r="H11" s="37"/>
      <c r="I11" s="37"/>
      <c r="K11" s="80"/>
      <c r="M11" s="81"/>
    </row>
    <row r="12" spans="2:13" ht="8.25" customHeight="1" x14ac:dyDescent="0.25">
      <c r="B12" s="20" t="s">
        <v>0</v>
      </c>
      <c r="C12" s="90"/>
      <c r="D12" s="52"/>
      <c r="E12" s="52"/>
      <c r="F12" s="42"/>
      <c r="H12" s="64"/>
      <c r="I12" s="64"/>
      <c r="K12" s="80"/>
      <c r="M12" s="81"/>
    </row>
    <row r="13" spans="2:13" ht="15.75" x14ac:dyDescent="0.25">
      <c r="B13" s="20"/>
      <c r="C13" s="90"/>
      <c r="D13" s="60"/>
      <c r="E13" s="60"/>
      <c r="F13" s="42"/>
      <c r="H13" s="37"/>
      <c r="I13" s="37"/>
      <c r="K13" s="80"/>
      <c r="M13" s="81"/>
    </row>
    <row r="14" spans="2:13" ht="15" customHeight="1" x14ac:dyDescent="0.2">
      <c r="B14" s="23" t="s">
        <v>30</v>
      </c>
      <c r="C14" s="90"/>
      <c r="D14" s="27">
        <v>22955</v>
      </c>
      <c r="E14" s="27">
        <v>17405</v>
      </c>
      <c r="F14" s="42"/>
      <c r="H14" s="27"/>
      <c r="I14" s="27"/>
      <c r="K14" s="80"/>
      <c r="M14" s="81"/>
    </row>
    <row r="15" spans="2:13" ht="15" customHeight="1" x14ac:dyDescent="0.2">
      <c r="B15" s="23" t="s">
        <v>31</v>
      </c>
      <c r="C15" s="90"/>
      <c r="D15" s="27">
        <v>-15896</v>
      </c>
      <c r="E15" s="27">
        <v>-8314</v>
      </c>
      <c r="F15" s="42"/>
      <c r="H15" s="27"/>
      <c r="I15" s="27"/>
      <c r="K15" s="80"/>
      <c r="M15" s="81"/>
    </row>
    <row r="16" spans="2:13" ht="72" customHeight="1" x14ac:dyDescent="0.2">
      <c r="B16" s="23" t="s">
        <v>132</v>
      </c>
      <c r="C16" s="90">
        <v>6</v>
      </c>
      <c r="D16" s="27">
        <v>-30328</v>
      </c>
      <c r="E16" s="27">
        <v>-12454</v>
      </c>
      <c r="F16" s="42"/>
      <c r="H16" s="27"/>
      <c r="I16" s="27"/>
      <c r="K16" s="80"/>
      <c r="M16" s="81"/>
    </row>
    <row r="17" spans="1:13" ht="109.5" customHeight="1" x14ac:dyDescent="0.2">
      <c r="B17" s="23" t="s">
        <v>152</v>
      </c>
      <c r="C17" s="90"/>
      <c r="D17" s="27">
        <v>8</v>
      </c>
      <c r="E17" s="27">
        <v>7</v>
      </c>
      <c r="F17" s="42"/>
      <c r="H17" s="27"/>
      <c r="I17" s="27"/>
      <c r="K17" s="80"/>
      <c r="M17" s="81"/>
    </row>
    <row r="18" spans="1:13" ht="30" x14ac:dyDescent="0.2">
      <c r="B18" s="23" t="s">
        <v>82</v>
      </c>
      <c r="C18" s="90">
        <v>7</v>
      </c>
      <c r="D18" s="27">
        <v>31623</v>
      </c>
      <c r="E18" s="27">
        <v>16511</v>
      </c>
      <c r="F18" s="42"/>
      <c r="H18" s="27"/>
      <c r="I18" s="27"/>
      <c r="K18" s="80"/>
      <c r="M18" s="81"/>
    </row>
    <row r="19" spans="1:13" ht="15" customHeight="1" x14ac:dyDescent="0.2">
      <c r="B19" s="23" t="s">
        <v>76</v>
      </c>
      <c r="C19" s="90"/>
      <c r="D19" s="27">
        <v>510</v>
      </c>
      <c r="E19" s="27">
        <v>85</v>
      </c>
      <c r="F19" s="42"/>
      <c r="H19" s="27"/>
      <c r="I19" s="27"/>
      <c r="K19" s="80"/>
      <c r="M19" s="81"/>
    </row>
    <row r="20" spans="1:13" ht="15" customHeight="1" x14ac:dyDescent="0.2">
      <c r="B20" s="23" t="s">
        <v>45</v>
      </c>
      <c r="C20" s="90"/>
      <c r="D20" s="27">
        <v>3772</v>
      </c>
      <c r="E20" s="27">
        <v>4767</v>
      </c>
      <c r="F20" s="42"/>
      <c r="H20" s="27"/>
      <c r="I20" s="27"/>
      <c r="K20" s="80"/>
      <c r="M20" s="81"/>
    </row>
    <row r="21" spans="1:13" ht="15" customHeight="1" x14ac:dyDescent="0.25">
      <c r="B21" s="20" t="s">
        <v>32</v>
      </c>
      <c r="C21" s="90"/>
      <c r="D21" s="28">
        <f>SUM(D14:D20)</f>
        <v>12644</v>
      </c>
      <c r="E21" s="28">
        <f>SUM(E14:E20)</f>
        <v>18007</v>
      </c>
      <c r="F21" s="42"/>
      <c r="H21" s="29"/>
      <c r="I21" s="29"/>
      <c r="K21" s="80"/>
      <c r="M21" s="81"/>
    </row>
    <row r="22" spans="1:13" ht="9.75" customHeight="1" x14ac:dyDescent="0.25">
      <c r="B22" s="20" t="s">
        <v>0</v>
      </c>
      <c r="C22" s="90"/>
      <c r="D22" s="52"/>
      <c r="E22" s="52"/>
      <c r="F22" s="42"/>
      <c r="H22" s="64"/>
      <c r="I22" s="64"/>
      <c r="K22" s="80"/>
      <c r="M22" s="81"/>
    </row>
    <row r="23" spans="1:13" ht="15" customHeight="1" x14ac:dyDescent="0.2">
      <c r="B23" s="23" t="s">
        <v>133</v>
      </c>
      <c r="C23" s="90">
        <v>8</v>
      </c>
      <c r="D23" s="27">
        <v>-50335</v>
      </c>
      <c r="E23" s="27">
        <v>-2344</v>
      </c>
      <c r="F23" s="42"/>
      <c r="H23" s="27"/>
      <c r="I23" s="27"/>
      <c r="K23" s="80"/>
      <c r="M23" s="81"/>
    </row>
    <row r="24" spans="1:13" ht="15" customHeight="1" x14ac:dyDescent="0.2">
      <c r="B24" s="23" t="s">
        <v>151</v>
      </c>
      <c r="C24" s="90"/>
      <c r="D24" s="27">
        <v>302</v>
      </c>
      <c r="E24" s="27">
        <v>1290</v>
      </c>
      <c r="F24" s="42"/>
      <c r="H24" s="27"/>
      <c r="I24" s="27"/>
      <c r="K24" s="80"/>
      <c r="M24" s="81"/>
    </row>
    <row r="25" spans="1:13" s="82" customFormat="1" ht="15" customHeight="1" x14ac:dyDescent="0.2">
      <c r="A25" s="19"/>
      <c r="B25" s="23" t="s">
        <v>33</v>
      </c>
      <c r="C25" s="90">
        <v>9</v>
      </c>
      <c r="D25" s="27">
        <v>-80339</v>
      </c>
      <c r="E25" s="27">
        <v>-44968</v>
      </c>
      <c r="F25" s="42"/>
      <c r="G25" s="25"/>
      <c r="H25" s="27"/>
      <c r="I25" s="27"/>
      <c r="J25" s="78"/>
      <c r="K25" s="80"/>
      <c r="L25" s="78"/>
      <c r="M25" s="81"/>
    </row>
    <row r="26" spans="1:13" s="82" customFormat="1" ht="15" customHeight="1" x14ac:dyDescent="0.2">
      <c r="A26" s="19"/>
      <c r="B26" s="23" t="s">
        <v>44</v>
      </c>
      <c r="C26" s="90"/>
      <c r="D26" s="27">
        <v>-12047</v>
      </c>
      <c r="E26" s="27">
        <v>-6660</v>
      </c>
      <c r="F26" s="42"/>
      <c r="G26" s="25"/>
      <c r="H26" s="27"/>
      <c r="I26" s="27"/>
      <c r="J26" s="78"/>
      <c r="K26" s="80"/>
      <c r="L26" s="78"/>
      <c r="M26" s="81"/>
    </row>
    <row r="27" spans="1:13" ht="15" customHeight="1" x14ac:dyDescent="0.25">
      <c r="B27" s="20" t="s">
        <v>34</v>
      </c>
      <c r="C27" s="90"/>
      <c r="D27" s="28">
        <f>SUM(D23:D26)</f>
        <v>-142419</v>
      </c>
      <c r="E27" s="28">
        <f>SUM(E23:E26)</f>
        <v>-52682</v>
      </c>
      <c r="F27" s="42"/>
      <c r="H27" s="29"/>
      <c r="I27" s="29"/>
      <c r="K27" s="80"/>
      <c r="M27" s="81"/>
    </row>
    <row r="28" spans="1:13" ht="24" customHeight="1" x14ac:dyDescent="0.25">
      <c r="B28" s="20" t="s">
        <v>0</v>
      </c>
      <c r="C28" s="90"/>
      <c r="D28" s="52"/>
      <c r="E28" s="52"/>
      <c r="F28" s="42"/>
      <c r="H28" s="64"/>
      <c r="I28" s="64"/>
      <c r="K28" s="80"/>
      <c r="M28" s="81"/>
    </row>
    <row r="29" spans="1:13" ht="30.75" customHeight="1" x14ac:dyDescent="0.25">
      <c r="B29" s="20" t="s">
        <v>35</v>
      </c>
      <c r="C29" s="90"/>
      <c r="D29" s="29">
        <f>D11+D21+D27</f>
        <v>78533</v>
      </c>
      <c r="E29" s="29">
        <f>E11+E21+E27</f>
        <v>108822</v>
      </c>
      <c r="F29" s="42"/>
      <c r="H29" s="29"/>
      <c r="I29" s="29"/>
      <c r="K29" s="80"/>
      <c r="M29" s="81"/>
    </row>
    <row r="30" spans="1:13" ht="15" customHeight="1" x14ac:dyDescent="0.2">
      <c r="B30" s="23" t="s">
        <v>79</v>
      </c>
      <c r="C30" s="90">
        <v>10</v>
      </c>
      <c r="D30" s="27">
        <v>-13950</v>
      </c>
      <c r="E30" s="27">
        <v>-8815</v>
      </c>
      <c r="F30" s="42"/>
      <c r="H30" s="27"/>
      <c r="I30" s="27"/>
      <c r="K30" s="80"/>
      <c r="M30" s="81"/>
    </row>
    <row r="31" spans="1:13" ht="15" customHeight="1" x14ac:dyDescent="0.25">
      <c r="B31" s="20" t="s">
        <v>36</v>
      </c>
      <c r="C31" s="90"/>
      <c r="D31" s="28">
        <f>SUM(D29:D30)</f>
        <v>64583</v>
      </c>
      <c r="E31" s="28">
        <f>SUM(E29:E30)</f>
        <v>100007</v>
      </c>
      <c r="F31" s="42"/>
      <c r="H31" s="29"/>
      <c r="I31" s="29"/>
      <c r="K31" s="80"/>
      <c r="M31" s="81"/>
    </row>
    <row r="32" spans="1:13" ht="26.25" customHeight="1" x14ac:dyDescent="0.25">
      <c r="B32" s="20" t="s">
        <v>0</v>
      </c>
      <c r="C32" s="90"/>
      <c r="D32" s="52"/>
      <c r="E32" s="52"/>
      <c r="F32" s="42"/>
      <c r="H32" s="64"/>
      <c r="I32" s="64"/>
      <c r="K32" s="80"/>
      <c r="M32" s="81"/>
    </row>
    <row r="33" spans="1:13" ht="15" customHeight="1" x14ac:dyDescent="0.2">
      <c r="B33" s="166" t="s">
        <v>37</v>
      </c>
      <c r="C33" s="90"/>
      <c r="D33" s="60"/>
      <c r="E33" s="60"/>
      <c r="H33" s="37"/>
      <c r="I33" s="37"/>
      <c r="K33" s="80"/>
      <c r="M33" s="81"/>
    </row>
    <row r="34" spans="1:13" ht="77.25" customHeight="1" x14ac:dyDescent="0.2">
      <c r="B34" s="167" t="s">
        <v>105</v>
      </c>
      <c r="C34" s="91"/>
      <c r="D34" s="60"/>
      <c r="E34" s="60"/>
      <c r="H34" s="37"/>
      <c r="I34" s="37"/>
      <c r="K34" s="80"/>
      <c r="M34" s="81"/>
    </row>
    <row r="35" spans="1:13" ht="82.5" customHeight="1" x14ac:dyDescent="0.2">
      <c r="B35" s="168" t="s">
        <v>106</v>
      </c>
      <c r="C35" s="92"/>
      <c r="D35" s="27">
        <v>7843</v>
      </c>
      <c r="E35" s="27">
        <v>-79177</v>
      </c>
      <c r="H35" s="27"/>
      <c r="I35" s="27"/>
      <c r="K35" s="80"/>
      <c r="M35" s="81"/>
    </row>
    <row r="36" spans="1:13" ht="97.5" customHeight="1" x14ac:dyDescent="0.2">
      <c r="B36" s="168" t="s">
        <v>108</v>
      </c>
      <c r="C36" s="92">
        <v>8</v>
      </c>
      <c r="D36" s="27">
        <v>-98</v>
      </c>
      <c r="E36" s="27">
        <v>-484</v>
      </c>
      <c r="H36" s="27"/>
      <c r="I36" s="27"/>
      <c r="K36" s="80"/>
      <c r="M36" s="81"/>
    </row>
    <row r="37" spans="1:13" ht="52.5" customHeight="1" x14ac:dyDescent="0.2">
      <c r="B37" s="169" t="s">
        <v>107</v>
      </c>
      <c r="C37" s="93"/>
      <c r="D37" s="27">
        <v>-173</v>
      </c>
      <c r="E37" s="27">
        <v>-142</v>
      </c>
      <c r="H37" s="27"/>
      <c r="I37" s="27"/>
      <c r="K37" s="80"/>
      <c r="M37" s="81"/>
    </row>
    <row r="38" spans="1:13" s="83" customFormat="1" ht="96" customHeight="1" x14ac:dyDescent="0.2">
      <c r="A38" s="22"/>
      <c r="B38" s="170" t="s">
        <v>109</v>
      </c>
      <c r="C38" s="90"/>
      <c r="D38" s="27">
        <v>-8</v>
      </c>
      <c r="E38" s="27">
        <v>-7</v>
      </c>
      <c r="F38" s="46"/>
      <c r="G38" s="46"/>
      <c r="H38" s="27"/>
      <c r="I38" s="27"/>
      <c r="K38" s="80"/>
      <c r="M38" s="81"/>
    </row>
    <row r="39" spans="1:13" s="83" customFormat="1" ht="51" customHeight="1" x14ac:dyDescent="0.25">
      <c r="A39" s="22"/>
      <c r="B39" s="166" t="s">
        <v>134</v>
      </c>
      <c r="C39" s="90"/>
      <c r="D39" s="28">
        <f>SUM(D35:D38)</f>
        <v>7564</v>
      </c>
      <c r="E39" s="28">
        <f>SUM(E35:E38)</f>
        <v>-79810</v>
      </c>
      <c r="F39" s="46"/>
      <c r="G39" s="46"/>
      <c r="H39" s="27"/>
      <c r="I39" s="27"/>
      <c r="K39" s="80"/>
      <c r="M39" s="81"/>
    </row>
    <row r="40" spans="1:13" s="83" customFormat="1" ht="15.75" x14ac:dyDescent="0.2">
      <c r="A40" s="22"/>
      <c r="B40" s="170"/>
      <c r="C40" s="90"/>
      <c r="D40" s="27"/>
      <c r="E40" s="27"/>
      <c r="F40" s="46"/>
      <c r="G40" s="46"/>
      <c r="H40" s="27"/>
      <c r="I40" s="27"/>
      <c r="K40" s="80"/>
      <c r="M40" s="81"/>
    </row>
    <row r="41" spans="1:13" s="83" customFormat="1" ht="63.75" customHeight="1" x14ac:dyDescent="0.2">
      <c r="A41" s="22"/>
      <c r="B41" s="167" t="s">
        <v>110</v>
      </c>
      <c r="C41" s="91"/>
      <c r="D41" s="27"/>
      <c r="E41" s="27"/>
      <c r="F41" s="46"/>
      <c r="G41" s="46"/>
      <c r="H41" s="27"/>
      <c r="I41" s="27"/>
      <c r="K41" s="80"/>
      <c r="M41" s="81"/>
    </row>
    <row r="42" spans="1:13" s="83" customFormat="1" ht="68.25" customHeight="1" x14ac:dyDescent="0.2">
      <c r="A42" s="22"/>
      <c r="B42" s="170" t="s">
        <v>135</v>
      </c>
      <c r="C42" s="90"/>
      <c r="D42" s="84">
        <v>11</v>
      </c>
      <c r="E42" s="84">
        <v>-16</v>
      </c>
      <c r="F42" s="46"/>
      <c r="G42" s="46"/>
      <c r="H42" s="27"/>
      <c r="I42" s="27"/>
      <c r="K42" s="80"/>
      <c r="M42" s="81"/>
    </row>
    <row r="43" spans="1:13" s="83" customFormat="1" ht="75" customHeight="1" x14ac:dyDescent="0.2">
      <c r="A43" s="22"/>
      <c r="B43" s="166" t="s">
        <v>136</v>
      </c>
      <c r="C43" s="90"/>
      <c r="D43" s="27">
        <f>SUM(D42)</f>
        <v>11</v>
      </c>
      <c r="E43" s="27">
        <f>SUM(E42)</f>
        <v>-16</v>
      </c>
      <c r="F43" s="46"/>
      <c r="G43" s="46"/>
      <c r="H43" s="27"/>
      <c r="I43" s="27"/>
      <c r="K43" s="80"/>
      <c r="M43" s="81"/>
    </row>
    <row r="44" spans="1:13" ht="54.75" customHeight="1" x14ac:dyDescent="0.25">
      <c r="B44" s="166" t="s">
        <v>137</v>
      </c>
      <c r="C44" s="90"/>
      <c r="D44" s="28">
        <f>SUM(D39:D42)</f>
        <v>7575</v>
      </c>
      <c r="E44" s="28">
        <f>SUM(E39:E42)</f>
        <v>-79826</v>
      </c>
      <c r="H44" s="29"/>
      <c r="I44" s="29"/>
      <c r="K44" s="80"/>
      <c r="M44" s="81"/>
    </row>
    <row r="45" spans="1:13" ht="36" customHeight="1" thickBot="1" x14ac:dyDescent="0.3">
      <c r="B45" s="166" t="s">
        <v>138</v>
      </c>
      <c r="C45" s="90"/>
      <c r="D45" s="45">
        <f>D31+D44</f>
        <v>72158</v>
      </c>
      <c r="E45" s="45">
        <f>E31+E44</f>
        <v>20181</v>
      </c>
      <c r="H45" s="29"/>
      <c r="I45" s="29"/>
      <c r="K45" s="80"/>
      <c r="M45" s="81"/>
    </row>
    <row r="46" spans="1:13" ht="20.25" customHeight="1" thickTop="1" x14ac:dyDescent="0.2">
      <c r="B46" s="166" t="s">
        <v>0</v>
      </c>
      <c r="C46" s="90"/>
      <c r="D46" s="36"/>
      <c r="E46" s="36"/>
      <c r="H46" s="37"/>
      <c r="I46" s="37"/>
      <c r="K46" s="80"/>
      <c r="M46" s="81"/>
    </row>
    <row r="47" spans="1:13" ht="34.5" customHeight="1" x14ac:dyDescent="0.2">
      <c r="B47" s="166" t="s">
        <v>111</v>
      </c>
      <c r="C47" s="90">
        <v>22</v>
      </c>
      <c r="D47" s="85">
        <v>0.7</v>
      </c>
      <c r="E47" s="85">
        <v>1.1000000000000001</v>
      </c>
      <c r="H47" s="37"/>
      <c r="I47" s="37"/>
      <c r="K47" s="86"/>
      <c r="M47" s="87"/>
    </row>
    <row r="48" spans="1:13" ht="15.6" customHeight="1" x14ac:dyDescent="0.2">
      <c r="B48" s="23"/>
      <c r="C48" s="23"/>
      <c r="D48" s="37"/>
      <c r="E48" s="37"/>
      <c r="H48" s="37"/>
      <c r="I48" s="37"/>
    </row>
    <row r="49" spans="2:9" ht="15.6" customHeight="1" x14ac:dyDescent="0.2">
      <c r="B49" s="23"/>
      <c r="C49" s="23"/>
      <c r="D49" s="37"/>
      <c r="E49" s="37"/>
      <c r="H49" s="37"/>
      <c r="I49" s="37"/>
    </row>
    <row r="50" spans="2:9" ht="15.6" customHeight="1" x14ac:dyDescent="0.2">
      <c r="B50" s="23"/>
      <c r="C50" s="23"/>
      <c r="D50" s="37"/>
      <c r="E50" s="37"/>
      <c r="H50" s="37"/>
      <c r="I50" s="37"/>
    </row>
    <row r="51" spans="2:9" ht="25.5" customHeight="1" x14ac:dyDescent="0.2">
      <c r="B51" s="2" t="s">
        <v>118</v>
      </c>
      <c r="C51" s="2"/>
      <c r="D51" s="176" t="s">
        <v>119</v>
      </c>
      <c r="E51" s="2"/>
      <c r="H51" s="54"/>
      <c r="I51" s="2"/>
    </row>
    <row r="52" spans="2:9" x14ac:dyDescent="0.2">
      <c r="B52" s="17" t="s">
        <v>175</v>
      </c>
      <c r="C52" s="71"/>
      <c r="D52" s="17" t="s">
        <v>117</v>
      </c>
      <c r="E52" s="17"/>
      <c r="H52" s="54"/>
      <c r="I52" s="17"/>
    </row>
    <row r="53" spans="2:9" ht="39" customHeight="1" x14ac:dyDescent="0.2">
      <c r="B53" s="173" t="s">
        <v>176</v>
      </c>
      <c r="C53" s="174"/>
      <c r="D53" s="175" t="s">
        <v>172</v>
      </c>
      <c r="E53" s="17"/>
      <c r="I53" s="17"/>
    </row>
    <row r="54" spans="2:9" ht="17.25" customHeight="1" x14ac:dyDescent="0.2">
      <c r="B54" s="17"/>
      <c r="C54" s="17"/>
      <c r="E54" s="17"/>
      <c r="H54" s="88"/>
      <c r="I54" s="17"/>
    </row>
    <row r="55" spans="2:9" ht="17.25" customHeight="1" x14ac:dyDescent="0.2">
      <c r="B55" s="17"/>
      <c r="C55" s="17"/>
      <c r="E55" s="17"/>
      <c r="I55" s="17"/>
    </row>
    <row r="56" spans="2:9" ht="16.899999999999999" customHeight="1" x14ac:dyDescent="0.2">
      <c r="B56" s="21"/>
      <c r="C56" s="21"/>
      <c r="E56" s="50"/>
      <c r="F56" s="44" t="s">
        <v>67</v>
      </c>
      <c r="I56" s="50"/>
    </row>
  </sheetData>
  <pageMargins left="0.25" right="0.25" top="0.75" bottom="0.75" header="0.3" footer="0.3"/>
  <pageSetup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E2194-20D0-4F30-9713-2DB7967A6302}">
  <dimension ref="B1:F66"/>
  <sheetViews>
    <sheetView view="pageBreakPreview" topLeftCell="A22" zoomScale="110" zoomScaleNormal="80" zoomScaleSheetLayoutView="110" workbookViewId="0">
      <selection activeCell="D35" sqref="D35"/>
    </sheetView>
  </sheetViews>
  <sheetFormatPr defaultColWidth="9.140625" defaultRowHeight="12.75" x14ac:dyDescent="0.2"/>
  <cols>
    <col min="1" max="1" width="9.140625" style="78"/>
    <col min="2" max="2" width="37" style="78" customWidth="1"/>
    <col min="3" max="3" width="10" style="74" customWidth="1"/>
    <col min="4" max="4" width="29.42578125" style="25" customWidth="1"/>
    <col min="5" max="5" width="28.7109375" style="25" customWidth="1"/>
    <col min="6" max="6" width="6.5703125" style="78" customWidth="1"/>
    <col min="7" max="16384" width="9.140625" style="78"/>
  </cols>
  <sheetData>
    <row r="1" spans="2:5" x14ac:dyDescent="0.2">
      <c r="E1" s="7" t="s">
        <v>26</v>
      </c>
    </row>
    <row r="2" spans="2:5" x14ac:dyDescent="0.2">
      <c r="E2" s="8" t="s">
        <v>144</v>
      </c>
    </row>
    <row r="3" spans="2:5" x14ac:dyDescent="0.2">
      <c r="B3" s="66"/>
      <c r="E3" s="8"/>
    </row>
    <row r="4" spans="2:5" x14ac:dyDescent="0.2">
      <c r="B4" s="66"/>
      <c r="E4" s="8" t="s">
        <v>69</v>
      </c>
    </row>
    <row r="5" spans="2:5" x14ac:dyDescent="0.2">
      <c r="E5" s="8"/>
    </row>
    <row r="7" spans="2:5" x14ac:dyDescent="0.2">
      <c r="B7" s="89"/>
      <c r="C7" s="72"/>
      <c r="D7" s="30" t="s">
        <v>150</v>
      </c>
      <c r="E7" s="30" t="s">
        <v>123</v>
      </c>
    </row>
    <row r="8" spans="2:5" x14ac:dyDescent="0.2">
      <c r="B8" s="89"/>
      <c r="C8" s="96" t="s">
        <v>83</v>
      </c>
      <c r="D8" s="31" t="s">
        <v>27</v>
      </c>
      <c r="E8" s="31" t="s">
        <v>124</v>
      </c>
    </row>
    <row r="9" spans="2:5" x14ac:dyDescent="0.2">
      <c r="B9" s="4" t="s">
        <v>1</v>
      </c>
      <c r="C9" s="72"/>
      <c r="D9" s="32"/>
      <c r="E9" s="32"/>
    </row>
    <row r="10" spans="2:5" x14ac:dyDescent="0.2">
      <c r="B10" s="172" t="s">
        <v>2</v>
      </c>
      <c r="C10" s="72">
        <v>11</v>
      </c>
      <c r="D10" s="97">
        <v>917730</v>
      </c>
      <c r="E10" s="97">
        <v>1142339</v>
      </c>
    </row>
    <row r="11" spans="2:5" x14ac:dyDescent="0.2">
      <c r="B11" s="172" t="s">
        <v>74</v>
      </c>
      <c r="C11" s="72">
        <v>12</v>
      </c>
      <c r="D11" s="97">
        <v>85843</v>
      </c>
      <c r="E11" s="97">
        <v>71934</v>
      </c>
    </row>
    <row r="12" spans="2:5" ht="43.5" customHeight="1" x14ac:dyDescent="0.2">
      <c r="B12" s="172" t="s">
        <v>70</v>
      </c>
      <c r="C12" s="72"/>
      <c r="D12" s="97">
        <v>28344</v>
      </c>
      <c r="E12" s="97">
        <v>5732</v>
      </c>
    </row>
    <row r="13" spans="2:5" x14ac:dyDescent="0.2">
      <c r="B13" s="75" t="s">
        <v>3</v>
      </c>
      <c r="C13" s="72">
        <v>13</v>
      </c>
      <c r="D13" s="97">
        <v>3866996</v>
      </c>
      <c r="E13" s="97">
        <v>3686772</v>
      </c>
    </row>
    <row r="14" spans="2:5" x14ac:dyDescent="0.2">
      <c r="B14" s="75" t="s">
        <v>72</v>
      </c>
      <c r="C14" s="72"/>
      <c r="D14" s="97"/>
      <c r="E14" s="97"/>
    </row>
    <row r="15" spans="2:5" x14ac:dyDescent="0.2">
      <c r="B15" s="171" t="s">
        <v>112</v>
      </c>
      <c r="C15" s="72">
        <v>14</v>
      </c>
      <c r="D15" s="98">
        <v>952236</v>
      </c>
      <c r="E15" s="98">
        <v>918396</v>
      </c>
    </row>
    <row r="16" spans="2:5" ht="25.5" x14ac:dyDescent="0.2">
      <c r="B16" s="171" t="s">
        <v>80</v>
      </c>
      <c r="C16" s="72">
        <v>14</v>
      </c>
      <c r="D16" s="98">
        <v>133340</v>
      </c>
      <c r="E16" s="98">
        <v>66546</v>
      </c>
    </row>
    <row r="17" spans="2:5" x14ac:dyDescent="0.2">
      <c r="B17" s="75" t="s">
        <v>4</v>
      </c>
      <c r="C17" s="72"/>
      <c r="D17" s="97">
        <v>81711</v>
      </c>
      <c r="E17" s="97">
        <v>86737</v>
      </c>
    </row>
    <row r="18" spans="2:5" x14ac:dyDescent="0.2">
      <c r="B18" s="75" t="s">
        <v>5</v>
      </c>
      <c r="C18" s="72"/>
      <c r="D18" s="97">
        <v>46454</v>
      </c>
      <c r="E18" s="97">
        <v>43314</v>
      </c>
    </row>
    <row r="19" spans="2:5" x14ac:dyDescent="0.2">
      <c r="B19" s="172" t="s">
        <v>153</v>
      </c>
      <c r="C19" s="72">
        <v>15</v>
      </c>
      <c r="D19" s="97">
        <v>49205</v>
      </c>
      <c r="E19" s="97">
        <v>0</v>
      </c>
    </row>
    <row r="20" spans="2:5" x14ac:dyDescent="0.2">
      <c r="B20" s="107" t="s">
        <v>126</v>
      </c>
      <c r="C20" s="72">
        <v>4</v>
      </c>
      <c r="D20" s="97">
        <v>26364</v>
      </c>
      <c r="E20" s="97">
        <v>26364</v>
      </c>
    </row>
    <row r="21" spans="2:5" x14ac:dyDescent="0.2">
      <c r="B21" s="75" t="s">
        <v>6</v>
      </c>
      <c r="C21" s="72"/>
      <c r="D21" s="99">
        <v>55000</v>
      </c>
      <c r="E21" s="99">
        <v>53993</v>
      </c>
    </row>
    <row r="22" spans="2:5" ht="15" customHeight="1" thickBot="1" x14ac:dyDescent="0.25">
      <c r="B22" s="4" t="s">
        <v>113</v>
      </c>
      <c r="C22" s="72"/>
      <c r="D22" s="100">
        <f>SUM(D10:D21)</f>
        <v>6243223</v>
      </c>
      <c r="E22" s="100">
        <f>SUM(E10:E21)</f>
        <v>6102127</v>
      </c>
    </row>
    <row r="23" spans="2:5" ht="13.5" thickTop="1" x14ac:dyDescent="0.2">
      <c r="B23" s="4" t="s">
        <v>0</v>
      </c>
      <c r="C23" s="72"/>
      <c r="D23" s="101"/>
      <c r="E23" s="102"/>
    </row>
    <row r="24" spans="2:5" x14ac:dyDescent="0.2">
      <c r="B24" s="4"/>
      <c r="C24" s="72"/>
      <c r="D24" s="101"/>
      <c r="E24" s="102"/>
    </row>
    <row r="25" spans="2:5" x14ac:dyDescent="0.2">
      <c r="B25" s="4" t="s">
        <v>7</v>
      </c>
      <c r="C25" s="72"/>
      <c r="D25" s="101"/>
      <c r="E25" s="102"/>
    </row>
    <row r="26" spans="2:5" x14ac:dyDescent="0.2">
      <c r="B26" s="75" t="s">
        <v>8</v>
      </c>
      <c r="C26" s="72">
        <v>16</v>
      </c>
      <c r="D26" s="97">
        <v>4269173</v>
      </c>
      <c r="E26" s="97">
        <v>4292728</v>
      </c>
    </row>
    <row r="27" spans="2:5" x14ac:dyDescent="0.2">
      <c r="B27" s="75" t="s">
        <v>127</v>
      </c>
      <c r="C27" s="72">
        <v>17</v>
      </c>
      <c r="D27" s="97">
        <v>115335</v>
      </c>
      <c r="E27" s="97">
        <v>106122</v>
      </c>
    </row>
    <row r="28" spans="2:5" ht="25.5" x14ac:dyDescent="0.2">
      <c r="B28" s="75" t="s">
        <v>75</v>
      </c>
      <c r="C28" s="72">
        <v>18</v>
      </c>
      <c r="D28" s="97">
        <v>217542</v>
      </c>
      <c r="E28" s="97">
        <v>331812</v>
      </c>
    </row>
    <row r="29" spans="2:5" ht="25.5" x14ac:dyDescent="0.2">
      <c r="B29" s="110" t="s">
        <v>39</v>
      </c>
      <c r="C29" s="72">
        <v>19</v>
      </c>
      <c r="D29" s="97">
        <v>132926</v>
      </c>
      <c r="E29" s="97">
        <v>64781</v>
      </c>
    </row>
    <row r="30" spans="2:5" x14ac:dyDescent="0.2">
      <c r="B30" s="172" t="s">
        <v>9</v>
      </c>
      <c r="C30" s="72">
        <v>20</v>
      </c>
      <c r="D30" s="97">
        <v>520766</v>
      </c>
      <c r="E30" s="97">
        <v>443087</v>
      </c>
    </row>
    <row r="31" spans="2:5" x14ac:dyDescent="0.2">
      <c r="B31" s="75" t="s">
        <v>10</v>
      </c>
      <c r="C31" s="72"/>
      <c r="D31" s="97">
        <v>10549</v>
      </c>
      <c r="E31" s="97">
        <v>11529</v>
      </c>
    </row>
    <row r="32" spans="2:5" ht="38.25" x14ac:dyDescent="0.2">
      <c r="B32" s="75" t="s">
        <v>154</v>
      </c>
      <c r="C32" s="72">
        <v>15</v>
      </c>
      <c r="D32" s="97">
        <v>6068</v>
      </c>
      <c r="E32" s="97">
        <v>0</v>
      </c>
    </row>
    <row r="33" spans="2:5" x14ac:dyDescent="0.2">
      <c r="B33" s="172" t="s">
        <v>11</v>
      </c>
      <c r="C33" s="72"/>
      <c r="D33" s="97">
        <v>5613</v>
      </c>
      <c r="E33" s="97">
        <v>3117</v>
      </c>
    </row>
    <row r="34" spans="2:5" x14ac:dyDescent="0.2">
      <c r="B34" s="75" t="s">
        <v>12</v>
      </c>
      <c r="C34" s="72"/>
      <c r="D34" s="97">
        <v>81112</v>
      </c>
      <c r="E34" s="97">
        <v>74088</v>
      </c>
    </row>
    <row r="35" spans="2:5" ht="14.45" customHeight="1" thickBot="1" x14ac:dyDescent="0.25">
      <c r="B35" s="4" t="s">
        <v>114</v>
      </c>
      <c r="C35" s="72"/>
      <c r="D35" s="103">
        <f>SUM(D26:D34)</f>
        <v>5359084</v>
      </c>
      <c r="E35" s="103">
        <f>SUM(E26:E34)</f>
        <v>5327264</v>
      </c>
    </row>
    <row r="36" spans="2:5" ht="13.5" thickTop="1" x14ac:dyDescent="0.2">
      <c r="B36" s="4" t="s">
        <v>0</v>
      </c>
      <c r="C36" s="72"/>
      <c r="D36" s="101"/>
      <c r="E36" s="102"/>
    </row>
    <row r="37" spans="2:5" x14ac:dyDescent="0.2">
      <c r="B37" s="4" t="s">
        <v>13</v>
      </c>
      <c r="C37" s="72"/>
      <c r="D37" s="101"/>
      <c r="E37" s="102"/>
    </row>
    <row r="38" spans="2:5" x14ac:dyDescent="0.2">
      <c r="B38" s="75" t="s">
        <v>14</v>
      </c>
      <c r="C38" s="72">
        <v>21</v>
      </c>
      <c r="D38" s="97">
        <v>378933</v>
      </c>
      <c r="E38" s="97">
        <v>332815</v>
      </c>
    </row>
    <row r="39" spans="2:5" x14ac:dyDescent="0.2">
      <c r="B39" s="172" t="s">
        <v>15</v>
      </c>
      <c r="C39" s="72"/>
      <c r="D39" s="97">
        <v>31978</v>
      </c>
      <c r="E39" s="97">
        <v>31334</v>
      </c>
    </row>
    <row r="40" spans="2:5" ht="25.5" x14ac:dyDescent="0.2">
      <c r="B40" s="107" t="s">
        <v>128</v>
      </c>
      <c r="C40" s="72"/>
      <c r="D40" s="97">
        <v>209586</v>
      </c>
      <c r="E40" s="97">
        <v>209586</v>
      </c>
    </row>
    <row r="41" spans="2:5" x14ac:dyDescent="0.2">
      <c r="B41" s="75" t="s">
        <v>46</v>
      </c>
      <c r="C41" s="72">
        <v>21</v>
      </c>
      <c r="D41" s="97">
        <v>-315</v>
      </c>
      <c r="E41" s="97">
        <v>-315</v>
      </c>
    </row>
    <row r="42" spans="2:5" x14ac:dyDescent="0.2">
      <c r="B42" s="75" t="s">
        <v>40</v>
      </c>
      <c r="C42" s="72"/>
      <c r="D42" s="97">
        <v>-46702</v>
      </c>
      <c r="E42" s="97">
        <v>-54277</v>
      </c>
    </row>
    <row r="43" spans="2:5" x14ac:dyDescent="0.2">
      <c r="B43" s="75" t="s">
        <v>71</v>
      </c>
      <c r="C43" s="72"/>
      <c r="D43" s="97">
        <v>310659</v>
      </c>
      <c r="E43" s="97">
        <v>255720</v>
      </c>
    </row>
    <row r="44" spans="2:5" ht="15" customHeight="1" x14ac:dyDescent="0.2">
      <c r="B44" s="4" t="s">
        <v>115</v>
      </c>
      <c r="C44" s="72"/>
      <c r="D44" s="104">
        <f>SUM(D38:D43)</f>
        <v>884139</v>
      </c>
      <c r="E44" s="104">
        <f>SUM(E38:E43)</f>
        <v>774863</v>
      </c>
    </row>
    <row r="45" spans="2:5" ht="15.6" customHeight="1" thickBot="1" x14ac:dyDescent="0.25">
      <c r="B45" s="4" t="s">
        <v>116</v>
      </c>
      <c r="C45" s="72"/>
      <c r="D45" s="103">
        <f>D35+OLE_LINK16</f>
        <v>6243223</v>
      </c>
      <c r="E45" s="103">
        <f>E35+E44</f>
        <v>6102127</v>
      </c>
    </row>
    <row r="46" spans="2:5" ht="13.5" thickTop="1" x14ac:dyDescent="0.2"/>
    <row r="49" spans="2:6" x14ac:dyDescent="0.2">
      <c r="E49" s="43"/>
    </row>
    <row r="60" spans="2:6" x14ac:dyDescent="0.2">
      <c r="B60" s="2"/>
      <c r="C60" s="94"/>
      <c r="E60" s="2"/>
    </row>
    <row r="61" spans="2:6" x14ac:dyDescent="0.2">
      <c r="B61" s="2"/>
      <c r="C61" s="94"/>
      <c r="E61" s="2"/>
    </row>
    <row r="62" spans="2:6" x14ac:dyDescent="0.2">
      <c r="B62" s="3"/>
      <c r="C62" s="95"/>
      <c r="E62" s="18"/>
      <c r="F62" s="77" t="s">
        <v>68</v>
      </c>
    </row>
    <row r="66" spans="4:5" x14ac:dyDescent="0.2">
      <c r="D66" s="61">
        <f>D22-D45</f>
        <v>0</v>
      </c>
      <c r="E66" s="33">
        <f>E22-E45</f>
        <v>0</v>
      </c>
    </row>
  </sheetData>
  <pageMargins left="0.70866141732283472" right="0.70866141732283472" top="0.74803149606299213" bottom="0.74803149606299213" header="0.31496062992125984" footer="0.31496062992125984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6"/>
  <sheetViews>
    <sheetView view="pageBreakPreview" zoomScaleNormal="80" zoomScaleSheetLayoutView="100" workbookViewId="0">
      <selection activeCell="E35" sqref="E35"/>
    </sheetView>
  </sheetViews>
  <sheetFormatPr defaultColWidth="9.140625" defaultRowHeight="12.75" x14ac:dyDescent="0.2"/>
  <cols>
    <col min="1" max="1" width="4.7109375" style="1" customWidth="1"/>
    <col min="2" max="2" width="43.85546875" style="1" customWidth="1"/>
    <col min="3" max="3" width="11.28515625" style="1" customWidth="1"/>
    <col min="4" max="5" width="30.140625" style="1" customWidth="1"/>
    <col min="6" max="6" width="4.7109375" style="1" customWidth="1"/>
    <col min="7" max="7" width="2.5703125" style="1" hidden="1" customWidth="1"/>
    <col min="8" max="8" width="2" style="1" customWidth="1"/>
    <col min="9" max="9" width="13.140625" style="1" bestFit="1" customWidth="1"/>
    <col min="10" max="10" width="10.28515625" style="1" bestFit="1" customWidth="1"/>
    <col min="11" max="16384" width="9.140625" style="1"/>
  </cols>
  <sheetData>
    <row r="1" spans="2:9" x14ac:dyDescent="0.2">
      <c r="E1" s="7" t="s">
        <v>26</v>
      </c>
    </row>
    <row r="2" spans="2:9" x14ac:dyDescent="0.2">
      <c r="E2" s="8" t="s">
        <v>146</v>
      </c>
    </row>
    <row r="3" spans="2:9" ht="15" customHeight="1" x14ac:dyDescent="0.2">
      <c r="B3" s="66"/>
      <c r="C3" s="66"/>
      <c r="E3" s="8" t="s">
        <v>143</v>
      </c>
    </row>
    <row r="4" spans="2:9" x14ac:dyDescent="0.2">
      <c r="B4" s="66"/>
      <c r="C4" s="66"/>
      <c r="E4" s="8" t="s">
        <v>25</v>
      </c>
    </row>
    <row r="5" spans="2:9" ht="4.1500000000000004" customHeight="1" x14ac:dyDescent="0.2"/>
    <row r="6" spans="2:9" ht="57.75" customHeight="1" x14ac:dyDescent="0.2">
      <c r="B6" s="6"/>
      <c r="C6" s="6"/>
      <c r="D6" s="14" t="s">
        <v>155</v>
      </c>
      <c r="E6" s="14" t="s">
        <v>149</v>
      </c>
    </row>
    <row r="7" spans="2:9" x14ac:dyDescent="0.2">
      <c r="B7" s="6"/>
      <c r="C7" s="31" t="s">
        <v>83</v>
      </c>
      <c r="D7" s="14" t="s">
        <v>27</v>
      </c>
      <c r="E7" s="14" t="s">
        <v>124</v>
      </c>
    </row>
    <row r="8" spans="2:9" ht="25.5" x14ac:dyDescent="0.2">
      <c r="B8" s="4" t="s">
        <v>16</v>
      </c>
      <c r="C8" s="4"/>
      <c r="D8" s="4"/>
      <c r="E8" s="5"/>
    </row>
    <row r="9" spans="2:9" x14ac:dyDescent="0.2">
      <c r="B9" s="5" t="s">
        <v>17</v>
      </c>
      <c r="C9" s="72">
        <v>5</v>
      </c>
      <c r="D9" s="153">
        <v>479371</v>
      </c>
      <c r="E9" s="154">
        <v>363589</v>
      </c>
      <c r="F9" s="10"/>
      <c r="G9" s="67"/>
      <c r="H9" s="12"/>
      <c r="I9" s="12"/>
    </row>
    <row r="10" spans="2:9" x14ac:dyDescent="0.2">
      <c r="B10" s="5" t="s">
        <v>18</v>
      </c>
      <c r="C10" s="72">
        <v>5</v>
      </c>
      <c r="D10" s="153">
        <v>-272185</v>
      </c>
      <c r="E10" s="154">
        <v>-149174</v>
      </c>
      <c r="H10" s="12"/>
      <c r="I10" s="12"/>
    </row>
    <row r="11" spans="2:9" x14ac:dyDescent="0.2">
      <c r="B11" s="5" t="s">
        <v>19</v>
      </c>
      <c r="C11" s="72"/>
      <c r="D11" s="153">
        <v>23740</v>
      </c>
      <c r="E11" s="154">
        <v>17288</v>
      </c>
      <c r="H11" s="12"/>
      <c r="I11" s="12"/>
    </row>
    <row r="12" spans="2:9" x14ac:dyDescent="0.2">
      <c r="B12" s="5" t="s">
        <v>20</v>
      </c>
      <c r="C12" s="72"/>
      <c r="D12" s="153">
        <v>-16800</v>
      </c>
      <c r="E12" s="154">
        <v>-8342</v>
      </c>
      <c r="H12" s="12"/>
      <c r="I12" s="12"/>
    </row>
    <row r="13" spans="2:9" s="26" customFormat="1" ht="26.1" customHeight="1" x14ac:dyDescent="0.2">
      <c r="B13" s="107" t="s">
        <v>129</v>
      </c>
      <c r="C13" s="72"/>
      <c r="D13" s="153">
        <v>-24956</v>
      </c>
      <c r="E13" s="154">
        <v>-12325</v>
      </c>
      <c r="G13" s="1" t="s">
        <v>47</v>
      </c>
      <c r="H13" s="47"/>
      <c r="I13" s="47"/>
    </row>
    <row r="14" spans="2:9" ht="25.5" x14ac:dyDescent="0.2">
      <c r="B14" s="5" t="s">
        <v>89</v>
      </c>
      <c r="C14" s="72">
        <v>7</v>
      </c>
      <c r="D14" s="153">
        <v>22991</v>
      </c>
      <c r="E14" s="154">
        <v>18212</v>
      </c>
      <c r="G14" s="1" t="s">
        <v>48</v>
      </c>
      <c r="H14" s="12"/>
      <c r="I14" s="12"/>
    </row>
    <row r="15" spans="2:9" ht="25.5" x14ac:dyDescent="0.2">
      <c r="B15" s="110" t="s">
        <v>173</v>
      </c>
      <c r="C15" s="72"/>
      <c r="D15" s="153">
        <v>1303</v>
      </c>
      <c r="E15" s="154">
        <v>1643</v>
      </c>
      <c r="G15" s="1" t="s">
        <v>49</v>
      </c>
      <c r="H15" s="12"/>
      <c r="I15" s="12"/>
    </row>
    <row r="16" spans="2:9" x14ac:dyDescent="0.2">
      <c r="B16" s="5" t="s">
        <v>76</v>
      </c>
      <c r="C16" s="72"/>
      <c r="D16" s="153">
        <v>510</v>
      </c>
      <c r="E16" s="154">
        <v>85</v>
      </c>
      <c r="H16" s="12"/>
      <c r="I16" s="12"/>
    </row>
    <row r="17" spans="1:9" ht="25.5" x14ac:dyDescent="0.2">
      <c r="B17" s="5" t="s">
        <v>90</v>
      </c>
      <c r="C17" s="72"/>
      <c r="D17" s="153">
        <v>-64013</v>
      </c>
      <c r="E17" s="154">
        <v>-37754</v>
      </c>
      <c r="G17" s="1" t="s">
        <v>50</v>
      </c>
      <c r="H17" s="12"/>
      <c r="I17" s="12"/>
    </row>
    <row r="18" spans="1:9" ht="38.25" x14ac:dyDescent="0.2">
      <c r="A18" s="62"/>
      <c r="B18" s="4" t="s">
        <v>178</v>
      </c>
      <c r="C18" s="72"/>
      <c r="D18" s="152">
        <f>SUM(D9:D17)</f>
        <v>149961</v>
      </c>
      <c r="E18" s="152">
        <f>SUM(E9:E17)</f>
        <v>193222</v>
      </c>
      <c r="H18" s="12"/>
      <c r="I18" s="12"/>
    </row>
    <row r="19" spans="1:9" x14ac:dyDescent="0.2">
      <c r="A19" s="62"/>
      <c r="B19" s="4"/>
      <c r="C19" s="72"/>
      <c r="D19" s="41"/>
      <c r="E19" s="13"/>
      <c r="H19" s="12"/>
      <c r="I19" s="12"/>
    </row>
    <row r="20" spans="1:9" ht="25.5" x14ac:dyDescent="0.2">
      <c r="B20" s="4" t="s">
        <v>91</v>
      </c>
      <c r="C20" s="72"/>
      <c r="D20" s="41"/>
      <c r="E20" s="13"/>
      <c r="H20" s="12"/>
      <c r="I20" s="12"/>
    </row>
    <row r="21" spans="1:9" x14ac:dyDescent="0.2">
      <c r="B21" s="5" t="s">
        <v>74</v>
      </c>
      <c r="C21" s="72"/>
      <c r="D21" s="153">
        <v>-17304</v>
      </c>
      <c r="E21" s="154">
        <v>-49210</v>
      </c>
      <c r="F21" s="9"/>
      <c r="G21" s="10" t="s">
        <v>51</v>
      </c>
      <c r="H21" s="12"/>
      <c r="I21" s="12"/>
    </row>
    <row r="22" spans="1:9" ht="26.1" customHeight="1" x14ac:dyDescent="0.2">
      <c r="B22" s="5" t="s">
        <v>92</v>
      </c>
      <c r="C22" s="72"/>
      <c r="D22" s="153">
        <v>-22694</v>
      </c>
      <c r="E22" s="154">
        <v>181</v>
      </c>
      <c r="F22" s="9"/>
      <c r="G22" s="10"/>
      <c r="H22" s="12"/>
      <c r="I22" s="12"/>
    </row>
    <row r="23" spans="1:9" ht="13.5" customHeight="1" x14ac:dyDescent="0.2">
      <c r="B23" s="5" t="s">
        <v>3</v>
      </c>
      <c r="C23" s="72"/>
      <c r="D23" s="153">
        <v>-270270</v>
      </c>
      <c r="E23" s="154">
        <v>-932921</v>
      </c>
      <c r="F23" s="9"/>
      <c r="G23" s="10"/>
      <c r="H23" s="12"/>
      <c r="I23" s="12"/>
    </row>
    <row r="24" spans="1:9" x14ac:dyDescent="0.2">
      <c r="B24" s="5" t="s">
        <v>6</v>
      </c>
      <c r="C24" s="72"/>
      <c r="D24" s="153">
        <v>6438</v>
      </c>
      <c r="E24" s="154">
        <v>1270</v>
      </c>
      <c r="F24" s="9"/>
      <c r="G24" s="10" t="s">
        <v>52</v>
      </c>
      <c r="H24" s="12"/>
      <c r="I24" s="12"/>
    </row>
    <row r="25" spans="1:9" x14ac:dyDescent="0.2">
      <c r="B25" s="4" t="s">
        <v>0</v>
      </c>
      <c r="C25" s="72"/>
      <c r="D25" s="41"/>
      <c r="E25" s="13"/>
      <c r="H25" s="12"/>
      <c r="I25" s="12"/>
    </row>
    <row r="26" spans="1:9" ht="25.5" x14ac:dyDescent="0.2">
      <c r="B26" s="4" t="s">
        <v>21</v>
      </c>
      <c r="C26" s="72"/>
      <c r="D26" s="41"/>
      <c r="E26" s="13"/>
      <c r="H26" s="12"/>
      <c r="I26" s="12"/>
    </row>
    <row r="27" spans="1:9" x14ac:dyDescent="0.2">
      <c r="B27" s="5" t="s">
        <v>8</v>
      </c>
      <c r="C27" s="72"/>
      <c r="D27" s="153">
        <v>27844</v>
      </c>
      <c r="E27" s="154">
        <v>218644</v>
      </c>
      <c r="G27" s="1" t="s">
        <v>53</v>
      </c>
      <c r="H27" s="12"/>
      <c r="I27" s="12"/>
    </row>
    <row r="28" spans="1:9" x14ac:dyDescent="0.2">
      <c r="B28" s="107" t="s">
        <v>127</v>
      </c>
      <c r="C28" s="72"/>
      <c r="D28" s="153">
        <v>-805</v>
      </c>
      <c r="E28" s="155">
        <v>0</v>
      </c>
      <c r="H28" s="12"/>
      <c r="I28" s="12"/>
    </row>
    <row r="29" spans="1:9" ht="38.25" x14ac:dyDescent="0.2">
      <c r="B29" s="110" t="s">
        <v>156</v>
      </c>
      <c r="C29" s="74"/>
      <c r="D29" s="156">
        <v>-8864</v>
      </c>
      <c r="E29" s="157">
        <v>-2496</v>
      </c>
      <c r="G29" s="1" t="s">
        <v>54</v>
      </c>
      <c r="H29" s="12"/>
      <c r="I29" s="12"/>
    </row>
    <row r="30" spans="1:9" x14ac:dyDescent="0.2">
      <c r="B30" s="40" t="s">
        <v>39</v>
      </c>
      <c r="C30" s="74"/>
      <c r="D30" s="156">
        <v>67994</v>
      </c>
      <c r="E30" s="157">
        <v>-26017</v>
      </c>
      <c r="G30" s="1" t="s">
        <v>55</v>
      </c>
      <c r="H30" s="12"/>
      <c r="I30" s="12"/>
    </row>
    <row r="31" spans="1:9" x14ac:dyDescent="0.2">
      <c r="B31" s="5" t="s">
        <v>12</v>
      </c>
      <c r="C31" s="72"/>
      <c r="D31" s="158">
        <v>-1431</v>
      </c>
      <c r="E31" s="15">
        <v>3564</v>
      </c>
      <c r="G31" s="1" t="s">
        <v>56</v>
      </c>
      <c r="H31" s="12"/>
      <c r="I31" s="12"/>
    </row>
    <row r="32" spans="1:9" ht="38.25" x14ac:dyDescent="0.2">
      <c r="B32" s="4" t="s">
        <v>140</v>
      </c>
      <c r="C32" s="72"/>
      <c r="D32" s="159">
        <f>SUM(D18:D31)</f>
        <v>-69131</v>
      </c>
      <c r="E32" s="159">
        <f>SUM(E18:E31)</f>
        <v>-593763</v>
      </c>
      <c r="G32" s="67"/>
      <c r="H32" s="12"/>
      <c r="I32" s="12"/>
    </row>
    <row r="33" spans="2:9" x14ac:dyDescent="0.2">
      <c r="B33" s="4" t="s">
        <v>0</v>
      </c>
      <c r="C33" s="72"/>
      <c r="D33" s="41"/>
      <c r="E33" s="13"/>
      <c r="H33" s="12"/>
      <c r="I33" s="12"/>
    </row>
    <row r="34" spans="2:9" x14ac:dyDescent="0.2">
      <c r="B34" s="5" t="s">
        <v>22</v>
      </c>
      <c r="C34" s="72"/>
      <c r="D34" s="153">
        <v>-23198</v>
      </c>
      <c r="E34" s="15">
        <v>-10093</v>
      </c>
      <c r="G34" s="1" t="s">
        <v>57</v>
      </c>
      <c r="H34" s="12"/>
      <c r="I34" s="12"/>
    </row>
    <row r="35" spans="2:9" ht="25.5" x14ac:dyDescent="0.2">
      <c r="B35" s="4" t="s">
        <v>139</v>
      </c>
      <c r="C35" s="72"/>
      <c r="D35" s="160">
        <f>SUM(D32:D34)</f>
        <v>-92329</v>
      </c>
      <c r="E35" s="161">
        <f>SUM(E32:E34)</f>
        <v>-603856</v>
      </c>
      <c r="F35" s="9"/>
      <c r="G35" s="10"/>
      <c r="H35" s="12"/>
      <c r="I35" s="12"/>
    </row>
    <row r="36" spans="2:9" x14ac:dyDescent="0.2">
      <c r="B36" s="4" t="s">
        <v>0</v>
      </c>
      <c r="C36" s="72"/>
      <c r="D36" s="41"/>
      <c r="E36" s="13"/>
      <c r="H36" s="12"/>
      <c r="I36" s="12"/>
    </row>
    <row r="37" spans="2:9" ht="25.5" x14ac:dyDescent="0.2">
      <c r="B37" s="4" t="s">
        <v>93</v>
      </c>
      <c r="C37" s="72"/>
      <c r="D37" s="41"/>
      <c r="E37" s="13"/>
      <c r="H37" s="12"/>
      <c r="I37" s="12"/>
    </row>
    <row r="38" spans="2:9" s="26" customFormat="1" ht="26.1" customHeight="1" x14ac:dyDescent="0.2">
      <c r="B38" s="107" t="s">
        <v>121</v>
      </c>
      <c r="C38" s="72"/>
      <c r="D38" s="153">
        <v>-474955</v>
      </c>
      <c r="E38" s="153">
        <v>-279029</v>
      </c>
      <c r="G38" s="1" t="s">
        <v>58</v>
      </c>
      <c r="H38" s="47"/>
      <c r="I38" s="47"/>
    </row>
    <row r="39" spans="2:9" s="26" customFormat="1" ht="26.1" customHeight="1" x14ac:dyDescent="0.2">
      <c r="B39" s="107" t="s">
        <v>122</v>
      </c>
      <c r="C39" s="72"/>
      <c r="D39" s="41">
        <v>5366</v>
      </c>
      <c r="E39" s="41">
        <v>55985</v>
      </c>
      <c r="G39" s="1"/>
      <c r="H39" s="47"/>
      <c r="I39" s="47"/>
    </row>
    <row r="40" spans="2:9" ht="26.1" customHeight="1" x14ac:dyDescent="0.2">
      <c r="B40" s="107" t="s">
        <v>84</v>
      </c>
      <c r="C40" s="72"/>
      <c r="D40" s="153">
        <v>347190</v>
      </c>
      <c r="E40" s="153">
        <v>120651</v>
      </c>
      <c r="G40" s="1" t="s">
        <v>59</v>
      </c>
      <c r="H40" s="12"/>
      <c r="I40" s="12"/>
    </row>
    <row r="41" spans="2:9" ht="26.1" customHeight="1" x14ac:dyDescent="0.2">
      <c r="B41" s="108" t="s">
        <v>130</v>
      </c>
      <c r="C41" s="72"/>
      <c r="D41" s="153">
        <v>-3783</v>
      </c>
      <c r="E41" s="155">
        <v>0</v>
      </c>
      <c r="H41" s="12"/>
      <c r="I41" s="12"/>
    </row>
    <row r="42" spans="2:9" ht="26.1" customHeight="1" x14ac:dyDescent="0.2">
      <c r="B42" s="108" t="s">
        <v>157</v>
      </c>
      <c r="C42" s="72"/>
      <c r="D42" s="153">
        <v>990</v>
      </c>
      <c r="E42" s="155">
        <v>0</v>
      </c>
      <c r="H42" s="12"/>
      <c r="I42" s="12"/>
    </row>
    <row r="43" spans="2:9" ht="25.5" x14ac:dyDescent="0.2">
      <c r="B43" s="75" t="s">
        <v>23</v>
      </c>
      <c r="C43" s="72"/>
      <c r="D43" s="153">
        <v>-10034</v>
      </c>
      <c r="E43" s="153">
        <v>-12023</v>
      </c>
      <c r="G43" s="1" t="s">
        <v>60</v>
      </c>
      <c r="H43" s="12"/>
      <c r="I43" s="12"/>
    </row>
    <row r="44" spans="2:9" ht="25.5" x14ac:dyDescent="0.2">
      <c r="B44" s="75" t="s">
        <v>85</v>
      </c>
      <c r="C44" s="72"/>
      <c r="D44" s="153">
        <v>7</v>
      </c>
      <c r="E44" s="153">
        <v>1</v>
      </c>
      <c r="H44" s="12"/>
      <c r="I44" s="12"/>
    </row>
    <row r="45" spans="2:9" ht="25.5" x14ac:dyDescent="0.2">
      <c r="B45" s="4" t="s">
        <v>73</v>
      </c>
      <c r="C45" s="72"/>
      <c r="D45" s="160">
        <f>SUM(D38:D44)</f>
        <v>-135219</v>
      </c>
      <c r="E45" s="160">
        <f>SUM(E38:E44)</f>
        <v>-114415</v>
      </c>
      <c r="G45" s="67"/>
      <c r="H45" s="12"/>
      <c r="I45" s="12"/>
    </row>
    <row r="46" spans="2:9" x14ac:dyDescent="0.2">
      <c r="B46" s="4" t="s">
        <v>0</v>
      </c>
      <c r="C46" s="72"/>
      <c r="D46" s="41"/>
      <c r="E46" s="41"/>
      <c r="H46" s="12"/>
      <c r="I46" s="12"/>
    </row>
    <row r="47" spans="2:9" ht="25.5" x14ac:dyDescent="0.2">
      <c r="B47" s="4" t="s">
        <v>24</v>
      </c>
      <c r="C47" s="72"/>
      <c r="D47" s="41"/>
      <c r="E47" s="13"/>
      <c r="H47" s="12"/>
      <c r="I47" s="12"/>
    </row>
    <row r="48" spans="2:9" x14ac:dyDescent="0.2">
      <c r="B48" s="24" t="s">
        <v>86</v>
      </c>
      <c r="C48" s="73"/>
      <c r="D48" s="153">
        <v>-2333</v>
      </c>
      <c r="E48" s="154">
        <v>-404</v>
      </c>
      <c r="G48" s="1" t="s">
        <v>62</v>
      </c>
      <c r="H48" s="12"/>
      <c r="I48" s="12"/>
    </row>
    <row r="49" spans="2:9" ht="25.5" x14ac:dyDescent="0.2">
      <c r="B49" s="24" t="s">
        <v>87</v>
      </c>
      <c r="C49" s="73"/>
      <c r="D49" s="41">
        <v>126041</v>
      </c>
      <c r="E49" s="13">
        <v>206626</v>
      </c>
      <c r="G49" s="1" t="s">
        <v>61</v>
      </c>
      <c r="H49" s="12"/>
      <c r="I49" s="12"/>
    </row>
    <row r="50" spans="2:9" x14ac:dyDescent="0.2">
      <c r="B50" s="24" t="s">
        <v>158</v>
      </c>
      <c r="C50" s="73"/>
      <c r="D50" s="41">
        <v>0</v>
      </c>
      <c r="E50" s="13">
        <v>10833</v>
      </c>
      <c r="H50" s="12"/>
      <c r="I50" s="12"/>
    </row>
    <row r="51" spans="2:9" x14ac:dyDescent="0.2">
      <c r="B51" s="111" t="s">
        <v>159</v>
      </c>
      <c r="D51" s="153">
        <v>-964</v>
      </c>
      <c r="E51" s="153">
        <v>-2182</v>
      </c>
    </row>
    <row r="52" spans="2:9" x14ac:dyDescent="0.2">
      <c r="B52" s="111" t="s">
        <v>120</v>
      </c>
      <c r="D52" s="153">
        <v>-41467</v>
      </c>
      <c r="E52" s="41">
        <v>0</v>
      </c>
    </row>
    <row r="53" spans="2:9" x14ac:dyDescent="0.2">
      <c r="B53" s="111" t="s">
        <v>160</v>
      </c>
      <c r="C53" s="72">
        <v>21</v>
      </c>
      <c r="D53" s="41">
        <v>46118</v>
      </c>
      <c r="E53" s="41">
        <v>0</v>
      </c>
    </row>
    <row r="54" spans="2:9" x14ac:dyDescent="0.2">
      <c r="B54" s="111" t="s">
        <v>161</v>
      </c>
      <c r="C54" s="72">
        <v>21</v>
      </c>
      <c r="D54" s="153">
        <v>-9000</v>
      </c>
      <c r="E54" s="41">
        <v>0</v>
      </c>
    </row>
    <row r="55" spans="2:9" x14ac:dyDescent="0.2">
      <c r="B55" s="111" t="s">
        <v>162</v>
      </c>
      <c r="C55" s="72"/>
      <c r="D55" s="41">
        <v>0</v>
      </c>
      <c r="E55" s="41">
        <v>102214</v>
      </c>
    </row>
    <row r="56" spans="2:9" x14ac:dyDescent="0.2">
      <c r="B56" s="111" t="s">
        <v>163</v>
      </c>
      <c r="C56" s="72">
        <v>18</v>
      </c>
      <c r="D56" s="153">
        <v>-93516</v>
      </c>
      <c r="E56" s="41">
        <v>0</v>
      </c>
    </row>
    <row r="57" spans="2:9" x14ac:dyDescent="0.2">
      <c r="B57" s="111" t="s">
        <v>164</v>
      </c>
      <c r="C57" s="72">
        <v>21</v>
      </c>
      <c r="D57" s="41">
        <v>0</v>
      </c>
      <c r="E57" s="153">
        <v>-101700</v>
      </c>
    </row>
    <row r="58" spans="2:9" x14ac:dyDescent="0.2">
      <c r="B58" s="111"/>
      <c r="D58" s="153"/>
      <c r="E58" s="153"/>
    </row>
    <row r="59" spans="2:9" ht="25.5" x14ac:dyDescent="0.2">
      <c r="B59" s="4" t="s">
        <v>141</v>
      </c>
      <c r="C59" s="72"/>
      <c r="D59" s="160">
        <f>SUM(D48:D57)</f>
        <v>24879</v>
      </c>
      <c r="E59" s="160">
        <f>SUM(E48:E57)</f>
        <v>215387</v>
      </c>
      <c r="H59" s="12"/>
      <c r="I59" s="12"/>
    </row>
    <row r="60" spans="2:9" ht="25.5" x14ac:dyDescent="0.2">
      <c r="B60" s="4" t="s">
        <v>142</v>
      </c>
      <c r="C60" s="72"/>
      <c r="D60" s="160">
        <f>D35+D45+D59</f>
        <v>-202669</v>
      </c>
      <c r="E60" s="160">
        <f>E35+E45+E59</f>
        <v>-502884</v>
      </c>
      <c r="H60" s="12"/>
      <c r="I60" s="12"/>
    </row>
    <row r="61" spans="2:9" x14ac:dyDescent="0.2">
      <c r="B61" s="4"/>
      <c r="C61" s="72"/>
      <c r="D61" s="41"/>
      <c r="E61" s="13"/>
      <c r="H61" s="12"/>
      <c r="I61" s="12"/>
    </row>
    <row r="62" spans="2:9" ht="25.5" x14ac:dyDescent="0.2">
      <c r="B62" s="109" t="s">
        <v>41</v>
      </c>
      <c r="C62" s="72"/>
      <c r="D62" s="153">
        <v>-21959</v>
      </c>
      <c r="E62" s="162">
        <v>705</v>
      </c>
      <c r="G62" s="1" t="s">
        <v>63</v>
      </c>
      <c r="H62" s="12"/>
      <c r="I62" s="11"/>
    </row>
    <row r="63" spans="2:9" ht="25.5" x14ac:dyDescent="0.2">
      <c r="B63" s="5" t="s">
        <v>42</v>
      </c>
      <c r="C63" s="72"/>
      <c r="D63" s="153">
        <v>19</v>
      </c>
      <c r="E63" s="163">
        <v>42</v>
      </c>
      <c r="H63" s="12"/>
      <c r="I63" s="11"/>
    </row>
    <row r="64" spans="2:9" ht="25.5" x14ac:dyDescent="0.2">
      <c r="B64" s="5" t="s">
        <v>77</v>
      </c>
      <c r="C64" s="72"/>
      <c r="D64" s="153">
        <v>1142339</v>
      </c>
      <c r="E64" s="154">
        <v>946000</v>
      </c>
      <c r="G64" s="1" t="s">
        <v>64</v>
      </c>
      <c r="H64" s="12"/>
      <c r="I64" s="11"/>
    </row>
    <row r="65" spans="2:10" ht="26.25" thickBot="1" x14ac:dyDescent="0.25">
      <c r="B65" s="4" t="s">
        <v>81</v>
      </c>
      <c r="C65" s="72"/>
      <c r="D65" s="164">
        <f>SUM(D60:D64)</f>
        <v>917730</v>
      </c>
      <c r="E65" s="164">
        <f>SUM(E60:E64)</f>
        <v>443863</v>
      </c>
      <c r="G65" s="68" t="s">
        <v>66</v>
      </c>
      <c r="H65" s="12"/>
      <c r="I65" s="53">
        <f>BS!E10-D64</f>
        <v>0</v>
      </c>
      <c r="J65" s="63">
        <f>BS!D10-D65</f>
        <v>0</v>
      </c>
    </row>
    <row r="66" spans="2:10" ht="13.5" thickTop="1" x14ac:dyDescent="0.2">
      <c r="B66" s="4" t="s">
        <v>43</v>
      </c>
      <c r="C66" s="72"/>
      <c r="D66" s="165"/>
      <c r="E66" s="165"/>
      <c r="G66" s="68"/>
      <c r="H66" s="9"/>
      <c r="I66" s="11"/>
    </row>
    <row r="67" spans="2:10" ht="25.5" x14ac:dyDescent="0.2">
      <c r="B67" s="32" t="s">
        <v>88</v>
      </c>
      <c r="C67" s="73"/>
      <c r="D67" s="165">
        <v>2491</v>
      </c>
      <c r="E67" s="163">
        <v>418</v>
      </c>
      <c r="G67" s="68" t="s">
        <v>65</v>
      </c>
      <c r="H67" s="12"/>
      <c r="I67" s="11"/>
    </row>
    <row r="68" spans="2:10" x14ac:dyDescent="0.2">
      <c r="B68" s="4" t="s">
        <v>0</v>
      </c>
      <c r="C68" s="4"/>
      <c r="D68" s="4"/>
      <c r="E68" s="5"/>
      <c r="G68" s="68"/>
      <c r="H68" s="16"/>
    </row>
    <row r="69" spans="2:10" ht="22.5" customHeight="1" x14ac:dyDescent="0.2">
      <c r="B69" s="4"/>
      <c r="C69" s="4"/>
      <c r="D69" s="4"/>
      <c r="E69" s="5"/>
      <c r="G69" s="68"/>
      <c r="H69" s="16"/>
    </row>
    <row r="70" spans="2:10" ht="15" x14ac:dyDescent="0.2">
      <c r="B70" s="17"/>
      <c r="C70" s="17"/>
      <c r="D70" s="55"/>
      <c r="E70" s="17"/>
      <c r="G70" s="69"/>
      <c r="H70" s="12"/>
    </row>
    <row r="71" spans="2:10" ht="16.5" customHeight="1" x14ac:dyDescent="0.2">
      <c r="B71" s="58"/>
      <c r="C71" s="58"/>
      <c r="D71" s="53"/>
      <c r="E71" s="21"/>
    </row>
    <row r="72" spans="2:10" ht="16.5" customHeight="1" x14ac:dyDescent="0.2">
      <c r="B72" s="57"/>
      <c r="C72" s="57"/>
      <c r="D72" s="56"/>
      <c r="F72" s="77" t="s">
        <v>101</v>
      </c>
    </row>
    <row r="73" spans="2:10" x14ac:dyDescent="0.2">
      <c r="B73" s="58"/>
      <c r="C73" s="58"/>
      <c r="D73" s="53"/>
    </row>
    <row r="74" spans="2:10" x14ac:dyDescent="0.2">
      <c r="B74" s="57"/>
      <c r="C74" s="57"/>
      <c r="D74" s="56"/>
    </row>
    <row r="75" spans="2:10" x14ac:dyDescent="0.2">
      <c r="B75" s="58"/>
      <c r="C75" s="58"/>
      <c r="D75" s="53"/>
    </row>
    <row r="76" spans="2:10" x14ac:dyDescent="0.2">
      <c r="B76" s="57"/>
      <c r="C76" s="57"/>
      <c r="D76" s="56"/>
      <c r="E76" s="51"/>
    </row>
  </sheetData>
  <pageMargins left="0.25" right="0.25" top="0.75" bottom="0.75" header="0.3" footer="0.3"/>
  <pageSetup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3:L47"/>
  <sheetViews>
    <sheetView tabSelected="1" view="pageBreakPreview" zoomScale="80" zoomScaleNormal="80" zoomScaleSheetLayoutView="80" workbookViewId="0">
      <selection activeCell="I40" sqref="I40"/>
    </sheetView>
  </sheetViews>
  <sheetFormatPr defaultColWidth="9.140625" defaultRowHeight="12.75" x14ac:dyDescent="0.2"/>
  <cols>
    <col min="1" max="1" width="4.7109375" style="112" customWidth="1"/>
    <col min="2" max="2" width="39.42578125" style="112" customWidth="1"/>
    <col min="3" max="9" width="15.85546875" style="112" customWidth="1"/>
    <col min="10" max="10" width="10.5703125" style="112" customWidth="1"/>
    <col min="11" max="11" width="5.5703125" style="112" customWidth="1"/>
    <col min="12" max="12" width="13.140625" style="112" bestFit="1" customWidth="1"/>
    <col min="13" max="16384" width="9.140625" style="112"/>
  </cols>
  <sheetData>
    <row r="3" spans="2:12" x14ac:dyDescent="0.2">
      <c r="I3" s="113" t="s">
        <v>26</v>
      </c>
    </row>
    <row r="4" spans="2:12" x14ac:dyDescent="0.2">
      <c r="I4" s="114" t="s">
        <v>145</v>
      </c>
    </row>
    <row r="5" spans="2:12" x14ac:dyDescent="0.2">
      <c r="B5" s="115"/>
      <c r="I5" s="114"/>
    </row>
    <row r="6" spans="2:12" x14ac:dyDescent="0.2">
      <c r="B6" s="115"/>
      <c r="I6" s="114" t="s">
        <v>25</v>
      </c>
    </row>
    <row r="10" spans="2:12" x14ac:dyDescent="0.2">
      <c r="B10" s="116"/>
      <c r="C10" s="178" t="s">
        <v>38</v>
      </c>
      <c r="D10" s="178"/>
      <c r="E10" s="178"/>
      <c r="F10" s="178"/>
      <c r="G10" s="178"/>
      <c r="H10" s="178"/>
      <c r="I10" s="178"/>
      <c r="J10" s="117"/>
    </row>
    <row r="11" spans="2:12" ht="75.75" customHeight="1" x14ac:dyDescent="0.2">
      <c r="B11" s="116"/>
      <c r="C11" s="118" t="s">
        <v>14</v>
      </c>
      <c r="D11" s="118" t="s">
        <v>94</v>
      </c>
      <c r="E11" s="119" t="s">
        <v>46</v>
      </c>
      <c r="F11" s="119" t="s">
        <v>40</v>
      </c>
      <c r="G11" s="119" t="s">
        <v>95</v>
      </c>
      <c r="H11" s="119" t="s">
        <v>128</v>
      </c>
      <c r="I11" s="119" t="s">
        <v>131</v>
      </c>
      <c r="J11" s="120"/>
    </row>
    <row r="12" spans="2:12" ht="14.25" customHeight="1" x14ac:dyDescent="0.2">
      <c r="B12" s="116"/>
      <c r="C12" s="121"/>
      <c r="D12" s="121"/>
      <c r="E12" s="121"/>
      <c r="F12" s="121"/>
      <c r="G12" s="121"/>
      <c r="H12" s="121"/>
      <c r="I12" s="121"/>
      <c r="J12" s="120"/>
    </row>
    <row r="13" spans="2:12" x14ac:dyDescent="0.2">
      <c r="B13" s="116" t="s">
        <v>125</v>
      </c>
      <c r="C13" s="148">
        <v>332815</v>
      </c>
      <c r="D13" s="148">
        <v>31334</v>
      </c>
      <c r="E13" s="148">
        <v>-315</v>
      </c>
      <c r="F13" s="148">
        <v>-54277</v>
      </c>
      <c r="G13" s="148">
        <v>255720</v>
      </c>
      <c r="H13" s="148">
        <v>209586</v>
      </c>
      <c r="I13" s="148">
        <f>SUM(C13:H13)</f>
        <v>774863</v>
      </c>
      <c r="J13" s="120"/>
    </row>
    <row r="14" spans="2:12" x14ac:dyDescent="0.2">
      <c r="B14" s="122"/>
      <c r="C14" s="149"/>
      <c r="D14" s="149"/>
      <c r="E14" s="149"/>
      <c r="F14" s="126"/>
      <c r="G14" s="138"/>
      <c r="H14" s="138"/>
      <c r="I14" s="149"/>
      <c r="J14" s="120"/>
    </row>
    <row r="15" spans="2:12" ht="30.75" customHeight="1" x14ac:dyDescent="0.2">
      <c r="B15" s="124" t="s">
        <v>97</v>
      </c>
      <c r="C15" s="149">
        <v>0</v>
      </c>
      <c r="D15" s="149">
        <v>0</v>
      </c>
      <c r="E15" s="149">
        <v>0</v>
      </c>
      <c r="F15" s="149">
        <v>0</v>
      </c>
      <c r="G15" s="138">
        <v>64583</v>
      </c>
      <c r="H15" s="149">
        <v>0</v>
      </c>
      <c r="I15" s="149">
        <f>SUM(C15:H15)</f>
        <v>64583</v>
      </c>
      <c r="J15" s="120"/>
      <c r="L15" s="125">
        <f>PL!D31-G15</f>
        <v>0</v>
      </c>
    </row>
    <row r="16" spans="2:12" ht="58.5" customHeight="1" x14ac:dyDescent="0.2">
      <c r="B16" s="106" t="s">
        <v>99</v>
      </c>
      <c r="C16" s="149">
        <v>0</v>
      </c>
      <c r="D16" s="149">
        <v>0</v>
      </c>
      <c r="E16" s="149">
        <v>0</v>
      </c>
      <c r="F16" s="126">
        <v>11</v>
      </c>
      <c r="G16" s="149">
        <v>0</v>
      </c>
      <c r="H16" s="149">
        <v>0</v>
      </c>
      <c r="I16" s="149">
        <f t="shared" ref="I16:I18" si="0">SUM(C16:H16)</f>
        <v>11</v>
      </c>
      <c r="J16" s="127"/>
      <c r="L16" s="125">
        <f>PL!D42-F16</f>
        <v>0</v>
      </c>
    </row>
    <row r="17" spans="2:12" ht="61.5" customHeight="1" x14ac:dyDescent="0.2">
      <c r="B17" s="106" t="s">
        <v>100</v>
      </c>
      <c r="C17" s="149">
        <v>0</v>
      </c>
      <c r="D17" s="149">
        <v>0</v>
      </c>
      <c r="E17" s="149">
        <v>0</v>
      </c>
      <c r="F17" s="126">
        <v>7564</v>
      </c>
      <c r="G17" s="149">
        <v>0</v>
      </c>
      <c r="H17" s="149">
        <v>0</v>
      </c>
      <c r="I17" s="148">
        <f>SUM(C17:H17)</f>
        <v>7564</v>
      </c>
      <c r="J17" s="127"/>
      <c r="L17" s="125">
        <f>PL!D39-F17</f>
        <v>0</v>
      </c>
    </row>
    <row r="18" spans="2:12" ht="27.75" customHeight="1" x14ac:dyDescent="0.2">
      <c r="B18" s="137" t="s">
        <v>98</v>
      </c>
      <c r="C18" s="150">
        <f t="shared" ref="C18:G18" si="1">SUM(C15:C17)</f>
        <v>0</v>
      </c>
      <c r="D18" s="150">
        <f t="shared" si="1"/>
        <v>0</v>
      </c>
      <c r="E18" s="150">
        <f t="shared" si="1"/>
        <v>0</v>
      </c>
      <c r="F18" s="150">
        <f t="shared" si="1"/>
        <v>7575</v>
      </c>
      <c r="G18" s="150">
        <f t="shared" si="1"/>
        <v>64583</v>
      </c>
      <c r="H18" s="150">
        <v>0</v>
      </c>
      <c r="I18" s="150">
        <f t="shared" si="0"/>
        <v>72158</v>
      </c>
      <c r="J18" s="120"/>
      <c r="L18" s="125"/>
    </row>
    <row r="19" spans="2:12" ht="15" customHeight="1" x14ac:dyDescent="0.2">
      <c r="B19" s="116"/>
      <c r="C19" s="123"/>
      <c r="D19" s="123"/>
      <c r="E19" s="123"/>
      <c r="F19" s="123"/>
      <c r="G19" s="123"/>
      <c r="H19" s="123"/>
      <c r="I19" s="123"/>
      <c r="J19" s="120"/>
      <c r="L19" s="125"/>
    </row>
    <row r="20" spans="2:12" ht="59.25" customHeight="1" x14ac:dyDescent="0.2">
      <c r="B20" s="106" t="s">
        <v>165</v>
      </c>
      <c r="C20" s="149"/>
      <c r="D20" s="149"/>
      <c r="E20" s="149"/>
      <c r="F20" s="149"/>
      <c r="G20" s="149">
        <v>-9000</v>
      </c>
      <c r="H20" s="149"/>
      <c r="I20" s="149">
        <f>SUM(C20:H20)</f>
        <v>-9000</v>
      </c>
      <c r="J20" s="120"/>
      <c r="L20" s="125"/>
    </row>
    <row r="21" spans="2:12" ht="30.75" customHeight="1" x14ac:dyDescent="0.2">
      <c r="B21" s="106" t="s">
        <v>166</v>
      </c>
      <c r="C21" s="149">
        <v>46118</v>
      </c>
      <c r="D21" s="149"/>
      <c r="E21" s="149"/>
      <c r="F21" s="149"/>
      <c r="G21" s="149"/>
      <c r="H21" s="149"/>
      <c r="I21" s="149">
        <f t="shared" ref="I21:I22" si="2">SUM(C21:H21)</f>
        <v>46118</v>
      </c>
      <c r="J21" s="120"/>
      <c r="L21" s="125"/>
    </row>
    <row r="22" spans="2:12" ht="18" customHeight="1" x14ac:dyDescent="0.2">
      <c r="B22" s="106" t="s">
        <v>177</v>
      </c>
      <c r="C22" s="149"/>
      <c r="D22" s="149">
        <v>644</v>
      </c>
      <c r="E22" s="149"/>
      <c r="F22" s="149"/>
      <c r="G22" s="149">
        <v>-644</v>
      </c>
      <c r="H22" s="149"/>
      <c r="I22" s="149">
        <f t="shared" si="2"/>
        <v>0</v>
      </c>
      <c r="J22" s="120"/>
      <c r="L22" s="125"/>
    </row>
    <row r="23" spans="2:12" ht="15" customHeight="1" thickBot="1" x14ac:dyDescent="0.25">
      <c r="B23" s="116" t="s">
        <v>167</v>
      </c>
      <c r="C23" s="151">
        <f t="shared" ref="C23:H23" si="3">SUM(C18:C22)+SUM(C13)</f>
        <v>378933</v>
      </c>
      <c r="D23" s="151">
        <f t="shared" si="3"/>
        <v>31978</v>
      </c>
      <c r="E23" s="151">
        <f t="shared" si="3"/>
        <v>-315</v>
      </c>
      <c r="F23" s="151">
        <f t="shared" si="3"/>
        <v>-46702</v>
      </c>
      <c r="G23" s="151">
        <f t="shared" si="3"/>
        <v>310659</v>
      </c>
      <c r="H23" s="151">
        <f t="shared" si="3"/>
        <v>209586</v>
      </c>
      <c r="I23" s="151">
        <f>SUM(C23:H23)</f>
        <v>884139</v>
      </c>
      <c r="J23" s="120"/>
      <c r="L23" s="125">
        <f>BS!OLE_LINK16-I23</f>
        <v>0</v>
      </c>
    </row>
    <row r="24" spans="2:12" ht="13.5" thickTop="1" x14ac:dyDescent="0.2">
      <c r="C24" s="128"/>
      <c r="D24" s="128"/>
      <c r="E24" s="128"/>
      <c r="F24" s="128"/>
      <c r="G24" s="128"/>
      <c r="H24" s="128"/>
      <c r="I24" s="128"/>
    </row>
    <row r="26" spans="2:12" x14ac:dyDescent="0.2">
      <c r="D26" s="129"/>
      <c r="E26" s="129"/>
      <c r="F26" s="129"/>
      <c r="G26" s="129"/>
      <c r="H26" s="129"/>
      <c r="I26" s="129"/>
    </row>
    <row r="28" spans="2:12" s="131" customFormat="1" ht="15.75" customHeight="1" x14ac:dyDescent="0.2">
      <c r="B28" s="130"/>
      <c r="C28" s="178" t="s">
        <v>38</v>
      </c>
      <c r="D28" s="178"/>
      <c r="E28" s="178"/>
      <c r="F28" s="178"/>
      <c r="G28" s="178"/>
      <c r="H28" s="178"/>
      <c r="I28" s="178"/>
    </row>
    <row r="29" spans="2:12" s="131" customFormat="1" ht="51" x14ac:dyDescent="0.2">
      <c r="B29" s="116"/>
      <c r="C29" s="118" t="s">
        <v>14</v>
      </c>
      <c r="D29" s="118" t="s">
        <v>94</v>
      </c>
      <c r="E29" s="119" t="s">
        <v>46</v>
      </c>
      <c r="F29" s="119" t="s">
        <v>40</v>
      </c>
      <c r="G29" s="119" t="s">
        <v>95</v>
      </c>
      <c r="H29" s="119" t="s">
        <v>96</v>
      </c>
    </row>
    <row r="30" spans="2:12" s="131" customFormat="1" ht="9" customHeight="1" x14ac:dyDescent="0.2">
      <c r="B30" s="116" t="s">
        <v>0</v>
      </c>
      <c r="C30" s="132"/>
      <c r="D30" s="132"/>
      <c r="E30" s="132"/>
      <c r="F30" s="132"/>
      <c r="G30" s="132"/>
      <c r="H30" s="132"/>
    </row>
    <row r="31" spans="2:12" s="131" customFormat="1" ht="18" customHeight="1" x14ac:dyDescent="0.2">
      <c r="B31" s="116" t="s">
        <v>78</v>
      </c>
      <c r="C31" s="133">
        <v>332815</v>
      </c>
      <c r="D31" s="133">
        <v>23651</v>
      </c>
      <c r="E31" s="133">
        <v>-3465</v>
      </c>
      <c r="F31" s="133">
        <v>30201</v>
      </c>
      <c r="G31" s="133">
        <v>184982</v>
      </c>
      <c r="H31" s="134">
        <f>SUM(C31:G31)</f>
        <v>568184</v>
      </c>
      <c r="J31" s="135"/>
    </row>
    <row r="32" spans="2:12" s="131" customFormat="1" ht="14.25" customHeight="1" x14ac:dyDescent="0.2">
      <c r="B32" s="122"/>
      <c r="C32" s="126"/>
      <c r="D32" s="126"/>
      <c r="E32" s="126"/>
      <c r="F32" s="126"/>
      <c r="G32" s="126"/>
      <c r="H32" s="126"/>
      <c r="J32" s="135"/>
    </row>
    <row r="33" spans="2:12" s="131" customFormat="1" ht="12.75" customHeight="1" x14ac:dyDescent="0.2">
      <c r="B33" s="105" t="s">
        <v>168</v>
      </c>
      <c r="C33" s="136">
        <v>0</v>
      </c>
      <c r="D33" s="136">
        <v>0</v>
      </c>
      <c r="E33" s="136">
        <v>0</v>
      </c>
      <c r="F33" s="136">
        <v>0</v>
      </c>
      <c r="G33" s="136">
        <v>100007</v>
      </c>
      <c r="H33" s="136">
        <f>SUM(C33:G33)</f>
        <v>100007</v>
      </c>
      <c r="J33" s="135"/>
      <c r="L33" s="125">
        <f>PL!E31-G33</f>
        <v>0</v>
      </c>
    </row>
    <row r="34" spans="2:12" s="131" customFormat="1" ht="56.25" customHeight="1" x14ac:dyDescent="0.2">
      <c r="B34" s="106" t="s">
        <v>99</v>
      </c>
      <c r="C34" s="136">
        <v>0</v>
      </c>
      <c r="D34" s="136">
        <v>0</v>
      </c>
      <c r="E34" s="136">
        <v>0</v>
      </c>
      <c r="F34" s="126">
        <v>-16</v>
      </c>
      <c r="G34" s="136">
        <v>0</v>
      </c>
      <c r="H34" s="136">
        <f>SUM(C34:G34)</f>
        <v>-16</v>
      </c>
      <c r="J34" s="135"/>
      <c r="L34" s="125">
        <f>PL!E42-F34</f>
        <v>0</v>
      </c>
    </row>
    <row r="35" spans="2:12" s="131" customFormat="1" ht="55.5" customHeight="1" x14ac:dyDescent="0.2">
      <c r="B35" s="106" t="s">
        <v>100</v>
      </c>
      <c r="C35" s="126">
        <v>0</v>
      </c>
      <c r="D35" s="126">
        <v>0</v>
      </c>
      <c r="E35" s="136">
        <v>0</v>
      </c>
      <c r="F35" s="134">
        <v>-79810</v>
      </c>
      <c r="G35" s="136">
        <v>0</v>
      </c>
      <c r="H35" s="136">
        <f>SUM(C35:G35)</f>
        <v>-79810</v>
      </c>
      <c r="J35" s="135"/>
      <c r="L35" s="125">
        <f>PL!E39-F35</f>
        <v>0</v>
      </c>
    </row>
    <row r="36" spans="2:12" s="131" customFormat="1" x14ac:dyDescent="0.2">
      <c r="B36" s="116" t="s">
        <v>169</v>
      </c>
      <c r="C36" s="76">
        <f>SUM(C33:C35)</f>
        <v>0</v>
      </c>
      <c r="D36" s="76">
        <f t="shared" ref="D36:E36" si="4">SUM(D33:D35)</f>
        <v>0</v>
      </c>
      <c r="E36" s="76">
        <f t="shared" si="4"/>
        <v>0</v>
      </c>
      <c r="F36" s="76">
        <f>SUM(F33:F35)</f>
        <v>-79826</v>
      </c>
      <c r="G36" s="76">
        <f t="shared" ref="G36" si="5">SUM(G33:G35)</f>
        <v>100007</v>
      </c>
      <c r="H36" s="76">
        <f>SUM(H33:H35)</f>
        <v>20181</v>
      </c>
      <c r="J36" s="135"/>
    </row>
    <row r="37" spans="2:12" s="131" customFormat="1" x14ac:dyDescent="0.2">
      <c r="B37" s="137"/>
      <c r="C37" s="126"/>
      <c r="D37" s="126"/>
      <c r="E37" s="126"/>
      <c r="F37" s="126"/>
      <c r="G37" s="126"/>
      <c r="H37" s="126"/>
      <c r="J37" s="135"/>
    </row>
    <row r="38" spans="2:12" s="131" customFormat="1" ht="24.75" customHeight="1" x14ac:dyDescent="0.2">
      <c r="B38" s="124" t="s">
        <v>170</v>
      </c>
      <c r="C38" s="126"/>
      <c r="D38" s="126"/>
      <c r="E38" s="126"/>
      <c r="F38" s="126"/>
      <c r="G38" s="126">
        <v>-101996</v>
      </c>
      <c r="H38" s="126">
        <f>SUM(C38:G38)</f>
        <v>-101996</v>
      </c>
      <c r="J38" s="135"/>
    </row>
    <row r="39" spans="2:12" ht="30.75" customHeight="1" x14ac:dyDescent="0.2">
      <c r="B39" s="124" t="s">
        <v>171</v>
      </c>
      <c r="C39" s="138">
        <v>0</v>
      </c>
      <c r="D39" s="138">
        <v>7683</v>
      </c>
      <c r="E39" s="138">
        <v>3150</v>
      </c>
      <c r="F39" s="138">
        <v>0</v>
      </c>
      <c r="G39" s="138">
        <v>0</v>
      </c>
      <c r="H39" s="133">
        <f>SUM(C39:G39)</f>
        <v>10833</v>
      </c>
      <c r="J39" s="120"/>
    </row>
    <row r="40" spans="2:12" s="131" customFormat="1" ht="13.5" thickBot="1" x14ac:dyDescent="0.25">
      <c r="B40" s="116" t="s">
        <v>174</v>
      </c>
      <c r="C40" s="177">
        <f>C31+C36+C39</f>
        <v>332815</v>
      </c>
      <c r="D40" s="177">
        <f t="shared" ref="D40:F40" si="6">D31+D36+D39</f>
        <v>31334</v>
      </c>
      <c r="E40" s="177">
        <f t="shared" si="6"/>
        <v>-315</v>
      </c>
      <c r="F40" s="177">
        <f t="shared" si="6"/>
        <v>-49625</v>
      </c>
      <c r="G40" s="177">
        <f>G31+G36+G38</f>
        <v>182993</v>
      </c>
      <c r="H40" s="177">
        <f>H31+H36+H39+H38</f>
        <v>497202</v>
      </c>
      <c r="J40" s="135"/>
      <c r="L40" s="139"/>
    </row>
    <row r="41" spans="2:12" s="131" customFormat="1" ht="13.5" thickTop="1" x14ac:dyDescent="0.2">
      <c r="B41" s="112"/>
      <c r="C41" s="140"/>
      <c r="D41" s="140"/>
      <c r="E41" s="140"/>
      <c r="F41" s="140"/>
      <c r="G41" s="140"/>
      <c r="H41" s="141"/>
      <c r="J41" s="135"/>
    </row>
    <row r="42" spans="2:12" s="131" customFormat="1" ht="11.25" x14ac:dyDescent="0.2">
      <c r="C42" s="135"/>
      <c r="D42" s="135"/>
      <c r="E42" s="135"/>
      <c r="F42" s="135"/>
      <c r="G42" s="135"/>
      <c r="H42" s="142"/>
      <c r="J42" s="135"/>
    </row>
    <row r="43" spans="2:12" x14ac:dyDescent="0.2">
      <c r="H43" s="140" t="s">
        <v>102</v>
      </c>
    </row>
    <row r="44" spans="2:12" ht="15" customHeight="1" x14ac:dyDescent="0.2"/>
    <row r="45" spans="2:12" ht="15" x14ac:dyDescent="0.2">
      <c r="B45" s="143"/>
      <c r="D45" s="144"/>
      <c r="E45" s="144"/>
    </row>
    <row r="46" spans="2:12" ht="15" x14ac:dyDescent="0.2">
      <c r="B46" s="145"/>
      <c r="C46" s="146"/>
      <c r="D46" s="145"/>
      <c r="E46" s="145"/>
      <c r="F46" s="140"/>
    </row>
    <row r="47" spans="2:12" ht="15" x14ac:dyDescent="0.2">
      <c r="B47" s="145"/>
      <c r="C47" s="147"/>
      <c r="D47" s="145"/>
      <c r="E47" s="145"/>
    </row>
  </sheetData>
  <mergeCells count="2">
    <mergeCell ref="C10:I10"/>
    <mergeCell ref="C28:I28"/>
  </mergeCells>
  <pageMargins left="0.23622047244094491" right="0.23622047244094491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PL</vt:lpstr>
      <vt:lpstr>BS</vt:lpstr>
      <vt:lpstr>CFS</vt:lpstr>
      <vt:lpstr>SCE_2кв. 2026</vt:lpstr>
      <vt:lpstr>BS!BalanceSheet</vt:lpstr>
      <vt:lpstr>CFS!CashFlows</vt:lpstr>
      <vt:lpstr>CFS!OLE_LINK10</vt:lpstr>
      <vt:lpstr>BS!OLE_LINK16</vt:lpstr>
      <vt:lpstr>PL!OLE_LINK6</vt:lpstr>
      <vt:lpstr>PL!OLE_LINK7</vt:lpstr>
      <vt:lpstr>BS!Область_печати</vt:lpstr>
      <vt:lpstr>CFS!Область_печати</vt:lpstr>
      <vt:lpstr>PL!Область_печати</vt:lpstr>
      <vt:lpstr>'SCE_2кв.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Karzhauova, Lyazzat (Fortebank)</dc:creator>
  <cp:lastModifiedBy>Zhunusbekova, Meruyert(Fortebank)</cp:lastModifiedBy>
  <cp:lastPrinted>2023-10-30T03:50:39Z</cp:lastPrinted>
  <dcterms:created xsi:type="dcterms:W3CDTF">2016-08-11T09:26:21Z</dcterms:created>
  <dcterms:modified xsi:type="dcterms:W3CDTF">2026-08-14T14:40:28Z</dcterms:modified>
</cp:coreProperties>
</file>