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PMG\6m'2019\FS\"/>
    </mc:Choice>
  </mc:AlternateContent>
  <bookViews>
    <workbookView xWindow="0" yWindow="0" windowWidth="23040" windowHeight="9192"/>
  </bookViews>
  <sheets>
    <sheet name="BS" sheetId="1" r:id="rId1"/>
    <sheet name="PL" sheetId="5" r:id="rId2"/>
    <sheet name="CFS" sheetId="3" r:id="rId3"/>
    <sheet name="SCE_2019" sheetId="6" r:id="rId4"/>
    <sheet name="SCE_2018" sheetId="7" r:id="rId5"/>
  </sheets>
  <definedNames>
    <definedName name="BalanceSheet" localSheetId="0">BS!$B$9</definedName>
    <definedName name="CashFlows" localSheetId="2">CFS!$B$8</definedName>
    <definedName name="OLE_LINK10" localSheetId="2">CFS!$C$30</definedName>
    <definedName name="OLE_LINK16" localSheetId="0">BS!$C$36</definedName>
    <definedName name="OLE_LINK17" localSheetId="0">BS!$C$39</definedName>
    <definedName name="OLE_LINK2" localSheetId="0">BS!#REF!</definedName>
    <definedName name="OLE_LINK5" localSheetId="1">PL!$E$9</definedName>
    <definedName name="OLE_LINK6" localSheetId="1">PL!$E$13</definedName>
    <definedName name="OLE_LINK7" localSheetId="1">PL!$E$22</definedName>
    <definedName name="_xlnm.Print_Area" localSheetId="0">BS!$A$1:$E$59</definedName>
    <definedName name="_xlnm.Print_Area" localSheetId="2">CFS!$A$1:$E$70</definedName>
    <definedName name="_xlnm.Print_Area" localSheetId="1">PL!$A$1:$E$57</definedName>
    <definedName name="_xlnm.Print_Area" localSheetId="4">SCE_2018!$A$1:$J$42</definedName>
    <definedName name="_xlnm.Print_Area" localSheetId="3">SCE_2019!$A$1:$J$41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3" l="1"/>
  <c r="G62" i="3"/>
  <c r="G63" i="3"/>
  <c r="H63" i="3"/>
  <c r="G30" i="6" l="1"/>
  <c r="I30" i="6" s="1"/>
  <c r="E43" i="3" l="1"/>
  <c r="C53" i="3" l="1"/>
  <c r="C43" i="3"/>
  <c r="E24" i="5" l="1"/>
  <c r="I27" i="6" l="1"/>
  <c r="E21" i="6"/>
  <c r="G21" i="6" s="1"/>
  <c r="I21" i="6" s="1"/>
  <c r="C24" i="5"/>
  <c r="G28" i="7" l="1"/>
  <c r="G27" i="7"/>
  <c r="G15" i="7"/>
  <c r="I15" i="7" s="1"/>
  <c r="H16" i="7"/>
  <c r="F16" i="7"/>
  <c r="E16" i="7"/>
  <c r="D16" i="7"/>
  <c r="C16" i="7"/>
  <c r="G14" i="7" l="1"/>
  <c r="I14" i="7" s="1"/>
  <c r="E6" i="3" l="1"/>
  <c r="C6" i="3"/>
  <c r="E45" i="5"/>
  <c r="E23" i="6" l="1"/>
  <c r="E22" i="6"/>
  <c r="E20" i="6"/>
  <c r="E40" i="5"/>
  <c r="E24" i="6" l="1"/>
  <c r="C36" i="1"/>
  <c r="C39" i="1" s="1"/>
  <c r="C19" i="1"/>
  <c r="E53" i="3"/>
  <c r="G22" i="7" l="1"/>
  <c r="I22" i="7" s="1"/>
  <c r="C24" i="7"/>
  <c r="H24" i="7"/>
  <c r="F24" i="7"/>
  <c r="D24" i="7"/>
  <c r="G21" i="7" l="1"/>
  <c r="I21" i="7" s="1"/>
  <c r="E24" i="7"/>
  <c r="C40" i="5"/>
  <c r="H15" i="6" l="1"/>
  <c r="E15" i="6"/>
  <c r="D15" i="6"/>
  <c r="C15" i="6"/>
  <c r="E41" i="6" l="1"/>
  <c r="E40" i="6"/>
  <c r="B41" i="6"/>
  <c r="B40" i="6"/>
  <c r="G22" i="6" l="1"/>
  <c r="I22" i="6" s="1"/>
  <c r="G14" i="6"/>
  <c r="I14" i="6" s="1"/>
  <c r="C24" i="6"/>
  <c r="C25" i="6" s="1"/>
  <c r="C32" i="6" s="1"/>
  <c r="F15" i="6" l="1"/>
  <c r="H18" i="7"/>
  <c r="I28" i="7" l="1"/>
  <c r="H25" i="7"/>
  <c r="G23" i="7"/>
  <c r="I23" i="7" s="1"/>
  <c r="G12" i="7"/>
  <c r="H29" i="7" l="1"/>
  <c r="P30" i="7" s="1"/>
  <c r="I12" i="7"/>
  <c r="I16" i="7" s="1"/>
  <c r="G16" i="7"/>
  <c r="I24" i="7"/>
  <c r="G24" i="7"/>
  <c r="C25" i="7"/>
  <c r="D25" i="7"/>
  <c r="D29" i="7" s="1"/>
  <c r="L30" i="7" s="1"/>
  <c r="I27" i="7"/>
  <c r="C29" i="7" l="1"/>
  <c r="K30" i="7" s="1"/>
  <c r="E25" i="7"/>
  <c r="E29" i="7" l="1"/>
  <c r="M30" i="7" s="1"/>
  <c r="E19" i="5"/>
  <c r="C19" i="5"/>
  <c r="C30" i="3" l="1"/>
  <c r="C29" i="1" l="1"/>
  <c r="C40" i="1" s="1"/>
  <c r="F41" i="1" s="1"/>
  <c r="E30" i="3" l="1"/>
  <c r="E36" i="1" l="1"/>
  <c r="E39" i="1" s="1"/>
  <c r="C45" i="5" l="1"/>
  <c r="H17" i="6"/>
  <c r="P33" i="6"/>
  <c r="N33" i="6"/>
  <c r="M33" i="6"/>
  <c r="L33" i="6"/>
  <c r="K33" i="6"/>
  <c r="P36" i="6" l="1"/>
  <c r="P37" i="6" s="1"/>
  <c r="N36" i="6"/>
  <c r="N37" i="6" s="1"/>
  <c r="M36" i="6"/>
  <c r="M37" i="6" s="1"/>
  <c r="L36" i="6"/>
  <c r="L37" i="6" s="1"/>
  <c r="K36" i="6"/>
  <c r="K37" i="6" s="1"/>
  <c r="E25" i="6"/>
  <c r="E32" i="6" s="1"/>
  <c r="G20" i="6"/>
  <c r="G31" i="6"/>
  <c r="I31" i="6" s="1"/>
  <c r="G29" i="6"/>
  <c r="I29" i="6" s="1"/>
  <c r="H24" i="6"/>
  <c r="F24" i="6"/>
  <c r="D24" i="6"/>
  <c r="D25" i="6" s="1"/>
  <c r="D32" i="6" s="1"/>
  <c r="G12" i="6"/>
  <c r="I12" i="6" l="1"/>
  <c r="G15" i="6"/>
  <c r="I20" i="6"/>
  <c r="G23" i="6"/>
  <c r="I23" i="6" s="1"/>
  <c r="H25" i="6"/>
  <c r="L34" i="6"/>
  <c r="K34" i="6"/>
  <c r="I15" i="6" l="1"/>
  <c r="I24" i="6"/>
  <c r="H32" i="6"/>
  <c r="P34" i="6" s="1"/>
  <c r="G24" i="6"/>
  <c r="M34" i="6"/>
  <c r="E11" i="5"/>
  <c r="C11" i="5"/>
  <c r="C26" i="5" s="1"/>
  <c r="C28" i="5" s="1"/>
  <c r="E26" i="5" l="1"/>
  <c r="E28" i="5" s="1"/>
  <c r="E31" i="5" s="1"/>
  <c r="C31" i="5" l="1"/>
  <c r="C33" i="5" s="1"/>
  <c r="C41" i="5" s="1"/>
  <c r="E33" i="5" l="1"/>
  <c r="E41" i="5" s="1"/>
  <c r="E44" i="5" s="1"/>
  <c r="F18" i="7"/>
  <c r="F25" i="7" s="1"/>
  <c r="F29" i="7" s="1"/>
  <c r="F17" i="6"/>
  <c r="G17" i="6" l="1"/>
  <c r="F25" i="6"/>
  <c r="C44" i="5"/>
  <c r="C46" i="5" s="1"/>
  <c r="N30" i="7"/>
  <c r="G18" i="7"/>
  <c r="G25" i="7" s="1"/>
  <c r="E46" i="5"/>
  <c r="G29" i="7" l="1"/>
  <c r="O30" i="7" s="1"/>
  <c r="F32" i="6"/>
  <c r="N34" i="6" s="1"/>
  <c r="I17" i="6"/>
  <c r="I25" i="6" s="1"/>
  <c r="I32" i="6" s="1"/>
  <c r="G25" i="6"/>
  <c r="G32" i="6" s="1"/>
  <c r="I18" i="7"/>
  <c r="I25" i="7" l="1"/>
  <c r="I29" i="7" s="1"/>
  <c r="O33" i="6"/>
  <c r="O34" i="6" s="1"/>
  <c r="Q30" i="7" l="1"/>
  <c r="Q33" i="6"/>
  <c r="Q34" i="6" s="1"/>
  <c r="C33" i="3" l="1"/>
  <c r="C57" i="3" l="1"/>
  <c r="C60" i="3" l="1"/>
  <c r="E29" i="1"/>
  <c r="E40" i="1" s="1"/>
  <c r="E19" i="1"/>
  <c r="E33" i="3" l="1"/>
  <c r="E57" i="3" s="1"/>
  <c r="E60" i="3" s="1"/>
  <c r="O36" i="6" l="1"/>
  <c r="O37" i="6" s="1"/>
  <c r="G41" i="1" l="1"/>
  <c r="I4" i="7" l="1"/>
</calcChain>
</file>

<file path=xl/sharedStrings.xml><?xml version="1.0" encoding="utf-8"?>
<sst xmlns="http://schemas.openxmlformats.org/spreadsheetml/2006/main" count="197" uniqueCount="143">
  <si>
    <t xml:space="preserve"> </t>
  </si>
  <si>
    <t>Активы</t>
  </si>
  <si>
    <t>Денежные средства и их эквиваленты</t>
  </si>
  <si>
    <t>Средства в финансовых институтах</t>
  </si>
  <si>
    <t>Торговые ценные бумаги</t>
  </si>
  <si>
    <t>Кредиты, выданные клиентам</t>
  </si>
  <si>
    <t>Основные средства</t>
  </si>
  <si>
    <t>Нематериальные активы</t>
  </si>
  <si>
    <t>Отложенные налоговые активы</t>
  </si>
  <si>
    <t>Прочие активы</t>
  </si>
  <si>
    <t>Всего активов</t>
  </si>
  <si>
    <t>Обязательства</t>
  </si>
  <si>
    <t>Текущие счета и депозиты клиентов</t>
  </si>
  <si>
    <t xml:space="preserve">Выпущенные долговые ценные бумаги </t>
  </si>
  <si>
    <t>Субординированный долг</t>
  </si>
  <si>
    <t>Отложенные налоговые обязательства</t>
  </si>
  <si>
    <t>Прочие обязательства</t>
  </si>
  <si>
    <t>Всего обязательств</t>
  </si>
  <si>
    <t>Капитал</t>
  </si>
  <si>
    <t>Акционерный капитал</t>
  </si>
  <si>
    <t>Дополнительный оплаченный капитал</t>
  </si>
  <si>
    <t>Накопленные убытки</t>
  </si>
  <si>
    <t>Всего капитала, причитающегося акционерам Банка</t>
  </si>
  <si>
    <t>Доля неконтролирующих акционеров</t>
  </si>
  <si>
    <t>Всего капитала</t>
  </si>
  <si>
    <t>Всего капитала и обязательств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</si>
  <si>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</si>
  <si>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</si>
  <si>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</si>
  <si>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</si>
  <si>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</si>
  <si>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Уменьшение/(увеличение) операционных активов:</t>
  </si>
  <si>
    <t>(Уменьшение)/увеличение операционных обязательств:</t>
  </si>
  <si>
    <t>Кредиторская задолженность по сделкам «репо»</t>
  </si>
  <si>
    <t>Корпоративный подоходный налог уплаченный</t>
  </si>
  <si>
    <t>Движение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</si>
  <si>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</si>
  <si>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 и нематериальных активов</t>
  </si>
  <si>
    <t>Движение денежных средств от финансовой деятельности</t>
  </si>
  <si>
    <t>В миллионах  тенге</t>
  </si>
  <si>
    <t>_________________________</t>
  </si>
  <si>
    <t xml:space="preserve">АО «ForteBank» </t>
  </si>
  <si>
    <t>(не аудировано)</t>
  </si>
  <si>
    <t>Чистое использование денежных средств в операционной деятельности до уплаты подоходного налога</t>
  </si>
  <si>
    <t>Использование денежных средств в операционной деятельности</t>
  </si>
  <si>
    <t>Использование денежных средств в инвестиционной деятельности</t>
  </si>
  <si>
    <t>Использование денежных средств в финансовой деятельности</t>
  </si>
  <si>
    <t>Прочие поступления/(выплаты)</t>
  </si>
  <si>
    <t>Чистые выплаты по операциям с иностранной валютой</t>
  </si>
  <si>
    <t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</si>
  <si>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Общие и административные расходы, выплаченные</t>
  </si>
  <si>
    <t>(аудировано)</t>
  </si>
  <si>
    <t>Выплата дивидендов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</si>
  <si>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</si>
  <si>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</si>
  <si>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</si>
  <si>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</si>
  <si>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</si>
  <si>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Непроцентные доходы</t>
  </si>
  <si>
    <t>Общие и административные расходы</t>
  </si>
  <si>
    <t>Непроцентные расходы</t>
  </si>
  <si>
    <t>Прибыль до расходов по корпоративному подоходному налогу</t>
  </si>
  <si>
    <t>Расходы по корпоративному подоходному налогу</t>
  </si>
  <si>
    <t>Прибыль за отчетный период</t>
  </si>
  <si>
    <t>Приходящаяся на:</t>
  </si>
  <si>
    <t>- акционеров Банка</t>
  </si>
  <si>
    <t>- неконтрольные доли участия</t>
  </si>
  <si>
    <t>Прочий совокупный доход</t>
  </si>
  <si>
    <t>Прочий совокупный доход/(убыток), подлежащий переклассификации в состав прибыли или убытка в последующих периодах при выполнении определенных условий:</t>
  </si>
  <si>
    <t>Прочий совокупный доход/(убыток) за отчётный период, за вычетом налогов</t>
  </si>
  <si>
    <t>Итого совокупный доход за отчётный период</t>
  </si>
  <si>
    <t>Приходящийся на:</t>
  </si>
  <si>
    <t>Капитал, причитающийся акционерам Банка</t>
  </si>
  <si>
    <t xml:space="preserve">Акционерный капитал </t>
  </si>
  <si>
    <t xml:space="preserve">Накопленные убытки </t>
  </si>
  <si>
    <t>Всего</t>
  </si>
  <si>
    <t>Доля неконтролирующих акционеров</t>
  </si>
  <si>
    <t xml:space="preserve">Всего капитала </t>
  </si>
  <si>
    <t>Прибыль за отчетный период (не аудировано)</t>
  </si>
  <si>
    <t>Прочий совокупный доход за отчётный период (неаудировано)</t>
  </si>
  <si>
    <t>Итого совокупный доход за отчётный период (неаудировано)</t>
  </si>
  <si>
    <t>Операции с собственниками, отражённые непосредственно в составе капитала</t>
  </si>
  <si>
    <t xml:space="preserve">Выкуп акций (не аудировано) </t>
  </si>
  <si>
    <t>_________________</t>
  </si>
  <si>
    <t>Кредиторская задолженность по договорам «репо»</t>
  </si>
  <si>
    <t>Выпуск долговых ценных бумаг</t>
  </si>
  <si>
    <t>Выкуп собственных акций</t>
  </si>
  <si>
    <t>Применение МСФО (IFRS) 9 - обесценение</t>
  </si>
  <si>
    <t>Применение МСФО (IFRS) 9 - переклассификация</t>
  </si>
  <si>
    <t>Резерв справедливой стоимости</t>
  </si>
  <si>
    <t>Средства банков и прочих финансовых институтов</t>
  </si>
  <si>
    <t>Чистое изменение справедливой стоимости инвестиционных ценных бумаг, оцениваемых по ССПСД, за вычетом налогов (не аудировано)</t>
  </si>
  <si>
    <t>Изменение оценочного резерва под ожидаемые кредитные убытки по инвестиционным ценным бумагам, оцениваемым по ССПСД (не аудировано)</t>
  </si>
  <si>
    <t>Приобретение инвестиционных ценных бумаг, оцениваемых по ССПСД</t>
  </si>
  <si>
    <t>Поступления от продажи инвестиционных ценных бумаг, оцениваемых по ССПСД</t>
  </si>
  <si>
    <t>Поступления от погашения инвестиционных ценных бумаг, оцениваемых по ССПСД</t>
  </si>
  <si>
    <t>Влияние изменения обменных курсов на денежные средства и их эквиваленты</t>
  </si>
  <si>
    <t>Пересчитанное входящее сальдо после МСФО 9</t>
  </si>
  <si>
    <t>Погашение выпущенных долговых ценных бумаг</t>
  </si>
  <si>
    <t>Изменение оценочного резерва под ожидаемые кредитные убытки по инвестиционным ценным бумагам, оцениваемым по ССПСД</t>
  </si>
  <si>
    <t>Поступления от возврта инструментов, невостребованных кредиторами</t>
  </si>
  <si>
    <t>Сумма, реклассифицированная в состав прибыли или убытка в результате прекращения признания долговых инструментов, оцениваемых по ССПСД (не аудировано)</t>
  </si>
  <si>
    <t>Погашение субординированного долга</t>
  </si>
  <si>
    <t>Денежные средства и их эквиваленты, до вычета резерва под обесценение, 
   на начало периода</t>
  </si>
  <si>
    <t>Выкуп выпущенных долговых ценных бумаг</t>
  </si>
  <si>
    <t>Производные финансовые активы</t>
  </si>
  <si>
    <t>Инвестиционные ценные бумаги</t>
  </si>
  <si>
    <t>Влияние ОКУ на денежные средства и их эквиваленты</t>
  </si>
  <si>
    <t>Чистое изменение денежных средств и их эквивалентов</t>
  </si>
  <si>
    <t>Денежные средства и их эквиваленты, до вычета резерва под обесценение, на конец периода</t>
  </si>
  <si>
    <t>На 1 января 2019 года</t>
  </si>
  <si>
    <t xml:space="preserve">На 1 января 2018 года </t>
  </si>
  <si>
    <t>Применение МСФО (IFRS) 16 - Аренда</t>
  </si>
  <si>
    <t>Пересчитанное входящее сальдо после МСФО 16</t>
  </si>
  <si>
    <t xml:space="preserve">Резерв переоценки ценных бумаг, имеющихся в наличии для продажи </t>
  </si>
  <si>
    <t>Итого совокупный доход за отчётный период (не аудировано)</t>
  </si>
  <si>
    <t>Прочий совокупный доход за отчётный период (не аудировано)</t>
  </si>
  <si>
    <t>Консолидированный отчет о финансовом положении по состоянию на 1 июля 2019 года</t>
  </si>
  <si>
    <t>На 1 июля 2019 года</t>
  </si>
  <si>
    <t>Консолидированный отчет о совокупном доходе за шестимесячный период, завершившийся на 1 июля 2019 года</t>
  </si>
  <si>
    <t>За шестимесячный период, завершившийся
на 1 июля 2019 года</t>
  </si>
  <si>
    <t>За шестимесячный период, завершившийся
на 1 июля 2018 года</t>
  </si>
  <si>
    <t>- чистое изменение справедливой стоимости инвестиционных ценных бумаг, оцениваемых по ССПСД</t>
  </si>
  <si>
    <t>- изменение оценочного резерва под ожидаемые кредитные убытки по долговым инструментам, оцениваемым по справедливой стоимости через прочий совокупный доход</t>
  </si>
  <si>
    <t>- сумма, реклассифицированная в состав прибыли или убытка в результате прекращения признания долговых инструментов, оцениваемых по справедливой стоимости через прочий совокупный доход</t>
  </si>
  <si>
    <t>Чистый доход/(убыток) от операций с инвестиционными ценными бумагами, оцениваемыми по ССПСД</t>
  </si>
  <si>
    <t>Прочие расходы</t>
  </si>
  <si>
    <t>- Подоходный налог, относящийся к компонентам прочего совокупного дохода</t>
  </si>
  <si>
    <t>На 1 июля 2018 года (неаудировано)</t>
  </si>
  <si>
    <t>Чистое изменение справедливой стоимости инвестиционных ценных бумаг, оцениваемых по ССПСД, за вычетом налогов</t>
  </si>
  <si>
    <t>Реализованный доход от реализации инвестиционных ценных бумаг, оцениваемых по ССПСД, реклассифицированный в состав прибыли или убытка</t>
  </si>
  <si>
    <t>Выкуп акций (Forteleasing)</t>
  </si>
  <si>
    <t>Подоходный налог, относящийся к компонентам прочего совокупного дохода</t>
  </si>
  <si>
    <t>Консолидированный отчет об изменениях в капитале за шестимесячный период, завершившийся на 1 июля 2019 года</t>
  </si>
  <si>
    <t>На 1 июля 2019 года (не аудировано)</t>
  </si>
  <si>
    <t>Прочие доходы</t>
  </si>
  <si>
    <t>Консолидированный отчет о движении денежных средств за шестимесячный период, завершившийся на 1 июля 2019 года</t>
  </si>
  <si>
    <t>Денежные средства и их эквиваленты, приобретенные вследствие приобретения дочерних организации</t>
  </si>
  <si>
    <t>Приобретение дочерних организации</t>
  </si>
  <si>
    <t>Чистый убыток от приобретения дочерних организаций</t>
  </si>
  <si>
    <t>Чистый доход/(убыток)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</si>
  <si>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Чистый доход/(убыток) от операций с иностранной валютой</t>
  </si>
  <si>
    <t>Расходы по кредитным убыткам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</si>
</sst>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_-* #,##0_р_._-;\-* #,##0_р_._-;_-* &quot;-&quot;??_р_._-;_-@_-"/>
    <numFmt numFmtId="166" formatCode="_(* #,##0_);_(* \(#,##0\);_(* &quot;₽&quot;\-&quot;₽&quot;_);_(@_)"/>
    <numFmt numFmtId="167" formatCode="0.0%"/>
    <numFmt numFmtId="168" formatCode="_-* #,##0_-;\-* #,##0_-;_-* &quot;-&quot;??_-;_-@_-"/>
    <numFmt numFmtId="169" formatCode="_-* #,##0.0_р_._-;\-* #,##0.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sz val="10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9"/>
      <color rgb="FFFF0000"/>
      <name val="Garamond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sz val="11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166" fontId="7" fillId="0" borderId="0" xfId="1" applyNumberFormat="1" applyFont="1" applyFill="1"/>
    <xf numFmtId="166" fontId="4" fillId="0" borderId="0" xfId="1" applyNumberFormat="1" applyFont="1" applyBorder="1" applyAlignment="1">
      <alignment wrapText="1"/>
    </xf>
    <xf numFmtId="166" fontId="8" fillId="0" borderId="2" xfId="1" applyNumberFormat="1" applyFont="1" applyFill="1" applyBorder="1"/>
    <xf numFmtId="166" fontId="6" fillId="0" borderId="0" xfId="1" applyNumberFormat="1" applyFont="1" applyBorder="1" applyAlignment="1">
      <alignment wrapText="1"/>
    </xf>
    <xf numFmtId="166" fontId="7" fillId="0" borderId="1" xfId="1" applyNumberFormat="1" applyFont="1" applyFill="1" applyBorder="1"/>
    <xf numFmtId="165" fontId="4" fillId="0" borderId="0" xfId="1" applyNumberFormat="1" applyFont="1"/>
    <xf numFmtId="166" fontId="8" fillId="0" borderId="0" xfId="1" applyNumberFormat="1" applyFont="1" applyFill="1"/>
    <xf numFmtId="166" fontId="8" fillId="0" borderId="3" xfId="1" applyNumberFormat="1" applyFont="1" applyFill="1" applyBorder="1"/>
    <xf numFmtId="0" fontId="7" fillId="0" borderId="0" xfId="2" applyNumberFormat="1" applyFont="1" applyAlignment="1"/>
    <xf numFmtId="0" fontId="7" fillId="0" borderId="0" xfId="2" applyFont="1" applyFill="1" applyBorder="1" applyAlignment="1"/>
    <xf numFmtId="0" fontId="3" fillId="0" borderId="0" xfId="2" applyFont="1" applyBorder="1" applyAlignment="1">
      <alignment wrapText="1"/>
    </xf>
    <xf numFmtId="0" fontId="3" fillId="0" borderId="0" xfId="2" applyFont="1" applyFill="1" applyBorder="1" applyAlignment="1"/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4" fillId="0" borderId="0" xfId="1" applyNumberFormat="1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5" fontId="6" fillId="0" borderId="0" xfId="1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65" fontId="4" fillId="0" borderId="0" xfId="1" applyNumberFormat="1" applyFont="1" applyBorder="1"/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5" fontId="10" fillId="0" borderId="0" xfId="1" applyNumberFormat="1" applyFont="1" applyFill="1" applyBorder="1" applyAlignment="1">
      <alignment horizontal="left" vertical="center" wrapText="1"/>
    </xf>
    <xf numFmtId="165" fontId="4" fillId="0" borderId="0" xfId="1" applyNumberFormat="1" applyFont="1" applyFill="1"/>
    <xf numFmtId="166" fontId="4" fillId="0" borderId="0" xfId="0" applyNumberFormat="1" applyFont="1" applyFill="1"/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12" fillId="0" borderId="0" xfId="0" applyNumberFormat="1" applyFont="1" applyFill="1"/>
    <xf numFmtId="166" fontId="4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Fill="1"/>
    <xf numFmtId="0" fontId="5" fillId="0" borderId="0" xfId="0" applyFont="1" applyBorder="1" applyAlignment="1">
      <alignment vertical="center" wrapText="1"/>
    </xf>
    <xf numFmtId="166" fontId="7" fillId="0" borderId="0" xfId="0" applyNumberFormat="1" applyFont="1" applyFill="1" applyAlignment="1">
      <alignment horizontal="right" wrapText="1"/>
    </xf>
    <xf numFmtId="165" fontId="6" fillId="0" borderId="0" xfId="1" applyNumberFormat="1" applyFont="1" applyBorder="1" applyAlignment="1">
      <alignment horizontal="right" vertical="center" wrapText="1"/>
    </xf>
    <xf numFmtId="165" fontId="6" fillId="0" borderId="3" xfId="1" applyNumberFormat="1" applyFont="1" applyBorder="1" applyAlignment="1">
      <alignment horizontal="right" vertical="center" wrapText="1"/>
    </xf>
    <xf numFmtId="165" fontId="4" fillId="0" borderId="0" xfId="1" applyNumberFormat="1" applyFont="1" applyAlignment="1">
      <alignment horizontal="right" vertical="center" wrapText="1"/>
    </xf>
    <xf numFmtId="165" fontId="4" fillId="0" borderId="0" xfId="1" applyNumberFormat="1" applyFont="1" applyFill="1" applyAlignment="1">
      <alignment horizontal="right" vertical="center" wrapText="1"/>
    </xf>
    <xf numFmtId="166" fontId="8" fillId="0" borderId="3" xfId="0" applyNumberFormat="1" applyFont="1" applyFill="1" applyBorder="1" applyAlignment="1">
      <alignment horizontal="right" wrapText="1"/>
    </xf>
    <xf numFmtId="166" fontId="8" fillId="0" borderId="0" xfId="0" applyNumberFormat="1" applyFont="1" applyFill="1" applyAlignment="1">
      <alignment horizontal="right" wrapText="1"/>
    </xf>
    <xf numFmtId="0" fontId="4" fillId="2" borderId="0" xfId="0" applyFont="1" applyFill="1"/>
    <xf numFmtId="3" fontId="4" fillId="2" borderId="0" xfId="0" applyNumberFormat="1" applyFont="1" applyFill="1"/>
    <xf numFmtId="165" fontId="6" fillId="0" borderId="0" xfId="1" applyNumberFormat="1" applyFont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166" fontId="8" fillId="0" borderId="2" xfId="0" applyNumberFormat="1" applyFont="1" applyFill="1" applyBorder="1" applyAlignment="1">
      <alignment horizontal="right" wrapText="1"/>
    </xf>
    <xf numFmtId="166" fontId="8" fillId="0" borderId="0" xfId="0" applyNumberFormat="1" applyFont="1" applyFill="1" applyBorder="1" applyAlignment="1">
      <alignment horizontal="right" wrapText="1"/>
    </xf>
    <xf numFmtId="165" fontId="6" fillId="0" borderId="2" xfId="1" applyNumberFormat="1" applyFont="1" applyBorder="1" applyAlignment="1">
      <alignment horizontal="right" vertical="center" wrapText="1"/>
    </xf>
    <xf numFmtId="165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166" fontId="6" fillId="0" borderId="0" xfId="0" applyNumberFormat="1" applyFont="1" applyBorder="1" applyAlignment="1">
      <alignment wrapText="1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 applyBorder="1" applyAlignment="1">
      <alignment wrapText="1"/>
    </xf>
    <xf numFmtId="165" fontId="4" fillId="0" borderId="0" xfId="1" applyNumberFormat="1" applyFont="1" applyBorder="1" applyAlignment="1">
      <alignment horizontal="left" vertical="center"/>
    </xf>
    <xf numFmtId="166" fontId="4" fillId="0" borderId="0" xfId="0" applyNumberFormat="1" applyFont="1" applyAlignment="1">
      <alignment wrapText="1"/>
    </xf>
    <xf numFmtId="166" fontId="6" fillId="0" borderId="0" xfId="0" applyNumberFormat="1" applyFont="1" applyAlignment="1">
      <alignment wrapText="1"/>
    </xf>
    <xf numFmtId="166" fontId="6" fillId="0" borderId="4" xfId="0" applyNumberFormat="1" applyFont="1" applyBorder="1" applyAlignment="1">
      <alignment wrapText="1"/>
    </xf>
    <xf numFmtId="166" fontId="6" fillId="0" borderId="1" xfId="0" applyNumberFormat="1" applyFont="1" applyBorder="1" applyAlignment="1">
      <alignment wrapText="1"/>
    </xf>
    <xf numFmtId="166" fontId="6" fillId="0" borderId="2" xfId="0" applyNumberFormat="1" applyFont="1" applyBorder="1" applyAlignment="1">
      <alignment wrapText="1"/>
    </xf>
    <xf numFmtId="0" fontId="4" fillId="0" borderId="0" xfId="0" applyFont="1" applyBorder="1" applyAlignment="1"/>
    <xf numFmtId="165" fontId="4" fillId="0" borderId="0" xfId="1" applyNumberFormat="1" applyFont="1" applyAlignment="1"/>
    <xf numFmtId="165" fontId="12" fillId="0" borderId="0" xfId="0" applyNumberFormat="1" applyFont="1" applyAlignment="1"/>
    <xf numFmtId="0" fontId="5" fillId="0" borderId="1" xfId="0" applyFont="1" applyFill="1" applyBorder="1" applyAlignment="1">
      <alignment horizontal="right" wrapText="1"/>
    </xf>
    <xf numFmtId="165" fontId="6" fillId="0" borderId="3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Border="1" applyAlignment="1">
      <alignment wrapText="1"/>
    </xf>
    <xf numFmtId="165" fontId="6" fillId="0" borderId="0" xfId="1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166" fontId="14" fillId="0" borderId="0" xfId="0" applyNumberFormat="1" applyFont="1" applyFill="1"/>
    <xf numFmtId="166" fontId="4" fillId="0" borderId="0" xfId="0" applyNumberFormat="1" applyFont="1" applyFill="1" applyAlignment="1">
      <alignment wrapText="1"/>
    </xf>
    <xf numFmtId="165" fontId="12" fillId="0" borderId="0" xfId="1" applyNumberFormat="1" applyFont="1" applyFill="1"/>
    <xf numFmtId="0" fontId="5" fillId="0" borderId="0" xfId="0" applyFont="1" applyFill="1" applyAlignment="1">
      <alignment horizontal="center" wrapText="1"/>
    </xf>
    <xf numFmtId="166" fontId="7" fillId="0" borderId="0" xfId="1" applyNumberFormat="1" applyFont="1" applyFill="1" applyAlignment="1">
      <alignment horizontal="right" wrapText="1"/>
    </xf>
    <xf numFmtId="0" fontId="7" fillId="0" borderId="0" xfId="0" applyFont="1" applyFill="1"/>
    <xf numFmtId="0" fontId="7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165" fontId="8" fillId="0" borderId="0" xfId="1" applyNumberFormat="1" applyFont="1" applyFill="1" applyBorder="1" applyAlignment="1">
      <alignment horizontal="right" vertical="center" wrapText="1"/>
    </xf>
    <xf numFmtId="165" fontId="7" fillId="0" borderId="0" xfId="1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wrapText="1"/>
    </xf>
    <xf numFmtId="166" fontId="8" fillId="0" borderId="0" xfId="1" applyNumberFormat="1" applyFont="1" applyFill="1" applyAlignment="1">
      <alignment horizontal="right" wrapText="1"/>
    </xf>
    <xf numFmtId="165" fontId="7" fillId="0" borderId="0" xfId="1" applyNumberFormat="1" applyFont="1" applyFill="1" applyBorder="1" applyAlignment="1">
      <alignment horizontal="right" vertical="center" wrapText="1"/>
    </xf>
    <xf numFmtId="166" fontId="8" fillId="0" borderId="3" xfId="1" applyNumberFormat="1" applyFont="1" applyFill="1" applyBorder="1" applyAlignment="1">
      <alignment horizontal="right" wrapText="1"/>
    </xf>
    <xf numFmtId="166" fontId="8" fillId="0" borderId="0" xfId="1" applyNumberFormat="1" applyFont="1" applyFill="1" applyBorder="1" applyAlignment="1">
      <alignment horizontal="right" wrapText="1"/>
    </xf>
    <xf numFmtId="166" fontId="8" fillId="0" borderId="2" xfId="1" applyNumberFormat="1" applyFont="1" applyFill="1" applyBorder="1" applyAlignment="1">
      <alignment horizontal="right" wrapText="1"/>
    </xf>
    <xf numFmtId="165" fontId="7" fillId="0" borderId="0" xfId="1" applyNumberFormat="1" applyFont="1"/>
    <xf numFmtId="0" fontId="7" fillId="0" borderId="0" xfId="0" applyFont="1"/>
    <xf numFmtId="0" fontId="6" fillId="0" borderId="0" xfId="0" applyFont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165" fontId="8" fillId="0" borderId="0" xfId="1" applyNumberFormat="1" applyFont="1" applyAlignment="1">
      <alignment horizontal="lef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wrapText="1"/>
    </xf>
    <xf numFmtId="3" fontId="12" fillId="0" borderId="0" xfId="0" applyNumberFormat="1" applyFont="1"/>
    <xf numFmtId="3" fontId="4" fillId="0" borderId="0" xfId="0" applyNumberFormat="1" applyFont="1" applyAlignment="1"/>
    <xf numFmtId="165" fontId="12" fillId="0" borderId="0" xfId="1" applyNumberFormat="1" applyFont="1" applyAlignment="1"/>
    <xf numFmtId="0" fontId="6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165" fontId="10" fillId="0" borderId="0" xfId="1" applyNumberFormat="1" applyFont="1" applyFill="1" applyBorder="1" applyAlignment="1">
      <alignment horizontal="left" vertical="center"/>
    </xf>
    <xf numFmtId="165" fontId="11" fillId="0" borderId="0" xfId="1" applyNumberFormat="1" applyFont="1" applyFill="1" applyBorder="1" applyAlignment="1">
      <alignment horizontal="left" vertical="center"/>
    </xf>
    <xf numFmtId="4" fontId="12" fillId="0" borderId="0" xfId="0" applyNumberFormat="1" applyFont="1"/>
    <xf numFmtId="165" fontId="15" fillId="0" borderId="0" xfId="1" applyNumberFormat="1" applyFont="1" applyFill="1" applyBorder="1" applyAlignment="1">
      <alignment horizontal="left" vertical="center"/>
    </xf>
    <xf numFmtId="165" fontId="7" fillId="0" borderId="0" xfId="0" applyNumberFormat="1" applyFont="1" applyFill="1" applyAlignment="1">
      <alignment horizontal="right" wrapText="1"/>
    </xf>
    <xf numFmtId="165" fontId="7" fillId="0" borderId="0" xfId="1" applyNumberFormat="1" applyFont="1" applyFill="1" applyAlignment="1">
      <alignment horizontal="right" wrapText="1"/>
    </xf>
    <xf numFmtId="165" fontId="7" fillId="0" borderId="1" xfId="1" applyNumberFormat="1" applyFont="1" applyFill="1" applyBorder="1" applyAlignment="1">
      <alignment horizontal="right" wrapText="1"/>
    </xf>
    <xf numFmtId="165" fontId="6" fillId="0" borderId="1" xfId="0" applyNumberFormat="1" applyFont="1" applyBorder="1" applyAlignment="1">
      <alignment wrapText="1"/>
    </xf>
    <xf numFmtId="165" fontId="6" fillId="0" borderId="0" xfId="0" applyNumberFormat="1" applyFont="1" applyBorder="1" applyAlignment="1">
      <alignment wrapText="1"/>
    </xf>
    <xf numFmtId="165" fontId="4" fillId="0" borderId="0" xfId="0" applyNumberFormat="1" applyFont="1" applyBorder="1" applyAlignment="1">
      <alignment wrapText="1"/>
    </xf>
    <xf numFmtId="165" fontId="4" fillId="0" borderId="0" xfId="0" applyNumberFormat="1" applyFont="1" applyAlignment="1">
      <alignment wrapText="1"/>
    </xf>
    <xf numFmtId="165" fontId="6" fillId="0" borderId="4" xfId="0" applyNumberFormat="1" applyFont="1" applyBorder="1" applyAlignment="1">
      <alignment wrapText="1"/>
    </xf>
    <xf numFmtId="165" fontId="6" fillId="0" borderId="1" xfId="0" applyNumberFormat="1" applyFont="1" applyBorder="1" applyAlignment="1">
      <alignment horizontal="right" wrapText="1"/>
    </xf>
    <xf numFmtId="166" fontId="4" fillId="0" borderId="1" xfId="0" applyNumberFormat="1" applyFont="1" applyBorder="1" applyAlignment="1">
      <alignment wrapText="1"/>
    </xf>
    <xf numFmtId="0" fontId="6" fillId="0" borderId="0" xfId="0" applyFont="1" applyBorder="1" applyAlignment="1"/>
    <xf numFmtId="165" fontId="6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164" fontId="7" fillId="0" borderId="0" xfId="1" applyFont="1" applyFill="1" applyAlignment="1">
      <alignment horizontal="right" wrapText="1"/>
    </xf>
    <xf numFmtId="0" fontId="4" fillId="0" borderId="1" xfId="0" applyFont="1" applyBorder="1" applyAlignment="1"/>
    <xf numFmtId="165" fontId="4" fillId="0" borderId="1" xfId="1" applyNumberFormat="1" applyFont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wrapText="1"/>
    </xf>
    <xf numFmtId="166" fontId="6" fillId="0" borderId="1" xfId="0" applyNumberFormat="1" applyFont="1" applyBorder="1" applyAlignment="1">
      <alignment horizontal="right" wrapText="1"/>
    </xf>
    <xf numFmtId="167" fontId="4" fillId="0" borderId="0" xfId="0" applyNumberFormat="1" applyFont="1"/>
    <xf numFmtId="167" fontId="8" fillId="0" borderId="0" xfId="1" applyNumberFormat="1" applyFont="1" applyAlignment="1">
      <alignment horizontal="left" vertical="center" wrapText="1"/>
    </xf>
    <xf numFmtId="167" fontId="6" fillId="0" borderId="0" xfId="1" applyNumberFormat="1" applyFont="1" applyBorder="1" applyAlignment="1">
      <alignment horizontal="left" vertical="center" wrapText="1"/>
    </xf>
    <xf numFmtId="165" fontId="17" fillId="0" borderId="0" xfId="1" applyNumberFormat="1" applyFont="1" applyBorder="1" applyAlignment="1">
      <alignment horizontal="right" vertical="center" wrapText="1"/>
    </xf>
    <xf numFmtId="167" fontId="4" fillId="0" borderId="0" xfId="0" applyNumberFormat="1" applyFont="1" applyBorder="1"/>
    <xf numFmtId="10" fontId="4" fillId="0" borderId="0" xfId="0" applyNumberFormat="1" applyFont="1" applyBorder="1"/>
    <xf numFmtId="165" fontId="18" fillId="0" borderId="0" xfId="1" applyNumberFormat="1" applyFont="1" applyBorder="1" applyAlignment="1">
      <alignment horizontal="right" vertical="center" wrapText="1"/>
    </xf>
    <xf numFmtId="167" fontId="8" fillId="0" borderId="0" xfId="1" applyNumberFormat="1" applyFont="1" applyBorder="1" applyAlignment="1">
      <alignment horizontal="left" vertical="center" wrapText="1"/>
    </xf>
    <xf numFmtId="0" fontId="0" fillId="0" borderId="0" xfId="0" applyBorder="1"/>
    <xf numFmtId="0" fontId="16" fillId="0" borderId="0" xfId="0" applyFont="1" applyBorder="1"/>
    <xf numFmtId="15" fontId="16" fillId="0" borderId="0" xfId="0" applyNumberFormat="1" applyFont="1" applyBorder="1"/>
    <xf numFmtId="168" fontId="0" fillId="0" borderId="0" xfId="1" applyNumberFormat="1" applyFont="1" applyBorder="1"/>
    <xf numFmtId="167" fontId="0" fillId="0" borderId="0" xfId="3" applyNumberFormat="1" applyFont="1" applyBorder="1"/>
    <xf numFmtId="167" fontId="0" fillId="0" borderId="0" xfId="0" applyNumberFormat="1" applyBorder="1"/>
    <xf numFmtId="0" fontId="19" fillId="0" borderId="0" xfId="0" applyFont="1" applyBorder="1" applyAlignment="1">
      <alignment vertical="center"/>
    </xf>
    <xf numFmtId="0" fontId="0" fillId="0" borderId="0" xfId="0" applyBorder="1" applyAlignment="1"/>
    <xf numFmtId="0" fontId="17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168" fontId="17" fillId="0" borderId="0" xfId="1" applyNumberFormat="1" applyFont="1" applyBorder="1" applyAlignment="1">
      <alignment horizontal="right" vertical="center"/>
    </xf>
    <xf numFmtId="168" fontId="18" fillId="0" borderId="0" xfId="1" applyNumberFormat="1" applyFont="1" applyBorder="1" applyAlignment="1">
      <alignment horizontal="right" vertical="center"/>
    </xf>
    <xf numFmtId="168" fontId="0" fillId="0" borderId="0" xfId="0" applyNumberFormat="1" applyBorder="1"/>
    <xf numFmtId="165" fontId="6" fillId="0" borderId="0" xfId="0" applyNumberFormat="1" applyFont="1" applyFill="1"/>
    <xf numFmtId="164" fontId="4" fillId="0" borderId="0" xfId="1" applyFont="1" applyFill="1" applyAlignment="1">
      <alignment wrapText="1"/>
    </xf>
    <xf numFmtId="169" fontId="4" fillId="0" borderId="0" xfId="1" applyNumberFormat="1" applyFont="1" applyFill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">
    <cellStyle name="Обычный" xfId="0" builtinId="0"/>
    <cellStyle name="Обычный 10 10" xfId="2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colors>
    <mruColors>
      <color rgb="FF00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0"/>
  <sheetViews>
    <sheetView tabSelected="1" view="pageBreakPreview" zoomScale="80" zoomScaleNormal="80" zoomScaleSheetLayoutView="80" workbookViewId="0"/>
  </sheetViews>
  <sheetFormatPr defaultColWidth="9.109375" defaultRowHeight="13.2" x14ac:dyDescent="0.25"/>
  <cols>
    <col min="1" max="1" width="9.109375" style="3"/>
    <col min="2" max="2" width="56.44140625" style="3" customWidth="1"/>
    <col min="3" max="3" width="27.6640625" style="3" customWidth="1"/>
    <col min="4" max="4" width="1.5546875" style="4" customWidth="1"/>
    <col min="5" max="5" width="26.33203125" style="3" customWidth="1"/>
    <col min="6" max="6" width="9.109375" style="3"/>
    <col min="7" max="7" width="12" style="3" bestFit="1" customWidth="1"/>
    <col min="8" max="8" width="12.44140625" style="3" bestFit="1" customWidth="1"/>
    <col min="9" max="9" width="12.44140625" style="42" bestFit="1" customWidth="1"/>
    <col min="10" max="10" width="9.109375" style="3"/>
    <col min="11" max="12" width="10.5546875" style="3" bestFit="1" customWidth="1"/>
    <col min="13" max="13" width="9.109375" style="3"/>
    <col min="14" max="14" width="22.5546875" style="3" customWidth="1"/>
    <col min="15" max="16384" width="9.109375" style="3"/>
  </cols>
  <sheetData>
    <row r="1" spans="2:16" x14ac:dyDescent="0.25">
      <c r="E1" s="1" t="s">
        <v>41</v>
      </c>
    </row>
    <row r="2" spans="2:16" x14ac:dyDescent="0.25">
      <c r="E2" s="2" t="s">
        <v>117</v>
      </c>
    </row>
    <row r="3" spans="2:16" x14ac:dyDescent="0.25">
      <c r="E3" s="2"/>
    </row>
    <row r="4" spans="2:16" x14ac:dyDescent="0.25">
      <c r="E4" s="2" t="s">
        <v>39</v>
      </c>
    </row>
    <row r="5" spans="2:16" x14ac:dyDescent="0.25">
      <c r="E5" s="2"/>
    </row>
    <row r="7" spans="2:16" x14ac:dyDescent="0.25">
      <c r="B7" s="24"/>
      <c r="C7" s="87" t="s">
        <v>118</v>
      </c>
      <c r="D7" s="6"/>
      <c r="E7" s="81" t="s">
        <v>110</v>
      </c>
    </row>
    <row r="8" spans="2:16" x14ac:dyDescent="0.25">
      <c r="B8" s="24"/>
      <c r="C8" s="80" t="s">
        <v>42</v>
      </c>
      <c r="D8" s="5"/>
      <c r="E8" s="80" t="s">
        <v>51</v>
      </c>
    </row>
    <row r="9" spans="2:16" x14ac:dyDescent="0.25">
      <c r="B9" s="19" t="s">
        <v>1</v>
      </c>
      <c r="C9" s="19"/>
      <c r="D9" s="22"/>
      <c r="E9" s="19"/>
    </row>
    <row r="10" spans="2:16" x14ac:dyDescent="0.25">
      <c r="B10" s="20" t="s">
        <v>2</v>
      </c>
      <c r="C10" s="7">
        <v>282676</v>
      </c>
      <c r="D10" s="8"/>
      <c r="E10" s="7">
        <v>224121</v>
      </c>
      <c r="F10" s="41"/>
      <c r="G10" s="138"/>
      <c r="H10" s="42"/>
    </row>
    <row r="11" spans="2:16" x14ac:dyDescent="0.25">
      <c r="B11" s="20" t="s">
        <v>3</v>
      </c>
      <c r="C11" s="7">
        <v>22318</v>
      </c>
      <c r="D11" s="8"/>
      <c r="E11" s="7">
        <v>18215</v>
      </c>
      <c r="F11" s="41"/>
      <c r="H11" s="42"/>
    </row>
    <row r="12" spans="2:16" x14ac:dyDescent="0.25">
      <c r="B12" s="20" t="s">
        <v>4</v>
      </c>
      <c r="C12" s="7">
        <v>6386</v>
      </c>
      <c r="D12" s="8"/>
      <c r="E12" s="7">
        <v>9511</v>
      </c>
      <c r="F12" s="41"/>
      <c r="H12" s="42"/>
    </row>
    <row r="13" spans="2:16" x14ac:dyDescent="0.25">
      <c r="B13" s="20" t="s">
        <v>5</v>
      </c>
      <c r="C13" s="7">
        <v>769235</v>
      </c>
      <c r="D13" s="8"/>
      <c r="E13" s="7">
        <v>689645</v>
      </c>
      <c r="F13" s="41"/>
      <c r="G13" s="138"/>
      <c r="H13" s="42"/>
      <c r="J13" s="4"/>
      <c r="K13" s="4"/>
      <c r="L13" s="4"/>
      <c r="M13" s="4"/>
      <c r="N13" s="4"/>
      <c r="O13" s="4"/>
      <c r="P13" s="4"/>
    </row>
    <row r="14" spans="2:16" x14ac:dyDescent="0.25">
      <c r="B14" s="33" t="s">
        <v>106</v>
      </c>
      <c r="C14" s="7">
        <v>630202</v>
      </c>
      <c r="D14" s="8"/>
      <c r="E14" s="7">
        <v>570475</v>
      </c>
      <c r="F14" s="41"/>
      <c r="G14" s="138"/>
      <c r="H14" s="42"/>
      <c r="J14" s="4"/>
      <c r="K14" s="141"/>
      <c r="L14" s="141"/>
      <c r="M14" s="142"/>
      <c r="N14" s="4"/>
      <c r="O14" s="4"/>
      <c r="P14" s="4"/>
    </row>
    <row r="15" spans="2:16" x14ac:dyDescent="0.25">
      <c r="B15" s="20" t="s">
        <v>6</v>
      </c>
      <c r="C15" s="7">
        <v>70011</v>
      </c>
      <c r="D15" s="8"/>
      <c r="E15" s="7">
        <v>51496</v>
      </c>
      <c r="F15" s="41"/>
      <c r="G15" s="42"/>
      <c r="H15" s="42"/>
      <c r="J15" s="4"/>
      <c r="K15" s="141"/>
      <c r="L15" s="141"/>
      <c r="M15" s="143"/>
      <c r="N15" s="4"/>
      <c r="O15" s="4"/>
      <c r="P15" s="4"/>
    </row>
    <row r="16" spans="2:16" x14ac:dyDescent="0.25">
      <c r="B16" s="20" t="s">
        <v>7</v>
      </c>
      <c r="C16" s="7">
        <v>7542</v>
      </c>
      <c r="D16" s="8"/>
      <c r="E16" s="7">
        <v>5441</v>
      </c>
      <c r="F16" s="41"/>
      <c r="H16" s="42"/>
      <c r="J16" s="4"/>
      <c r="K16" s="144"/>
      <c r="L16" s="144"/>
      <c r="M16" s="4"/>
      <c r="N16" s="4"/>
      <c r="O16" s="4"/>
      <c r="P16" s="4"/>
    </row>
    <row r="17" spans="2:16" x14ac:dyDescent="0.25">
      <c r="B17" s="20" t="s">
        <v>8</v>
      </c>
      <c r="C17" s="7">
        <v>226</v>
      </c>
      <c r="D17" s="8"/>
      <c r="E17" s="7">
        <v>2279</v>
      </c>
      <c r="F17" s="41"/>
      <c r="H17" s="42"/>
      <c r="J17" s="4"/>
      <c r="K17" s="141"/>
      <c r="L17" s="141"/>
      <c r="M17" s="4"/>
      <c r="N17" s="4"/>
      <c r="O17" s="4"/>
      <c r="P17" s="4"/>
    </row>
    <row r="18" spans="2:16" x14ac:dyDescent="0.25">
      <c r="B18" s="20" t="s">
        <v>9</v>
      </c>
      <c r="C18" s="7">
        <v>114962</v>
      </c>
      <c r="D18" s="8"/>
      <c r="E18" s="7">
        <v>117540</v>
      </c>
      <c r="F18" s="41"/>
      <c r="H18" s="42"/>
      <c r="J18" s="4"/>
      <c r="K18" s="144"/>
      <c r="L18" s="144"/>
      <c r="M18" s="4"/>
      <c r="N18" s="4"/>
      <c r="O18" s="4"/>
      <c r="P18" s="4"/>
    </row>
    <row r="19" spans="2:16" ht="13.8" thickBot="1" x14ac:dyDescent="0.3">
      <c r="B19" s="19" t="s">
        <v>10</v>
      </c>
      <c r="C19" s="9">
        <f>SUM(C10:C18)</f>
        <v>1903558</v>
      </c>
      <c r="D19" s="10"/>
      <c r="E19" s="9">
        <f>SUM(E10:E18)</f>
        <v>1688723</v>
      </c>
      <c r="G19" s="138"/>
      <c r="H19" s="42"/>
      <c r="J19" s="4"/>
      <c r="K19" s="4"/>
      <c r="L19" s="4"/>
      <c r="M19" s="4"/>
      <c r="N19" s="4"/>
      <c r="O19" s="4"/>
      <c r="P19" s="4"/>
    </row>
    <row r="20" spans="2:16" ht="13.8" thickTop="1" x14ac:dyDescent="0.25">
      <c r="B20" s="19" t="s">
        <v>0</v>
      </c>
      <c r="H20" s="139"/>
      <c r="I20" s="140"/>
      <c r="J20" s="145"/>
      <c r="K20" s="4"/>
      <c r="L20" s="4"/>
      <c r="M20" s="4"/>
      <c r="N20" s="4"/>
      <c r="O20" s="4"/>
      <c r="P20" s="4"/>
    </row>
    <row r="21" spans="2:16" ht="15" customHeight="1" x14ac:dyDescent="0.25">
      <c r="B21" s="19" t="s">
        <v>11</v>
      </c>
      <c r="C21" s="108"/>
      <c r="D21" s="23"/>
      <c r="E21" s="21"/>
      <c r="H21" s="42"/>
      <c r="J21" s="4"/>
      <c r="K21" s="4"/>
      <c r="L21" s="4"/>
      <c r="M21" s="4"/>
      <c r="N21" s="4"/>
      <c r="O21" s="4"/>
      <c r="P21" s="4"/>
    </row>
    <row r="22" spans="2:16" ht="14.4" x14ac:dyDescent="0.3">
      <c r="B22" s="20" t="s">
        <v>12</v>
      </c>
      <c r="C22" s="7">
        <v>1264676</v>
      </c>
      <c r="D22" s="8"/>
      <c r="E22" s="7">
        <v>1075628</v>
      </c>
      <c r="G22" s="138"/>
      <c r="H22" s="42"/>
      <c r="J22" s="4"/>
      <c r="K22" s="146"/>
      <c r="L22" s="146"/>
      <c r="M22" s="146"/>
      <c r="N22" s="146"/>
      <c r="O22" s="146"/>
      <c r="P22" s="4"/>
    </row>
    <row r="23" spans="2:16" ht="14.4" x14ac:dyDescent="0.3">
      <c r="B23" s="20" t="s">
        <v>90</v>
      </c>
      <c r="C23" s="7">
        <v>82969</v>
      </c>
      <c r="D23" s="8"/>
      <c r="E23" s="7">
        <v>72128</v>
      </c>
      <c r="G23" s="138"/>
      <c r="H23" s="42"/>
      <c r="J23" s="4"/>
      <c r="K23" s="147"/>
      <c r="L23" s="146"/>
      <c r="M23" s="146"/>
      <c r="N23" s="146"/>
      <c r="O23" s="146"/>
      <c r="P23" s="4"/>
    </row>
    <row r="24" spans="2:16" ht="14.4" x14ac:dyDescent="0.3">
      <c r="B24" s="37" t="s">
        <v>84</v>
      </c>
      <c r="C24" s="7">
        <v>51872</v>
      </c>
      <c r="D24" s="8"/>
      <c r="E24" s="7">
        <v>56392</v>
      </c>
      <c r="G24" s="138"/>
      <c r="H24" s="42"/>
      <c r="J24" s="4"/>
      <c r="K24" s="147"/>
      <c r="L24" s="146"/>
      <c r="M24" s="146"/>
      <c r="N24" s="148"/>
      <c r="O24" s="148"/>
      <c r="P24" s="4"/>
    </row>
    <row r="25" spans="2:16" ht="14.4" x14ac:dyDescent="0.3">
      <c r="B25" s="20" t="s">
        <v>13</v>
      </c>
      <c r="C25" s="7">
        <v>258921</v>
      </c>
      <c r="D25" s="8"/>
      <c r="E25" s="7">
        <v>253584</v>
      </c>
      <c r="G25" s="138"/>
      <c r="H25" s="42"/>
      <c r="J25" s="4"/>
      <c r="K25" s="146"/>
      <c r="L25" s="146"/>
      <c r="M25" s="146"/>
      <c r="N25" s="149"/>
      <c r="O25" s="149"/>
      <c r="P25" s="150"/>
    </row>
    <row r="26" spans="2:16" ht="14.4" x14ac:dyDescent="0.3">
      <c r="B26" s="20" t="s">
        <v>14</v>
      </c>
      <c r="C26" s="7">
        <v>25934</v>
      </c>
      <c r="D26" s="8"/>
      <c r="E26" s="7">
        <v>22648</v>
      </c>
      <c r="G26" s="138"/>
      <c r="H26" s="42"/>
      <c r="J26" s="4"/>
      <c r="K26" s="146"/>
      <c r="L26" s="146"/>
      <c r="M26" s="146"/>
      <c r="N26" s="149"/>
      <c r="O26" s="149"/>
      <c r="P26" s="151"/>
    </row>
    <row r="27" spans="2:16" ht="14.4" x14ac:dyDescent="0.3">
      <c r="B27" s="20" t="s">
        <v>15</v>
      </c>
      <c r="C27" s="7">
        <v>1101</v>
      </c>
      <c r="D27" s="8"/>
      <c r="E27" s="7">
        <v>183</v>
      </c>
      <c r="G27" s="138"/>
      <c r="H27" s="42"/>
      <c r="J27" s="4"/>
      <c r="K27" s="146"/>
      <c r="L27" s="146"/>
      <c r="M27" s="146"/>
      <c r="N27" s="149"/>
      <c r="O27" s="149"/>
      <c r="P27" s="4"/>
    </row>
    <row r="28" spans="2:16" ht="14.4" x14ac:dyDescent="0.3">
      <c r="B28" s="20" t="s">
        <v>16</v>
      </c>
      <c r="C28" s="7">
        <v>14071</v>
      </c>
      <c r="D28" s="8"/>
      <c r="E28" s="7">
        <v>7521</v>
      </c>
      <c r="G28" s="138"/>
      <c r="H28" s="42"/>
      <c r="J28" s="4"/>
      <c r="K28" s="146"/>
      <c r="L28" s="146"/>
      <c r="M28" s="4"/>
      <c r="N28" s="4"/>
      <c r="O28" s="146"/>
      <c r="P28" s="4"/>
    </row>
    <row r="29" spans="2:16" ht="15" thickBot="1" x14ac:dyDescent="0.35">
      <c r="B29" s="19" t="s">
        <v>17</v>
      </c>
      <c r="C29" s="9">
        <f>SUM(C22:C28)</f>
        <v>1699544</v>
      </c>
      <c r="D29" s="10"/>
      <c r="E29" s="9">
        <f>SUM(E22:E28)</f>
        <v>1488084</v>
      </c>
      <c r="G29" s="138"/>
      <c r="H29" s="42"/>
      <c r="J29" s="4"/>
      <c r="K29" s="146"/>
      <c r="L29" s="146"/>
      <c r="M29" s="146"/>
      <c r="N29" s="146"/>
      <c r="O29" s="146"/>
      <c r="P29" s="4"/>
    </row>
    <row r="30" spans="2:16" ht="15" thickTop="1" x14ac:dyDescent="0.3">
      <c r="B30" s="19" t="s">
        <v>0</v>
      </c>
      <c r="H30" s="139"/>
      <c r="I30" s="23"/>
      <c r="J30" s="145"/>
      <c r="K30" s="146"/>
      <c r="L30" s="146"/>
      <c r="M30" s="146"/>
      <c r="N30" s="146"/>
      <c r="O30" s="146"/>
      <c r="P30" s="4"/>
    </row>
    <row r="31" spans="2:16" ht="14.4" customHeight="1" x14ac:dyDescent="0.3">
      <c r="B31" s="19" t="s">
        <v>18</v>
      </c>
      <c r="C31" s="108"/>
      <c r="D31" s="23"/>
      <c r="E31" s="21"/>
      <c r="H31" s="42"/>
      <c r="J31" s="4"/>
      <c r="K31" s="152"/>
      <c r="L31" s="153"/>
      <c r="M31" s="153"/>
      <c r="N31" s="146"/>
      <c r="O31" s="146"/>
      <c r="P31" s="4"/>
    </row>
    <row r="32" spans="2:16" ht="14.4" x14ac:dyDescent="0.3">
      <c r="B32" s="20" t="s">
        <v>19</v>
      </c>
      <c r="C32" s="7">
        <v>328377</v>
      </c>
      <c r="D32" s="8"/>
      <c r="E32" s="7">
        <v>331504</v>
      </c>
      <c r="H32" s="42"/>
      <c r="J32" s="4"/>
      <c r="K32" s="154"/>
      <c r="L32" s="155"/>
      <c r="M32" s="155"/>
      <c r="N32" s="146"/>
      <c r="O32" s="146"/>
      <c r="P32" s="4"/>
    </row>
    <row r="33" spans="2:16" ht="14.4" x14ac:dyDescent="0.3">
      <c r="B33" s="20" t="s">
        <v>20</v>
      </c>
      <c r="C33" s="7">
        <v>21109</v>
      </c>
      <c r="D33" s="8"/>
      <c r="E33" s="7">
        <v>21116</v>
      </c>
      <c r="H33" s="42"/>
      <c r="J33" s="4"/>
      <c r="K33" s="154"/>
      <c r="L33" s="155"/>
      <c r="M33" s="155"/>
      <c r="N33" s="146"/>
      <c r="O33" s="146"/>
      <c r="P33" s="4"/>
    </row>
    <row r="34" spans="2:16" ht="14.4" x14ac:dyDescent="0.3">
      <c r="B34" s="20" t="s">
        <v>89</v>
      </c>
      <c r="C34" s="7">
        <v>7024</v>
      </c>
      <c r="D34" s="8"/>
      <c r="E34" s="7">
        <v>2359</v>
      </c>
      <c r="H34" s="42"/>
      <c r="J34" s="4"/>
      <c r="K34" s="156"/>
      <c r="L34" s="156"/>
      <c r="M34" s="156"/>
      <c r="N34" s="146"/>
      <c r="O34" s="146"/>
      <c r="P34" s="4"/>
    </row>
    <row r="35" spans="2:16" ht="14.4" x14ac:dyDescent="0.3">
      <c r="B35" s="20" t="s">
        <v>21</v>
      </c>
      <c r="C35" s="11">
        <v>-152813</v>
      </c>
      <c r="D35" s="8"/>
      <c r="E35" s="11">
        <v>-155051</v>
      </c>
      <c r="G35" s="12"/>
      <c r="H35" s="42"/>
      <c r="J35" s="4"/>
      <c r="K35" s="154"/>
      <c r="L35" s="157"/>
      <c r="M35" s="157"/>
      <c r="N35" s="146"/>
      <c r="O35" s="146"/>
      <c r="P35" s="4"/>
    </row>
    <row r="36" spans="2:16" ht="14.4" x14ac:dyDescent="0.3">
      <c r="B36" s="19" t="s">
        <v>22</v>
      </c>
      <c r="C36" s="13">
        <f>SUM(C32:C35)</f>
        <v>203697</v>
      </c>
      <c r="D36" s="10"/>
      <c r="E36" s="13">
        <f>SUM(E32:E35)</f>
        <v>199928</v>
      </c>
      <c r="G36" s="138"/>
      <c r="H36" s="42"/>
      <c r="J36" s="4"/>
      <c r="K36" s="154"/>
      <c r="L36" s="157"/>
      <c r="M36" s="157"/>
      <c r="N36" s="146"/>
      <c r="O36" s="146"/>
      <c r="P36" s="4"/>
    </row>
    <row r="37" spans="2:16" ht="14.4" x14ac:dyDescent="0.3">
      <c r="B37" s="19" t="s">
        <v>0</v>
      </c>
      <c r="C37" s="7"/>
      <c r="D37" s="8"/>
      <c r="E37" s="7"/>
      <c r="G37" s="59"/>
      <c r="H37" s="42"/>
      <c r="J37" s="4"/>
      <c r="K37" s="156"/>
      <c r="L37" s="157"/>
      <c r="M37" s="157"/>
      <c r="N37" s="146"/>
      <c r="O37" s="146"/>
      <c r="P37" s="4"/>
    </row>
    <row r="38" spans="2:16" ht="15" customHeight="1" x14ac:dyDescent="0.3">
      <c r="B38" s="20" t="s">
        <v>23</v>
      </c>
      <c r="C38" s="7">
        <v>317</v>
      </c>
      <c r="D38" s="8"/>
      <c r="E38" s="7">
        <v>711</v>
      </c>
      <c r="H38" s="42"/>
      <c r="J38" s="4"/>
      <c r="K38" s="154"/>
      <c r="L38" s="157"/>
      <c r="M38" s="157"/>
      <c r="N38" s="146"/>
      <c r="O38" s="146"/>
      <c r="P38" s="4"/>
    </row>
    <row r="39" spans="2:16" ht="15" customHeight="1" x14ac:dyDescent="0.3">
      <c r="B39" s="19" t="s">
        <v>24</v>
      </c>
      <c r="C39" s="14">
        <f>C36+C38</f>
        <v>204014</v>
      </c>
      <c r="D39" s="10"/>
      <c r="E39" s="14">
        <f>E36+E38</f>
        <v>200639</v>
      </c>
      <c r="G39" s="138"/>
      <c r="H39" s="42"/>
      <c r="J39" s="4"/>
      <c r="K39" s="154"/>
      <c r="L39" s="157"/>
      <c r="M39" s="157"/>
      <c r="N39" s="146"/>
      <c r="O39" s="146"/>
      <c r="P39" s="4"/>
    </row>
    <row r="40" spans="2:16" ht="15" thickBot="1" x14ac:dyDescent="0.35">
      <c r="B40" s="19" t="s">
        <v>25</v>
      </c>
      <c r="C40" s="9">
        <f>C29+C39</f>
        <v>1903558</v>
      </c>
      <c r="D40" s="10"/>
      <c r="E40" s="9">
        <f>E29+E39</f>
        <v>1688723</v>
      </c>
      <c r="H40" s="42"/>
      <c r="J40" s="4"/>
      <c r="K40" s="156"/>
      <c r="L40" s="157"/>
      <c r="M40" s="157"/>
      <c r="N40" s="146"/>
      <c r="O40" s="146"/>
      <c r="P40" s="4"/>
    </row>
    <row r="41" spans="2:16" ht="15" customHeight="1" thickTop="1" x14ac:dyDescent="0.3">
      <c r="F41" s="118">
        <f>C19-C40</f>
        <v>0</v>
      </c>
      <c r="G41" s="118">
        <f>E19-E40</f>
        <v>0</v>
      </c>
      <c r="H41" s="42"/>
      <c r="J41" s="4"/>
      <c r="K41" s="154"/>
      <c r="L41" s="157"/>
      <c r="M41" s="157"/>
      <c r="N41" s="146"/>
      <c r="O41" s="146"/>
      <c r="P41" s="4"/>
    </row>
    <row r="42" spans="2:16" ht="15.6" customHeight="1" x14ac:dyDescent="0.3">
      <c r="H42" s="42"/>
      <c r="J42" s="4"/>
      <c r="K42" s="154"/>
      <c r="L42" s="157"/>
      <c r="M42" s="157"/>
      <c r="N42" s="146"/>
      <c r="O42" s="146"/>
      <c r="P42" s="4"/>
    </row>
    <row r="43" spans="2:16" ht="14.4" x14ac:dyDescent="0.3">
      <c r="H43" s="42"/>
      <c r="J43" s="4"/>
      <c r="K43" s="154"/>
      <c r="L43" s="158"/>
      <c r="M43" s="158"/>
      <c r="N43" s="146"/>
      <c r="O43" s="146"/>
      <c r="P43" s="4"/>
    </row>
    <row r="44" spans="2:16" ht="14.4" x14ac:dyDescent="0.3">
      <c r="H44" s="42"/>
      <c r="J44" s="4"/>
      <c r="K44" s="146"/>
      <c r="L44" s="146"/>
      <c r="M44" s="146"/>
      <c r="N44" s="146"/>
      <c r="O44" s="146"/>
      <c r="P44" s="4"/>
    </row>
    <row r="45" spans="2:16" ht="14.4" x14ac:dyDescent="0.3">
      <c r="H45" s="42"/>
      <c r="J45" s="4"/>
      <c r="K45" s="146"/>
      <c r="L45" s="146"/>
      <c r="M45" s="146"/>
      <c r="N45" s="146"/>
      <c r="O45" s="146"/>
      <c r="P45" s="4"/>
    </row>
    <row r="46" spans="2:16" ht="14.4" x14ac:dyDescent="0.3">
      <c r="H46" s="42"/>
      <c r="J46" s="4"/>
      <c r="K46" s="146"/>
      <c r="L46" s="159"/>
      <c r="M46" s="159"/>
      <c r="N46" s="150"/>
      <c r="O46" s="146"/>
      <c r="P46" s="4"/>
    </row>
    <row r="47" spans="2:16" ht="14.4" x14ac:dyDescent="0.3">
      <c r="H47" s="42"/>
      <c r="J47" s="4"/>
      <c r="K47" s="146"/>
      <c r="L47" s="159"/>
      <c r="M47" s="159"/>
      <c r="N47" s="150"/>
      <c r="O47" s="146"/>
      <c r="P47" s="4"/>
    </row>
    <row r="48" spans="2:16" x14ac:dyDescent="0.25">
      <c r="J48" s="4"/>
      <c r="K48" s="4"/>
      <c r="L48" s="4"/>
      <c r="M48" s="4"/>
      <c r="N48" s="4"/>
      <c r="O48" s="4"/>
      <c r="P48" s="4"/>
    </row>
    <row r="49" spans="2:16" x14ac:dyDescent="0.25">
      <c r="J49" s="4"/>
      <c r="K49" s="4"/>
      <c r="L49" s="4"/>
      <c r="M49" s="4"/>
      <c r="N49" s="4"/>
      <c r="O49" s="4"/>
      <c r="P49" s="4"/>
    </row>
    <row r="50" spans="2:16" x14ac:dyDescent="0.25">
      <c r="J50" s="4"/>
      <c r="K50" s="4"/>
      <c r="L50" s="4"/>
      <c r="M50" s="4"/>
      <c r="N50" s="4"/>
      <c r="O50" s="4"/>
      <c r="P50" s="4"/>
    </row>
    <row r="51" spans="2:16" x14ac:dyDescent="0.25">
      <c r="J51" s="4"/>
      <c r="K51" s="4"/>
      <c r="L51" s="4"/>
      <c r="M51" s="4"/>
      <c r="N51" s="4"/>
      <c r="O51" s="4"/>
      <c r="P51" s="4"/>
    </row>
    <row r="52" spans="2:16" x14ac:dyDescent="0.25">
      <c r="J52" s="4"/>
      <c r="K52" s="4"/>
      <c r="L52" s="4"/>
      <c r="M52" s="4"/>
      <c r="N52" s="4"/>
      <c r="O52" s="4"/>
      <c r="P52" s="4"/>
    </row>
    <row r="53" spans="2:16" x14ac:dyDescent="0.25">
      <c r="J53" s="4"/>
      <c r="K53" s="4"/>
      <c r="L53" s="4"/>
      <c r="M53" s="4"/>
      <c r="N53" s="4"/>
      <c r="O53" s="4"/>
      <c r="P53" s="4"/>
    </row>
    <row r="54" spans="2:16" x14ac:dyDescent="0.25">
      <c r="J54" s="4"/>
      <c r="K54" s="4"/>
      <c r="L54" s="4"/>
      <c r="M54" s="4"/>
      <c r="N54" s="4"/>
      <c r="O54" s="4"/>
      <c r="P54" s="4"/>
    </row>
    <row r="55" spans="2:16" x14ac:dyDescent="0.25">
      <c r="B55" s="15"/>
      <c r="E55" s="15"/>
      <c r="J55" s="4"/>
      <c r="K55" s="4"/>
      <c r="L55" s="4"/>
      <c r="M55" s="4"/>
      <c r="N55" s="4"/>
      <c r="O55" s="4"/>
      <c r="P55" s="4"/>
    </row>
    <row r="56" spans="2:16" x14ac:dyDescent="0.25">
      <c r="B56" s="16"/>
      <c r="J56" s="4"/>
      <c r="K56" s="4"/>
      <c r="L56" s="4"/>
      <c r="M56" s="4"/>
      <c r="N56" s="4"/>
      <c r="O56" s="4"/>
      <c r="P56" s="4"/>
    </row>
    <row r="57" spans="2:16" x14ac:dyDescent="0.25">
      <c r="B57" s="17"/>
      <c r="E57" s="18"/>
      <c r="J57" s="4"/>
      <c r="K57" s="4"/>
      <c r="L57" s="4"/>
      <c r="M57" s="4"/>
      <c r="N57" s="4"/>
      <c r="O57" s="4"/>
      <c r="P57" s="4"/>
    </row>
    <row r="58" spans="2:16" x14ac:dyDescent="0.25">
      <c r="J58" s="4"/>
      <c r="K58" s="4"/>
      <c r="L58" s="4"/>
      <c r="M58" s="4"/>
      <c r="N58" s="4"/>
      <c r="O58" s="4"/>
      <c r="P58" s="4"/>
    </row>
    <row r="59" spans="2:16" x14ac:dyDescent="0.25">
      <c r="J59" s="4"/>
      <c r="K59" s="4"/>
      <c r="L59" s="4"/>
      <c r="M59" s="4"/>
      <c r="N59" s="4"/>
      <c r="O59" s="4"/>
      <c r="P59" s="4"/>
    </row>
    <row r="60" spans="2:16" x14ac:dyDescent="0.25">
      <c r="J60" s="4"/>
      <c r="K60" s="4"/>
      <c r="L60" s="4"/>
      <c r="M60" s="4"/>
      <c r="N60" s="4"/>
      <c r="O60" s="4"/>
      <c r="P60" s="4"/>
    </row>
    <row r="61" spans="2:16" x14ac:dyDescent="0.25">
      <c r="J61" s="4"/>
      <c r="K61" s="4"/>
      <c r="L61" s="4"/>
      <c r="M61" s="4"/>
      <c r="N61" s="4"/>
      <c r="O61" s="4"/>
      <c r="P61" s="4"/>
    </row>
    <row r="62" spans="2:16" x14ac:dyDescent="0.25">
      <c r="J62" s="4"/>
      <c r="K62" s="4"/>
      <c r="L62" s="4"/>
      <c r="M62" s="4"/>
      <c r="N62" s="4"/>
      <c r="O62" s="4"/>
      <c r="P62" s="4"/>
    </row>
    <row r="69" spans="2:2" x14ac:dyDescent="0.25">
      <c r="B69" s="16"/>
    </row>
    <row r="70" spans="2:2" x14ac:dyDescent="0.25">
      <c r="B70" s="17"/>
    </row>
  </sheetData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view="pageBreakPreview" zoomScale="80" zoomScaleNormal="80" zoomScaleSheetLayoutView="80" workbookViewId="0">
      <selection activeCell="G1" sqref="G1:J26"/>
    </sheetView>
  </sheetViews>
  <sheetFormatPr defaultColWidth="9.109375" defaultRowHeight="13.2" x14ac:dyDescent="0.25"/>
  <cols>
    <col min="1" max="1" width="9.109375" style="3"/>
    <col min="2" max="2" width="61.6640625" style="3" customWidth="1"/>
    <col min="3" max="3" width="24.33203125" style="3" customWidth="1"/>
    <col min="4" max="4" width="2.109375" style="4" customWidth="1"/>
    <col min="5" max="5" width="24.33203125" style="3" customWidth="1"/>
    <col min="6" max="6" width="9.109375" style="3"/>
    <col min="7" max="7" width="10.5546875" style="3" customWidth="1"/>
    <col min="8" max="8" width="25" style="3" customWidth="1"/>
    <col min="9" max="9" width="5.21875" style="3" customWidth="1"/>
    <col min="10" max="10" width="22.44140625" style="3" customWidth="1"/>
    <col min="11" max="11" width="10.5546875" style="3" bestFit="1" customWidth="1"/>
    <col min="12" max="12" width="10.88671875" style="3" bestFit="1" customWidth="1"/>
    <col min="13" max="16384" width="9.109375" style="3"/>
  </cols>
  <sheetData>
    <row r="1" spans="2:12" x14ac:dyDescent="0.25">
      <c r="E1" s="1" t="s">
        <v>41</v>
      </c>
      <c r="G1" s="1"/>
    </row>
    <row r="2" spans="2:12" x14ac:dyDescent="0.25">
      <c r="E2" s="2" t="s">
        <v>119</v>
      </c>
      <c r="G2" s="2"/>
    </row>
    <row r="3" spans="2:12" ht="7.95" customHeight="1" x14ac:dyDescent="0.25">
      <c r="E3" s="2"/>
      <c r="G3" s="2"/>
    </row>
    <row r="4" spans="2:12" x14ac:dyDescent="0.25">
      <c r="E4" s="2" t="s">
        <v>39</v>
      </c>
      <c r="G4" s="2"/>
    </row>
    <row r="5" spans="2:12" x14ac:dyDescent="0.25">
      <c r="E5" s="2"/>
      <c r="G5" s="2"/>
    </row>
    <row r="6" spans="2:12" x14ac:dyDescent="0.25">
      <c r="B6" s="24"/>
      <c r="C6" s="44"/>
      <c r="D6" s="44"/>
      <c r="E6" s="44"/>
    </row>
    <row r="7" spans="2:12" ht="40.200000000000003" customHeight="1" x14ac:dyDescent="0.25">
      <c r="B7" s="24"/>
      <c r="C7" s="110" t="s">
        <v>120</v>
      </c>
      <c r="D7" s="30"/>
      <c r="E7" s="110" t="s">
        <v>121</v>
      </c>
      <c r="H7" s="132"/>
      <c r="I7" s="132"/>
      <c r="J7" s="132"/>
    </row>
    <row r="8" spans="2:12" x14ac:dyDescent="0.25">
      <c r="B8" s="24"/>
      <c r="C8" s="76" t="s">
        <v>42</v>
      </c>
      <c r="D8" s="30"/>
      <c r="E8" s="76" t="s">
        <v>42</v>
      </c>
    </row>
    <row r="9" spans="2:12" x14ac:dyDescent="0.25">
      <c r="B9" s="37" t="s">
        <v>53</v>
      </c>
      <c r="C9" s="45">
        <v>74483</v>
      </c>
      <c r="D9" s="46"/>
      <c r="E9" s="45">
        <v>60285</v>
      </c>
      <c r="G9" s="41"/>
      <c r="H9" s="42"/>
      <c r="I9" s="42"/>
      <c r="J9" s="41"/>
      <c r="K9" s="42"/>
      <c r="L9" s="42"/>
    </row>
    <row r="10" spans="2:12" x14ac:dyDescent="0.25">
      <c r="B10" s="37" t="s">
        <v>54</v>
      </c>
      <c r="C10" s="45">
        <v>-40940</v>
      </c>
      <c r="D10" s="46"/>
      <c r="E10" s="45">
        <v>-36797</v>
      </c>
      <c r="G10" s="41"/>
      <c r="H10" s="42"/>
      <c r="I10" s="42"/>
      <c r="J10" s="41"/>
      <c r="K10" s="42"/>
      <c r="L10" s="42"/>
    </row>
    <row r="11" spans="2:12" ht="15" customHeight="1" x14ac:dyDescent="0.25">
      <c r="B11" s="19" t="s">
        <v>55</v>
      </c>
      <c r="C11" s="47">
        <f>SUM(C9:C10)</f>
        <v>33543</v>
      </c>
      <c r="D11" s="46"/>
      <c r="E11" s="77">
        <f>SUM(E9:E10)</f>
        <v>23488</v>
      </c>
      <c r="G11" s="41"/>
      <c r="H11" s="42"/>
      <c r="I11" s="42"/>
      <c r="J11" s="41"/>
      <c r="K11" s="42"/>
      <c r="L11" s="42"/>
    </row>
    <row r="12" spans="2:12" x14ac:dyDescent="0.25">
      <c r="B12" s="19" t="s">
        <v>0</v>
      </c>
      <c r="C12" s="48"/>
      <c r="D12" s="46"/>
      <c r="E12" s="49"/>
      <c r="G12" s="41"/>
      <c r="H12" s="42"/>
      <c r="I12" s="42"/>
      <c r="J12" s="41"/>
      <c r="K12" s="42"/>
      <c r="L12" s="42"/>
    </row>
    <row r="13" spans="2:12" x14ac:dyDescent="0.25">
      <c r="B13" s="37" t="s">
        <v>56</v>
      </c>
      <c r="C13" s="45">
        <v>13964</v>
      </c>
      <c r="D13" s="46"/>
      <c r="E13" s="45">
        <v>7795</v>
      </c>
      <c r="G13" s="41"/>
      <c r="H13" s="42"/>
      <c r="I13" s="42"/>
      <c r="J13" s="41"/>
      <c r="K13" s="42"/>
      <c r="L13" s="42"/>
    </row>
    <row r="14" spans="2:12" x14ac:dyDescent="0.25">
      <c r="B14" s="37" t="s">
        <v>57</v>
      </c>
      <c r="C14" s="45">
        <v>-4372</v>
      </c>
      <c r="D14" s="46"/>
      <c r="E14" s="45">
        <v>-2401</v>
      </c>
      <c r="G14" s="41"/>
      <c r="H14" s="42"/>
      <c r="I14" s="42"/>
      <c r="J14" s="41"/>
      <c r="K14" s="42"/>
      <c r="L14" s="42"/>
    </row>
    <row r="15" spans="2:12" ht="42" customHeight="1" x14ac:dyDescent="0.25">
      <c r="B15" s="37" t="s">
        <v>140</v>
      </c>
      <c r="C15" s="45">
        <v>-1963</v>
      </c>
      <c r="D15" s="45"/>
      <c r="E15" s="45">
        <v>17</v>
      </c>
      <c r="G15" s="41"/>
      <c r="H15" s="111"/>
      <c r="I15" s="111"/>
      <c r="K15" s="42"/>
      <c r="L15" s="42"/>
    </row>
    <row r="16" spans="2:12" ht="26.4" x14ac:dyDescent="0.25">
      <c r="B16" s="33" t="s">
        <v>125</v>
      </c>
      <c r="C16" s="45">
        <v>-53</v>
      </c>
      <c r="D16" s="45"/>
      <c r="E16" s="120">
        <v>872</v>
      </c>
      <c r="G16" s="41"/>
      <c r="H16" s="42"/>
      <c r="I16" s="42"/>
      <c r="J16" s="41"/>
      <c r="K16" s="42"/>
      <c r="L16" s="42"/>
    </row>
    <row r="17" spans="1:12" x14ac:dyDescent="0.25">
      <c r="B17" s="37" t="s">
        <v>141</v>
      </c>
      <c r="C17" s="45">
        <v>285</v>
      </c>
      <c r="D17" s="45"/>
      <c r="E17" s="45">
        <v>925</v>
      </c>
      <c r="G17" s="41"/>
      <c r="H17" s="42"/>
      <c r="I17" s="42"/>
      <c r="K17" s="42"/>
      <c r="L17" s="42"/>
    </row>
    <row r="18" spans="1:12" ht="15" customHeight="1" x14ac:dyDescent="0.25">
      <c r="B18" s="37" t="s">
        <v>135</v>
      </c>
      <c r="C18" s="45">
        <v>1818</v>
      </c>
      <c r="D18" s="45"/>
      <c r="E18" s="45">
        <v>1918</v>
      </c>
      <c r="G18" s="41"/>
      <c r="H18" s="42"/>
      <c r="I18" s="42"/>
      <c r="J18" s="41"/>
      <c r="K18" s="42"/>
      <c r="L18" s="42"/>
    </row>
    <row r="19" spans="1:12" x14ac:dyDescent="0.25">
      <c r="B19" s="31" t="s">
        <v>58</v>
      </c>
      <c r="C19" s="50">
        <f>SUM(C13:C18)</f>
        <v>9679</v>
      </c>
      <c r="D19" s="51"/>
      <c r="E19" s="50">
        <f>SUM(E13:E18)</f>
        <v>9126</v>
      </c>
      <c r="G19" s="41"/>
      <c r="H19" s="42"/>
      <c r="I19" s="42"/>
      <c r="J19" s="41"/>
      <c r="K19" s="42"/>
      <c r="L19" s="42"/>
    </row>
    <row r="20" spans="1:12" x14ac:dyDescent="0.25">
      <c r="B20" s="19" t="s">
        <v>0</v>
      </c>
      <c r="C20" s="48"/>
      <c r="D20" s="46"/>
      <c r="E20" s="49"/>
      <c r="G20" s="41"/>
      <c r="H20" s="42"/>
      <c r="I20" s="42"/>
      <c r="J20" s="41"/>
      <c r="K20" s="42"/>
      <c r="L20" s="42"/>
    </row>
    <row r="21" spans="1:12" s="52" customFormat="1" x14ac:dyDescent="0.25">
      <c r="A21" s="3"/>
      <c r="B21" s="37" t="s">
        <v>142</v>
      </c>
      <c r="C21" s="45">
        <v>-1401</v>
      </c>
      <c r="D21" s="45"/>
      <c r="E21" s="45">
        <v>-391</v>
      </c>
      <c r="F21" s="3"/>
      <c r="G21" s="41"/>
      <c r="H21" s="42"/>
      <c r="I21" s="53"/>
      <c r="K21" s="53"/>
      <c r="L21" s="53"/>
    </row>
    <row r="22" spans="1:12" ht="15" customHeight="1" x14ac:dyDescent="0.25">
      <c r="A22" s="26"/>
      <c r="B22" s="33" t="s">
        <v>59</v>
      </c>
      <c r="C22" s="45">
        <v>-19288</v>
      </c>
      <c r="D22" s="45"/>
      <c r="E22" s="45">
        <v>-16801</v>
      </c>
      <c r="F22" s="26"/>
      <c r="G22" s="41"/>
      <c r="H22" s="42"/>
      <c r="I22" s="42"/>
      <c r="J22" s="41"/>
      <c r="K22" s="42"/>
      <c r="L22" s="42"/>
    </row>
    <row r="23" spans="1:12" ht="15" customHeight="1" x14ac:dyDescent="0.25">
      <c r="A23" s="26"/>
      <c r="B23" s="33" t="s">
        <v>126</v>
      </c>
      <c r="C23" s="45">
        <v>-4586</v>
      </c>
      <c r="D23" s="45"/>
      <c r="E23" s="45">
        <v>-1601</v>
      </c>
      <c r="F23" s="26"/>
      <c r="G23" s="41"/>
      <c r="H23" s="42"/>
      <c r="I23" s="42"/>
      <c r="J23" s="41"/>
      <c r="K23" s="42"/>
      <c r="L23" s="42"/>
    </row>
    <row r="24" spans="1:12" x14ac:dyDescent="0.25">
      <c r="B24" s="31" t="s">
        <v>60</v>
      </c>
      <c r="C24" s="50">
        <f>SUM(C21:C23)</f>
        <v>-25275</v>
      </c>
      <c r="D24" s="51"/>
      <c r="E24" s="50">
        <f>SUM(E21:E23)</f>
        <v>-18793</v>
      </c>
      <c r="G24" s="41"/>
      <c r="H24" s="42"/>
      <c r="I24" s="42"/>
      <c r="K24" s="42"/>
      <c r="L24" s="42"/>
    </row>
    <row r="25" spans="1:12" x14ac:dyDescent="0.25">
      <c r="B25" s="19" t="s">
        <v>0</v>
      </c>
      <c r="C25" s="48"/>
      <c r="D25" s="46"/>
      <c r="E25" s="48"/>
      <c r="H25" s="42"/>
      <c r="I25" s="42"/>
      <c r="K25" s="42"/>
      <c r="L25" s="42"/>
    </row>
    <row r="26" spans="1:12" x14ac:dyDescent="0.25">
      <c r="B26" s="83" t="s">
        <v>61</v>
      </c>
      <c r="C26" s="51">
        <f>C11+C19+C24</f>
        <v>17947</v>
      </c>
      <c r="D26" s="51"/>
      <c r="E26" s="51">
        <f>E11+E19+E24</f>
        <v>13821</v>
      </c>
      <c r="G26" s="41"/>
      <c r="H26" s="42"/>
      <c r="I26" s="42"/>
      <c r="K26" s="42"/>
      <c r="L26" s="42"/>
    </row>
    <row r="27" spans="1:12" ht="15" customHeight="1" x14ac:dyDescent="0.25">
      <c r="B27" s="37" t="s">
        <v>62</v>
      </c>
      <c r="C27" s="45">
        <v>-1902</v>
      </c>
      <c r="D27" s="45"/>
      <c r="E27" s="45">
        <v>-2837</v>
      </c>
      <c r="G27" s="41"/>
      <c r="H27" s="42"/>
      <c r="I27" s="42"/>
      <c r="K27" s="42"/>
      <c r="L27" s="42"/>
    </row>
    <row r="28" spans="1:12" x14ac:dyDescent="0.25">
      <c r="B28" s="19" t="s">
        <v>63</v>
      </c>
      <c r="C28" s="50">
        <f>SUM(C26:C27)</f>
        <v>16045</v>
      </c>
      <c r="D28" s="51"/>
      <c r="E28" s="50">
        <f>SUM(E26:E27)</f>
        <v>10984</v>
      </c>
      <c r="G28" s="41"/>
      <c r="H28" s="42"/>
      <c r="I28" s="42"/>
      <c r="K28" s="42"/>
      <c r="L28" s="42"/>
    </row>
    <row r="29" spans="1:12" x14ac:dyDescent="0.25">
      <c r="B29" s="19" t="s">
        <v>0</v>
      </c>
      <c r="C29" s="48"/>
      <c r="D29" s="46"/>
      <c r="E29" s="48"/>
      <c r="G29" s="41"/>
      <c r="H29" s="42"/>
      <c r="I29" s="42"/>
      <c r="K29" s="42"/>
      <c r="L29" s="42"/>
    </row>
    <row r="30" spans="1:12" x14ac:dyDescent="0.25">
      <c r="B30" s="19" t="s">
        <v>64</v>
      </c>
      <c r="C30" s="48"/>
      <c r="D30" s="46"/>
      <c r="E30" s="48"/>
      <c r="G30" s="41"/>
      <c r="H30" s="42"/>
      <c r="I30" s="42"/>
      <c r="K30" s="42"/>
      <c r="L30" s="42"/>
    </row>
    <row r="31" spans="1:12" x14ac:dyDescent="0.25">
      <c r="B31" s="37" t="s">
        <v>65</v>
      </c>
      <c r="C31" s="45">
        <f>C28-C32</f>
        <v>16040</v>
      </c>
      <c r="D31" s="45"/>
      <c r="E31" s="45">
        <f>E28-E32</f>
        <v>10942</v>
      </c>
      <c r="G31" s="41"/>
      <c r="I31" s="42"/>
      <c r="K31" s="42"/>
      <c r="L31" s="42"/>
    </row>
    <row r="32" spans="1:12" ht="15" customHeight="1" x14ac:dyDescent="0.25">
      <c r="B32" s="37" t="s">
        <v>66</v>
      </c>
      <c r="C32" s="45">
        <v>5</v>
      </c>
      <c r="D32" s="45"/>
      <c r="E32" s="45">
        <v>42</v>
      </c>
      <c r="I32" s="42"/>
      <c r="K32" s="42"/>
      <c r="L32" s="42"/>
    </row>
    <row r="33" spans="2:12" x14ac:dyDescent="0.25">
      <c r="B33" s="37" t="s">
        <v>0</v>
      </c>
      <c r="C33" s="50">
        <f>SUM(C31:C32)</f>
        <v>16045</v>
      </c>
      <c r="D33" s="51"/>
      <c r="E33" s="50">
        <f>SUM(E31:E32)</f>
        <v>10984</v>
      </c>
      <c r="I33" s="42"/>
      <c r="K33" s="42"/>
      <c r="L33" s="42"/>
    </row>
    <row r="34" spans="2:12" ht="41.25" customHeight="1" x14ac:dyDescent="0.25">
      <c r="B34" s="19" t="s">
        <v>67</v>
      </c>
      <c r="C34" s="54"/>
      <c r="D34" s="46"/>
      <c r="E34" s="54"/>
      <c r="I34" s="42"/>
      <c r="K34" s="42"/>
      <c r="L34" s="42"/>
    </row>
    <row r="35" spans="2:12" ht="41.25" customHeight="1" x14ac:dyDescent="0.25">
      <c r="B35" s="55" t="s">
        <v>68</v>
      </c>
      <c r="C35" s="54"/>
      <c r="D35" s="46"/>
      <c r="E35" s="48"/>
      <c r="H35" s="42"/>
      <c r="I35" s="42"/>
      <c r="K35" s="42"/>
      <c r="L35" s="42"/>
    </row>
    <row r="36" spans="2:12" ht="27" customHeight="1" x14ac:dyDescent="0.25">
      <c r="B36" s="37" t="s">
        <v>122</v>
      </c>
      <c r="C36" s="45">
        <v>5343</v>
      </c>
      <c r="D36" s="46"/>
      <c r="E36" s="45">
        <v>-1665</v>
      </c>
      <c r="H36" s="42"/>
      <c r="I36" s="42"/>
      <c r="K36" s="42"/>
      <c r="L36" s="42"/>
    </row>
    <row r="37" spans="2:12" ht="27" customHeight="1" x14ac:dyDescent="0.25">
      <c r="B37" s="37" t="s">
        <v>127</v>
      </c>
      <c r="C37" s="45">
        <v>-323</v>
      </c>
      <c r="D37" s="46"/>
      <c r="E37" s="133">
        <v>0</v>
      </c>
      <c r="H37" s="42"/>
      <c r="I37" s="42"/>
      <c r="K37" s="42"/>
      <c r="L37" s="42"/>
    </row>
    <row r="38" spans="2:12" ht="39.6" customHeight="1" x14ac:dyDescent="0.25">
      <c r="B38" s="37" t="s">
        <v>123</v>
      </c>
      <c r="C38" s="45">
        <v>-408</v>
      </c>
      <c r="D38" s="46"/>
      <c r="E38" s="45">
        <v>450</v>
      </c>
      <c r="H38" s="42"/>
      <c r="I38" s="42"/>
      <c r="K38" s="42"/>
      <c r="L38" s="42"/>
    </row>
    <row r="39" spans="2:12" ht="52.8" x14ac:dyDescent="0.25">
      <c r="B39" s="37" t="s">
        <v>124</v>
      </c>
      <c r="C39" s="45">
        <v>53</v>
      </c>
      <c r="D39" s="45"/>
      <c r="E39" s="45">
        <v>-872</v>
      </c>
      <c r="H39" s="42"/>
      <c r="I39" s="42"/>
      <c r="K39" s="42"/>
      <c r="L39" s="42"/>
    </row>
    <row r="40" spans="2:12" ht="26.4" x14ac:dyDescent="0.25">
      <c r="B40" s="19" t="s">
        <v>69</v>
      </c>
      <c r="C40" s="50">
        <f>SUM(C36:C39)</f>
        <v>4665</v>
      </c>
      <c r="D40" s="51"/>
      <c r="E40" s="50">
        <f>SUM(E36:E39)</f>
        <v>-2087</v>
      </c>
      <c r="H40" s="42"/>
      <c r="I40" s="42"/>
      <c r="K40" s="42"/>
      <c r="L40" s="42"/>
    </row>
    <row r="41" spans="2:12" ht="13.8" thickBot="1" x14ac:dyDescent="0.3">
      <c r="B41" s="19" t="s">
        <v>70</v>
      </c>
      <c r="C41" s="56">
        <f>C33+C40</f>
        <v>20710</v>
      </c>
      <c r="D41" s="57"/>
      <c r="E41" s="56">
        <f>E33+E40</f>
        <v>8897</v>
      </c>
      <c r="H41" s="42"/>
      <c r="I41" s="42"/>
      <c r="K41" s="42"/>
      <c r="L41" s="42"/>
    </row>
    <row r="42" spans="2:12" ht="13.8" thickTop="1" x14ac:dyDescent="0.25">
      <c r="B42" s="19" t="s">
        <v>0</v>
      </c>
      <c r="C42" s="54"/>
      <c r="D42" s="46"/>
      <c r="E42" s="48"/>
      <c r="H42" s="42"/>
      <c r="I42" s="42"/>
    </row>
    <row r="43" spans="2:12" x14ac:dyDescent="0.25">
      <c r="B43" s="19" t="s">
        <v>71</v>
      </c>
      <c r="C43" s="54"/>
      <c r="D43" s="46"/>
      <c r="E43" s="48"/>
      <c r="I43" s="42"/>
    </row>
    <row r="44" spans="2:12" x14ac:dyDescent="0.25">
      <c r="B44" s="37" t="s">
        <v>65</v>
      </c>
      <c r="C44" s="48">
        <f>C41-C45</f>
        <v>20705</v>
      </c>
      <c r="D44" s="46"/>
      <c r="E44" s="45">
        <f>E41-E45</f>
        <v>8855</v>
      </c>
      <c r="I44" s="42"/>
    </row>
    <row r="45" spans="2:12" ht="15.6" customHeight="1" x14ac:dyDescent="0.25">
      <c r="B45" s="37" t="s">
        <v>66</v>
      </c>
      <c r="C45" s="45">
        <f>C32</f>
        <v>5</v>
      </c>
      <c r="D45" s="46"/>
      <c r="E45" s="45">
        <f>E32</f>
        <v>42</v>
      </c>
      <c r="I45" s="42"/>
    </row>
    <row r="46" spans="2:12" ht="13.8" thickBot="1" x14ac:dyDescent="0.3">
      <c r="B46" s="37"/>
      <c r="C46" s="58">
        <f>SUM(C44:C45)</f>
        <v>20710</v>
      </c>
      <c r="D46" s="46"/>
      <c r="E46" s="56">
        <f>SUM(E44:E45)</f>
        <v>8897</v>
      </c>
    </row>
    <row r="47" spans="2:12" ht="13.8" thickTop="1" x14ac:dyDescent="0.25">
      <c r="C47" s="12"/>
      <c r="D47" s="25"/>
      <c r="E47" s="12"/>
    </row>
    <row r="48" spans="2:12" x14ac:dyDescent="0.25">
      <c r="C48" s="12"/>
      <c r="D48" s="25"/>
      <c r="E48" s="12"/>
    </row>
    <row r="49" spans="2:5" x14ac:dyDescent="0.25">
      <c r="C49" s="12"/>
      <c r="D49" s="25"/>
      <c r="E49" s="12"/>
    </row>
    <row r="50" spans="2:5" x14ac:dyDescent="0.25">
      <c r="C50" s="12"/>
      <c r="D50" s="25"/>
      <c r="E50" s="12"/>
    </row>
    <row r="51" spans="2:5" x14ac:dyDescent="0.25">
      <c r="C51" s="12"/>
      <c r="D51" s="25"/>
      <c r="E51" s="12"/>
    </row>
    <row r="52" spans="2:5" ht="17.25" customHeight="1" x14ac:dyDescent="0.25">
      <c r="B52" s="15"/>
      <c r="C52" s="12"/>
      <c r="D52" s="25"/>
      <c r="E52" s="15"/>
    </row>
    <row r="53" spans="2:5" ht="16.95" customHeight="1" x14ac:dyDescent="0.25">
      <c r="B53" s="16"/>
      <c r="E53" s="16"/>
    </row>
    <row r="54" spans="2:5" x14ac:dyDescent="0.25">
      <c r="B54" s="17"/>
      <c r="E54" s="18"/>
    </row>
  </sheetData>
  <pageMargins left="0.7" right="0.7" top="0.75" bottom="0.75" header="0.3" footer="0.3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topLeftCell="A41" zoomScale="80" zoomScaleNormal="80" zoomScaleSheetLayoutView="80" workbookViewId="0">
      <selection activeCell="G59" sqref="G59:I65"/>
    </sheetView>
  </sheetViews>
  <sheetFormatPr defaultColWidth="9.109375" defaultRowHeight="13.2" x14ac:dyDescent="0.25"/>
  <cols>
    <col min="1" max="1" width="6" style="26" customWidth="1"/>
    <col min="2" max="2" width="70.6640625" style="27" customWidth="1"/>
    <col min="3" max="3" width="23.6640625" style="89" customWidth="1"/>
    <col min="4" max="4" width="1.33203125" style="90" customWidth="1"/>
    <col min="5" max="5" width="23.6640625" style="89" customWidth="1"/>
    <col min="6" max="6" width="13.109375" style="26" bestFit="1" customWidth="1"/>
    <col min="7" max="7" width="13.109375" style="26" customWidth="1"/>
    <col min="8" max="8" width="13.109375" style="26" bestFit="1" customWidth="1"/>
    <col min="9" max="9" width="11.44140625" style="26" bestFit="1" customWidth="1"/>
    <col min="10" max="10" width="12.88671875" style="26" bestFit="1" customWidth="1"/>
    <col min="11" max="11" width="10.88671875" style="43" bestFit="1" customWidth="1"/>
    <col min="12" max="16384" width="9.109375" style="26"/>
  </cols>
  <sheetData>
    <row r="1" spans="2:9" x14ac:dyDescent="0.25">
      <c r="E1" s="28" t="s">
        <v>41</v>
      </c>
    </row>
    <row r="2" spans="2:9" x14ac:dyDescent="0.25">
      <c r="E2" s="29" t="s">
        <v>136</v>
      </c>
    </row>
    <row r="3" spans="2:9" ht="6.6" customHeight="1" x14ac:dyDescent="0.25">
      <c r="E3" s="29" t="s">
        <v>0</v>
      </c>
    </row>
    <row r="4" spans="2:9" x14ac:dyDescent="0.25">
      <c r="E4" s="29" t="s">
        <v>39</v>
      </c>
    </row>
    <row r="5" spans="2:9" ht="4.2" customHeight="1" x14ac:dyDescent="0.25"/>
    <row r="6" spans="2:9" ht="52.8" x14ac:dyDescent="0.25">
      <c r="B6" s="38"/>
      <c r="C6" s="106" t="str">
        <f>PL!C7</f>
        <v>За шестимесячный период, завершившийся
на 1 июля 2019 года</v>
      </c>
      <c r="D6" s="91"/>
      <c r="E6" s="106" t="str">
        <f>PL!E7</f>
        <v>За шестимесячный период, завершившийся
на 1 июля 2018 года</v>
      </c>
    </row>
    <row r="7" spans="2:9" x14ac:dyDescent="0.25">
      <c r="B7" s="38"/>
      <c r="C7" s="92" t="s">
        <v>42</v>
      </c>
      <c r="D7" s="91"/>
      <c r="E7" s="107" t="s">
        <v>51</v>
      </c>
    </row>
    <row r="8" spans="2:9" x14ac:dyDescent="0.25">
      <c r="B8" s="32" t="s">
        <v>26</v>
      </c>
      <c r="C8" s="93"/>
      <c r="D8" s="94"/>
      <c r="E8" s="95"/>
    </row>
    <row r="9" spans="2:9" x14ac:dyDescent="0.25">
      <c r="B9" s="39" t="s">
        <v>27</v>
      </c>
      <c r="C9" s="88">
        <v>62452</v>
      </c>
      <c r="D9" s="96"/>
      <c r="E9" s="88">
        <v>55431</v>
      </c>
      <c r="F9" s="36"/>
      <c r="G9" s="84"/>
      <c r="H9" s="43"/>
      <c r="I9" s="115"/>
    </row>
    <row r="10" spans="2:9" x14ac:dyDescent="0.25">
      <c r="B10" s="39" t="s">
        <v>28</v>
      </c>
      <c r="C10" s="88">
        <v>-30314</v>
      </c>
      <c r="D10" s="96"/>
      <c r="E10" s="88">
        <v>-33864</v>
      </c>
      <c r="H10" s="43"/>
      <c r="I10" s="115"/>
    </row>
    <row r="11" spans="2:9" x14ac:dyDescent="0.25">
      <c r="B11" s="39" t="s">
        <v>29</v>
      </c>
      <c r="C11" s="88">
        <v>13747</v>
      </c>
      <c r="D11" s="96"/>
      <c r="E11" s="88">
        <v>8020</v>
      </c>
      <c r="H11" s="43"/>
      <c r="I11" s="115"/>
    </row>
    <row r="12" spans="2:9" x14ac:dyDescent="0.25">
      <c r="B12" s="39" t="s">
        <v>30</v>
      </c>
      <c r="C12" s="88">
        <v>-4372</v>
      </c>
      <c r="D12" s="96"/>
      <c r="E12" s="88">
        <v>-2401</v>
      </c>
      <c r="H12" s="43"/>
      <c r="I12" s="115"/>
    </row>
    <row r="13" spans="2:9" ht="45.75" customHeight="1" x14ac:dyDescent="0.25">
      <c r="B13" s="39" t="s">
        <v>49</v>
      </c>
      <c r="C13" s="88">
        <v>-2009</v>
      </c>
      <c r="D13" s="96"/>
      <c r="E13" s="88">
        <v>26</v>
      </c>
      <c r="H13" s="43"/>
      <c r="I13" s="115"/>
    </row>
    <row r="14" spans="2:9" x14ac:dyDescent="0.25">
      <c r="B14" s="39" t="s">
        <v>48</v>
      </c>
      <c r="C14" s="88">
        <v>444</v>
      </c>
      <c r="D14" s="96"/>
      <c r="E14" s="88">
        <v>182</v>
      </c>
      <c r="H14" s="43"/>
      <c r="I14" s="115"/>
    </row>
    <row r="15" spans="2:9" x14ac:dyDescent="0.25">
      <c r="B15" s="39" t="s">
        <v>47</v>
      </c>
      <c r="C15" s="88">
        <v>-365</v>
      </c>
      <c r="D15" s="96"/>
      <c r="E15" s="88">
        <v>502</v>
      </c>
      <c r="H15" s="43"/>
      <c r="I15" s="115"/>
    </row>
    <row r="16" spans="2:9" x14ac:dyDescent="0.25">
      <c r="B16" s="39" t="s">
        <v>50</v>
      </c>
      <c r="C16" s="88">
        <v>-15472</v>
      </c>
      <c r="D16" s="96"/>
      <c r="E16" s="88">
        <v>-17380</v>
      </c>
      <c r="H16" s="43"/>
      <c r="I16" s="115"/>
    </row>
    <row r="17" spans="2:9" x14ac:dyDescent="0.25">
      <c r="B17" s="32" t="s">
        <v>0</v>
      </c>
      <c r="C17" s="97"/>
      <c r="D17" s="96"/>
      <c r="E17" s="97"/>
      <c r="H17" s="43"/>
      <c r="I17" s="115"/>
    </row>
    <row r="18" spans="2:9" x14ac:dyDescent="0.25">
      <c r="B18" s="32" t="s">
        <v>31</v>
      </c>
      <c r="C18" s="97"/>
      <c r="D18" s="96"/>
      <c r="E18" s="97"/>
      <c r="H18" s="43"/>
      <c r="I18" s="115"/>
    </row>
    <row r="19" spans="2:9" x14ac:dyDescent="0.25">
      <c r="B19" s="39" t="s">
        <v>3</v>
      </c>
      <c r="C19" s="88">
        <v>-3525</v>
      </c>
      <c r="D19" s="88"/>
      <c r="E19" s="88">
        <v>-1483</v>
      </c>
      <c r="H19" s="43"/>
      <c r="I19" s="115"/>
    </row>
    <row r="20" spans="2:9" x14ac:dyDescent="0.25">
      <c r="B20" s="39" t="s">
        <v>4</v>
      </c>
      <c r="C20" s="88">
        <v>3223</v>
      </c>
      <c r="D20" s="88"/>
      <c r="E20" s="88">
        <v>-1934</v>
      </c>
      <c r="G20" s="84"/>
      <c r="H20" s="43"/>
      <c r="I20" s="115"/>
    </row>
    <row r="21" spans="2:9" x14ac:dyDescent="0.25">
      <c r="B21" s="39" t="s">
        <v>5</v>
      </c>
      <c r="C21" s="88">
        <v>-14308</v>
      </c>
      <c r="D21" s="88"/>
      <c r="E21" s="88">
        <v>-14611</v>
      </c>
      <c r="H21" s="43"/>
      <c r="I21" s="115"/>
    </row>
    <row r="22" spans="2:9" hidden="1" x14ac:dyDescent="0.25">
      <c r="B22" s="39" t="s">
        <v>105</v>
      </c>
      <c r="C22" s="121">
        <v>0</v>
      </c>
      <c r="D22" s="88"/>
      <c r="E22" s="121">
        <v>0</v>
      </c>
      <c r="H22" s="43"/>
      <c r="I22" s="115"/>
    </row>
    <row r="23" spans="2:9" x14ac:dyDescent="0.25">
      <c r="B23" s="39" t="s">
        <v>9</v>
      </c>
      <c r="C23" s="88">
        <v>4362</v>
      </c>
      <c r="D23" s="88"/>
      <c r="E23" s="88">
        <v>3212</v>
      </c>
      <c r="H23" s="43"/>
      <c r="I23" s="115"/>
    </row>
    <row r="24" spans="2:9" x14ac:dyDescent="0.25">
      <c r="B24" s="32" t="s">
        <v>0</v>
      </c>
      <c r="C24" s="97"/>
      <c r="D24" s="96"/>
      <c r="E24" s="97"/>
      <c r="H24" s="43"/>
      <c r="I24" s="115"/>
    </row>
    <row r="25" spans="2:9" x14ac:dyDescent="0.25">
      <c r="B25" s="32" t="s">
        <v>32</v>
      </c>
      <c r="C25" s="97"/>
      <c r="D25" s="96"/>
      <c r="E25" s="97"/>
      <c r="H25" s="43"/>
      <c r="I25" s="115"/>
    </row>
    <row r="26" spans="2:9" x14ac:dyDescent="0.25">
      <c r="B26" s="39" t="s">
        <v>12</v>
      </c>
      <c r="C26" s="88">
        <v>100241</v>
      </c>
      <c r="D26" s="88"/>
      <c r="E26" s="88">
        <v>-4967</v>
      </c>
      <c r="H26" s="43"/>
      <c r="I26" s="115"/>
    </row>
    <row r="27" spans="2:9" x14ac:dyDescent="0.25">
      <c r="B27" s="39" t="s">
        <v>90</v>
      </c>
      <c r="C27" s="88">
        <v>584</v>
      </c>
      <c r="D27" s="88"/>
      <c r="E27" s="88">
        <v>-2797</v>
      </c>
      <c r="H27" s="43"/>
      <c r="I27" s="115"/>
    </row>
    <row r="28" spans="2:9" x14ac:dyDescent="0.25">
      <c r="B28" s="39" t="s">
        <v>33</v>
      </c>
      <c r="C28" s="88">
        <v>-4522</v>
      </c>
      <c r="D28" s="88"/>
      <c r="E28" s="88">
        <v>-25549</v>
      </c>
      <c r="H28" s="43"/>
      <c r="I28" s="115"/>
    </row>
    <row r="29" spans="2:9" x14ac:dyDescent="0.25">
      <c r="B29" s="39" t="s">
        <v>16</v>
      </c>
      <c r="C29" s="98">
        <v>75</v>
      </c>
      <c r="D29" s="88"/>
      <c r="E29" s="98">
        <v>587</v>
      </c>
      <c r="H29" s="43"/>
      <c r="I29" s="115"/>
    </row>
    <row r="30" spans="2:9" ht="26.4" x14ac:dyDescent="0.25">
      <c r="B30" s="32" t="s">
        <v>43</v>
      </c>
      <c r="C30" s="99">
        <f>SUM(C9:C29)</f>
        <v>110241</v>
      </c>
      <c r="D30" s="96"/>
      <c r="E30" s="99">
        <f>SUM(E9:E29)</f>
        <v>-37026</v>
      </c>
      <c r="G30" s="84"/>
      <c r="H30" s="43"/>
      <c r="I30" s="115"/>
    </row>
    <row r="31" spans="2:9" ht="22.5" customHeight="1" x14ac:dyDescent="0.25">
      <c r="B31" s="32" t="s">
        <v>0</v>
      </c>
      <c r="C31" s="97"/>
      <c r="D31" s="96"/>
      <c r="E31" s="97"/>
      <c r="H31" s="43"/>
      <c r="I31" s="115"/>
    </row>
    <row r="32" spans="2:9" x14ac:dyDescent="0.25">
      <c r="B32" s="39" t="s">
        <v>34</v>
      </c>
      <c r="C32" s="109">
        <v>-25</v>
      </c>
      <c r="D32" s="100"/>
      <c r="E32" s="88">
        <v>-17</v>
      </c>
      <c r="H32" s="43"/>
      <c r="I32" s="115"/>
    </row>
    <row r="33" spans="2:10" ht="15" customHeight="1" x14ac:dyDescent="0.25">
      <c r="B33" s="32" t="s">
        <v>44</v>
      </c>
      <c r="C33" s="101">
        <f>SUM(C30:C32)</f>
        <v>110216</v>
      </c>
      <c r="D33" s="102"/>
      <c r="E33" s="101">
        <f>SUM(E30:E32)</f>
        <v>-37043</v>
      </c>
      <c r="G33" s="84"/>
      <c r="H33" s="43"/>
      <c r="I33" s="115"/>
    </row>
    <row r="34" spans="2:10" x14ac:dyDescent="0.25">
      <c r="B34" s="32" t="s">
        <v>0</v>
      </c>
      <c r="C34" s="97"/>
      <c r="D34" s="96"/>
      <c r="E34" s="97"/>
      <c r="H34" s="43"/>
      <c r="I34" s="115"/>
    </row>
    <row r="35" spans="2:10" ht="13.95" customHeight="1" x14ac:dyDescent="0.25">
      <c r="B35" s="32" t="s">
        <v>35</v>
      </c>
      <c r="C35" s="97"/>
      <c r="D35" s="96"/>
      <c r="E35" s="97"/>
      <c r="H35" s="43"/>
      <c r="I35" s="116"/>
    </row>
    <row r="36" spans="2:10" ht="25.2" customHeight="1" x14ac:dyDescent="0.25">
      <c r="B36" s="39" t="s">
        <v>137</v>
      </c>
      <c r="C36" s="97">
        <v>42919</v>
      </c>
      <c r="D36" s="96"/>
      <c r="E36" s="97">
        <v>0</v>
      </c>
      <c r="H36" s="43"/>
      <c r="I36" s="116"/>
    </row>
    <row r="37" spans="2:10" ht="13.95" customHeight="1" x14ac:dyDescent="0.25">
      <c r="B37" s="39" t="s">
        <v>138</v>
      </c>
      <c r="C37" s="88">
        <v>-13152</v>
      </c>
      <c r="D37" s="96"/>
      <c r="E37" s="97">
        <v>0</v>
      </c>
      <c r="H37" s="43"/>
      <c r="I37" s="116"/>
    </row>
    <row r="38" spans="2:10" x14ac:dyDescent="0.25">
      <c r="B38" s="39" t="s">
        <v>93</v>
      </c>
      <c r="C38" s="88">
        <v>-646799</v>
      </c>
      <c r="D38" s="88"/>
      <c r="E38" s="88">
        <v>-756867</v>
      </c>
      <c r="H38" s="43"/>
      <c r="I38" s="119"/>
    </row>
    <row r="39" spans="2:10" ht="27.75" customHeight="1" x14ac:dyDescent="0.25">
      <c r="B39" s="39" t="s">
        <v>95</v>
      </c>
      <c r="C39" s="88">
        <v>566224</v>
      </c>
      <c r="D39" s="88"/>
      <c r="E39" s="121">
        <v>757920</v>
      </c>
      <c r="H39" s="43"/>
      <c r="I39" s="116"/>
    </row>
    <row r="40" spans="2:10" ht="29.25" customHeight="1" x14ac:dyDescent="0.25">
      <c r="B40" s="39" t="s">
        <v>94</v>
      </c>
      <c r="C40" s="88">
        <v>32475</v>
      </c>
      <c r="D40" s="88"/>
      <c r="E40" s="121">
        <v>0</v>
      </c>
      <c r="H40" s="43"/>
      <c r="I40" s="116"/>
    </row>
    <row r="41" spans="2:10" ht="24" customHeight="1" x14ac:dyDescent="0.25">
      <c r="B41" s="39" t="s">
        <v>36</v>
      </c>
      <c r="C41" s="88">
        <v>-13387</v>
      </c>
      <c r="D41" s="88"/>
      <c r="E41" s="88">
        <v>-2405</v>
      </c>
      <c r="H41" s="43"/>
      <c r="I41" s="116"/>
    </row>
    <row r="42" spans="2:10" x14ac:dyDescent="0.25">
      <c r="B42" s="39" t="s">
        <v>37</v>
      </c>
      <c r="C42" s="88">
        <v>120</v>
      </c>
      <c r="D42" s="88"/>
      <c r="E42" s="88">
        <v>239</v>
      </c>
      <c r="H42" s="43"/>
      <c r="I42" s="116"/>
    </row>
    <row r="43" spans="2:10" ht="15" customHeight="1" x14ac:dyDescent="0.25">
      <c r="B43" s="32" t="s">
        <v>45</v>
      </c>
      <c r="C43" s="101">
        <f>SUM(C36:C42)</f>
        <v>-31600</v>
      </c>
      <c r="D43" s="102"/>
      <c r="E43" s="101">
        <f>SUM(E36:E42)</f>
        <v>-1113</v>
      </c>
      <c r="G43" s="84"/>
      <c r="H43" s="43"/>
      <c r="I43" s="116"/>
      <c r="J43" s="35"/>
    </row>
    <row r="44" spans="2:10" x14ac:dyDescent="0.25">
      <c r="B44" s="32" t="s">
        <v>0</v>
      </c>
      <c r="C44" s="97"/>
      <c r="D44" s="96"/>
      <c r="E44" s="97"/>
      <c r="H44" s="43"/>
      <c r="I44" s="116"/>
    </row>
    <row r="45" spans="2:10" x14ac:dyDescent="0.25">
      <c r="B45" s="32" t="s">
        <v>38</v>
      </c>
      <c r="C45" s="97"/>
      <c r="D45" s="96"/>
      <c r="E45" s="97"/>
      <c r="H45" s="43"/>
      <c r="I45" s="116"/>
    </row>
    <row r="46" spans="2:10" x14ac:dyDescent="0.25">
      <c r="B46" s="39" t="s">
        <v>100</v>
      </c>
      <c r="C46" s="97">
        <v>0</v>
      </c>
      <c r="D46" s="96"/>
      <c r="E46" s="97">
        <v>1647</v>
      </c>
      <c r="H46" s="43"/>
      <c r="I46" s="116"/>
    </row>
    <row r="47" spans="2:10" x14ac:dyDescent="0.25">
      <c r="B47" s="39" t="s">
        <v>86</v>
      </c>
      <c r="C47" s="88">
        <v>-3127</v>
      </c>
      <c r="D47" s="96"/>
      <c r="E47" s="121">
        <v>0</v>
      </c>
      <c r="H47" s="43"/>
      <c r="I47" s="116"/>
    </row>
    <row r="48" spans="2:10" x14ac:dyDescent="0.25">
      <c r="B48" s="39" t="s">
        <v>52</v>
      </c>
      <c r="C48" s="88">
        <v>-11376</v>
      </c>
      <c r="D48" s="96"/>
      <c r="E48" s="88">
        <v>-7748</v>
      </c>
      <c r="H48" s="43"/>
      <c r="I48" s="116"/>
    </row>
    <row r="49" spans="2:10" x14ac:dyDescent="0.25">
      <c r="B49" s="39" t="s">
        <v>85</v>
      </c>
      <c r="C49" s="88">
        <v>27</v>
      </c>
      <c r="D49" s="100"/>
      <c r="E49" s="121">
        <v>20</v>
      </c>
      <c r="H49" s="43"/>
      <c r="I49" s="117"/>
    </row>
    <row r="50" spans="2:10" x14ac:dyDescent="0.25">
      <c r="B50" s="39" t="s">
        <v>104</v>
      </c>
      <c r="C50" s="121">
        <v>0</v>
      </c>
      <c r="D50" s="100"/>
      <c r="E50" s="88">
        <v>-3</v>
      </c>
      <c r="H50" s="43"/>
      <c r="I50" s="117"/>
    </row>
    <row r="51" spans="2:10" x14ac:dyDescent="0.25">
      <c r="B51" s="39" t="s">
        <v>98</v>
      </c>
      <c r="C51" s="88">
        <v>-3954</v>
      </c>
      <c r="D51" s="100"/>
      <c r="E51" s="88">
        <v>-4068</v>
      </c>
      <c r="H51" s="43"/>
      <c r="I51" s="117"/>
    </row>
    <row r="52" spans="2:10" hidden="1" x14ac:dyDescent="0.25">
      <c r="B52" s="39" t="s">
        <v>102</v>
      </c>
      <c r="C52" s="121">
        <v>0</v>
      </c>
      <c r="D52" s="100"/>
      <c r="E52" s="121">
        <v>0</v>
      </c>
      <c r="H52" s="43"/>
      <c r="I52" s="117"/>
    </row>
    <row r="53" spans="2:10" ht="15" customHeight="1" x14ac:dyDescent="0.25">
      <c r="B53" s="32" t="s">
        <v>46</v>
      </c>
      <c r="C53" s="101">
        <f>SUM(C46:C52)</f>
        <v>-18430</v>
      </c>
      <c r="D53" s="102"/>
      <c r="E53" s="101">
        <f>SUM(E46:E52)</f>
        <v>-10152</v>
      </c>
      <c r="H53" s="43"/>
      <c r="I53" s="116"/>
    </row>
    <row r="54" spans="2:10" x14ac:dyDescent="0.25">
      <c r="B54" s="32" t="s">
        <v>0</v>
      </c>
      <c r="C54" s="97"/>
      <c r="D54" s="96"/>
      <c r="E54" s="97"/>
      <c r="H54" s="43"/>
      <c r="I54" s="116"/>
    </row>
    <row r="55" spans="2:10" ht="12.75" customHeight="1" x14ac:dyDescent="0.25">
      <c r="B55" s="39" t="s">
        <v>96</v>
      </c>
      <c r="C55" s="88">
        <v>-1625</v>
      </c>
      <c r="D55" s="88"/>
      <c r="E55" s="88">
        <v>3639</v>
      </c>
      <c r="H55" s="43"/>
      <c r="I55" s="116"/>
      <c r="J55" s="35"/>
    </row>
    <row r="56" spans="2:10" ht="12.75" customHeight="1" x14ac:dyDescent="0.25">
      <c r="B56" s="39" t="s">
        <v>107</v>
      </c>
      <c r="C56" s="122">
        <v>0</v>
      </c>
      <c r="D56" s="88"/>
      <c r="E56" s="122">
        <v>0</v>
      </c>
      <c r="H56" s="43"/>
      <c r="I56" s="116"/>
      <c r="J56" s="35"/>
    </row>
    <row r="57" spans="2:10" ht="15" customHeight="1" x14ac:dyDescent="0.25">
      <c r="B57" s="32" t="s">
        <v>108</v>
      </c>
      <c r="C57" s="99">
        <f>C33+C43+C53+C55+C56</f>
        <v>58561</v>
      </c>
      <c r="D57" s="88"/>
      <c r="E57" s="99">
        <f>E33+E43+E53+E55+E56</f>
        <v>-44669</v>
      </c>
      <c r="H57" s="43"/>
      <c r="I57" s="116"/>
      <c r="J57" s="35"/>
    </row>
    <row r="58" spans="2:10" ht="10.8" customHeight="1" x14ac:dyDescent="0.25">
      <c r="B58" s="32"/>
      <c r="C58" s="88"/>
      <c r="D58" s="88"/>
      <c r="E58" s="88"/>
      <c r="H58" s="43"/>
      <c r="I58" s="116"/>
      <c r="J58" s="35"/>
    </row>
    <row r="59" spans="2:10" ht="26.4" x14ac:dyDescent="0.25">
      <c r="B59" s="39" t="s">
        <v>103</v>
      </c>
      <c r="C59" s="88">
        <v>224121</v>
      </c>
      <c r="D59" s="88"/>
      <c r="E59" s="88">
        <v>231820</v>
      </c>
      <c r="H59" s="43"/>
      <c r="I59" s="116"/>
    </row>
    <row r="60" spans="2:10" ht="30.6" customHeight="1" thickBot="1" x14ac:dyDescent="0.3">
      <c r="B60" s="32" t="s">
        <v>109</v>
      </c>
      <c r="C60" s="103">
        <f>SUM(C57:C59)</f>
        <v>282682</v>
      </c>
      <c r="D60" s="102"/>
      <c r="E60" s="103">
        <f>SUM(E57:E59)</f>
        <v>187151</v>
      </c>
      <c r="G60" s="35">
        <f>BS!C10</f>
        <v>282676</v>
      </c>
      <c r="H60" s="43">
        <v>187151</v>
      </c>
      <c r="I60" s="116"/>
    </row>
    <row r="61" spans="2:10" ht="13.8" thickTop="1" x14ac:dyDescent="0.25">
      <c r="B61" s="32" t="s">
        <v>0</v>
      </c>
      <c r="C61" s="93"/>
      <c r="D61" s="94"/>
      <c r="E61" s="95"/>
      <c r="G61" s="35">
        <v>-6</v>
      </c>
      <c r="I61" s="34"/>
    </row>
    <row r="62" spans="2:10" x14ac:dyDescent="0.25">
      <c r="B62" s="32"/>
      <c r="C62" s="93"/>
      <c r="D62" s="94"/>
      <c r="E62" s="95"/>
      <c r="G62" s="160">
        <f>G60-G61</f>
        <v>282682</v>
      </c>
      <c r="I62" s="34"/>
    </row>
    <row r="63" spans="2:10" x14ac:dyDescent="0.25">
      <c r="B63" s="32"/>
      <c r="C63" s="93"/>
      <c r="D63" s="94"/>
      <c r="E63" s="95"/>
      <c r="G63" s="86">
        <f>C60-G62</f>
        <v>0</v>
      </c>
      <c r="H63" s="86">
        <f>E60-H60</f>
        <v>0</v>
      </c>
      <c r="I63" s="34"/>
    </row>
    <row r="64" spans="2:10" x14ac:dyDescent="0.25">
      <c r="B64" s="32"/>
      <c r="C64" s="93"/>
      <c r="D64" s="94"/>
      <c r="E64" s="95"/>
      <c r="G64" s="40"/>
      <c r="H64" s="86"/>
      <c r="I64" s="34"/>
    </row>
    <row r="65" spans="1:9" x14ac:dyDescent="0.25">
      <c r="B65" s="32"/>
      <c r="C65" s="93"/>
      <c r="D65" s="94"/>
      <c r="E65" s="95"/>
      <c r="G65" s="40"/>
      <c r="H65" s="86"/>
      <c r="I65" s="34"/>
    </row>
    <row r="66" spans="1:9" x14ac:dyDescent="0.25">
      <c r="B66" s="32"/>
      <c r="C66" s="93"/>
      <c r="D66" s="94"/>
      <c r="E66" s="95"/>
      <c r="G66" s="40"/>
      <c r="H66" s="86"/>
      <c r="I66" s="34"/>
    </row>
    <row r="67" spans="1:9" x14ac:dyDescent="0.25">
      <c r="B67" s="32"/>
      <c r="C67" s="93"/>
      <c r="D67" s="94"/>
      <c r="E67" s="95"/>
      <c r="G67" s="40"/>
      <c r="H67" s="86"/>
      <c r="I67" s="34"/>
    </row>
    <row r="68" spans="1:9" x14ac:dyDescent="0.25">
      <c r="A68" s="3"/>
      <c r="B68" s="15"/>
      <c r="C68" s="104"/>
      <c r="D68" s="15"/>
      <c r="H68" s="43"/>
      <c r="I68" s="34"/>
    </row>
    <row r="69" spans="1:9" ht="16.5" customHeight="1" x14ac:dyDescent="0.25">
      <c r="A69" s="3"/>
      <c r="B69" s="16"/>
      <c r="C69" s="105"/>
      <c r="D69" s="16"/>
      <c r="I69" s="27"/>
    </row>
    <row r="70" spans="1:9" ht="16.5" customHeight="1" x14ac:dyDescent="0.25">
      <c r="A70" s="3"/>
      <c r="B70" s="17"/>
      <c r="C70" s="105"/>
      <c r="D70" s="18"/>
      <c r="I70" s="27"/>
    </row>
  </sheetData>
  <pageMargins left="0.70866141732283472" right="0.70866141732283472" top="0.74803149606299213" bottom="0.35433070866141736" header="0.31496062992125984" footer="0.31496062992125984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41"/>
  <sheetViews>
    <sheetView view="pageBreakPreview" zoomScale="80" zoomScaleNormal="80" zoomScaleSheetLayoutView="80" workbookViewId="0">
      <selection activeCell="B44" sqref="B44:C52"/>
    </sheetView>
  </sheetViews>
  <sheetFormatPr defaultColWidth="9.109375" defaultRowHeight="13.2" x14ac:dyDescent="0.25"/>
  <cols>
    <col min="1" max="1" width="4.6640625" style="60" customWidth="1"/>
    <col min="2" max="2" width="65.88671875" style="60" customWidth="1"/>
    <col min="3" max="3" width="16.5546875" style="60" customWidth="1"/>
    <col min="4" max="4" width="16.88671875" style="60" customWidth="1"/>
    <col min="5" max="5" width="17.5546875" style="60" customWidth="1"/>
    <col min="6" max="6" width="15.44140625" style="60" customWidth="1"/>
    <col min="7" max="7" width="12.33203125" style="60" customWidth="1"/>
    <col min="8" max="8" width="16.5546875" style="60" customWidth="1"/>
    <col min="9" max="9" width="13.33203125" style="60" customWidth="1"/>
    <col min="10" max="10" width="3.6640625" style="60" customWidth="1"/>
    <col min="11" max="11" width="13.33203125" style="60" bestFit="1" customWidth="1"/>
    <col min="12" max="12" width="12.109375" style="60" bestFit="1" customWidth="1"/>
    <col min="13" max="13" width="10.44140625" style="60" bestFit="1" customWidth="1"/>
    <col min="14" max="15" width="13.109375" style="60" bestFit="1" customWidth="1"/>
    <col min="16" max="16" width="10.44140625" style="60" bestFit="1" customWidth="1"/>
    <col min="17" max="17" width="13.109375" style="60" bestFit="1" customWidth="1"/>
    <col min="18" max="16384" width="9.109375" style="60"/>
  </cols>
  <sheetData>
    <row r="3" spans="2:10" x14ac:dyDescent="0.25">
      <c r="I3" s="1" t="s">
        <v>41</v>
      </c>
    </row>
    <row r="4" spans="2:10" x14ac:dyDescent="0.25">
      <c r="I4" s="2" t="s">
        <v>133</v>
      </c>
    </row>
    <row r="5" spans="2:10" x14ac:dyDescent="0.25">
      <c r="I5" s="2"/>
    </row>
    <row r="6" spans="2:10" x14ac:dyDescent="0.25">
      <c r="I6" s="2" t="s">
        <v>39</v>
      </c>
    </row>
    <row r="7" spans="2:10" x14ac:dyDescent="0.25">
      <c r="I7" s="2"/>
    </row>
    <row r="8" spans="2:10" x14ac:dyDescent="0.25">
      <c r="I8" s="2"/>
    </row>
    <row r="9" spans="2:10" x14ac:dyDescent="0.25">
      <c r="I9" s="2"/>
    </row>
    <row r="10" spans="2:10" x14ac:dyDescent="0.25">
      <c r="B10" s="61"/>
      <c r="C10" s="163" t="s">
        <v>72</v>
      </c>
      <c r="D10" s="163"/>
      <c r="E10" s="163"/>
      <c r="F10" s="163"/>
      <c r="G10" s="163"/>
      <c r="H10" s="164"/>
      <c r="I10" s="164"/>
      <c r="J10" s="62"/>
    </row>
    <row r="11" spans="2:10" ht="39.6" x14ac:dyDescent="0.25">
      <c r="B11" s="61"/>
      <c r="C11" s="82" t="s">
        <v>73</v>
      </c>
      <c r="D11" s="82" t="s">
        <v>20</v>
      </c>
      <c r="E11" s="82" t="s">
        <v>89</v>
      </c>
      <c r="F11" s="82" t="s">
        <v>74</v>
      </c>
      <c r="G11" s="82" t="s">
        <v>75</v>
      </c>
      <c r="H11" s="82" t="s">
        <v>76</v>
      </c>
      <c r="I11" s="82" t="s">
        <v>77</v>
      </c>
      <c r="J11" s="63"/>
    </row>
    <row r="12" spans="2:10" x14ac:dyDescent="0.25">
      <c r="B12" s="61" t="s">
        <v>110</v>
      </c>
      <c r="C12" s="64">
        <v>331504</v>
      </c>
      <c r="D12" s="64">
        <v>21116</v>
      </c>
      <c r="E12" s="64">
        <v>2359</v>
      </c>
      <c r="F12" s="64">
        <v>-155051</v>
      </c>
      <c r="G12" s="64">
        <f>SUM(C12:F12)</f>
        <v>199928</v>
      </c>
      <c r="H12" s="64">
        <v>711</v>
      </c>
      <c r="I12" s="64">
        <f>SUM(G12:H12)</f>
        <v>200639</v>
      </c>
      <c r="J12" s="63"/>
    </row>
    <row r="13" spans="2:10" x14ac:dyDescent="0.25">
      <c r="B13" s="61"/>
      <c r="C13" s="64"/>
      <c r="D13" s="64"/>
      <c r="E13" s="64"/>
      <c r="F13" s="64"/>
      <c r="G13" s="64"/>
      <c r="H13" s="64"/>
      <c r="I13" s="64"/>
      <c r="J13" s="63"/>
    </row>
    <row r="14" spans="2:10" x14ac:dyDescent="0.25">
      <c r="B14" s="60" t="s">
        <v>112</v>
      </c>
      <c r="C14" s="134"/>
      <c r="D14" s="134"/>
      <c r="E14" s="135"/>
      <c r="F14" s="136">
        <v>-428</v>
      </c>
      <c r="G14" s="137">
        <f>SUM(C14:F14)</f>
        <v>-428</v>
      </c>
      <c r="H14" s="135">
        <v>0</v>
      </c>
      <c r="I14" s="137">
        <f>SUM(G14:H14)</f>
        <v>-428</v>
      </c>
    </row>
    <row r="15" spans="2:10" x14ac:dyDescent="0.25">
      <c r="B15" s="61" t="s">
        <v>113</v>
      </c>
      <c r="C15" s="64">
        <f t="shared" ref="C15:I15" si="0">SUM(C12:C14)</f>
        <v>331504</v>
      </c>
      <c r="D15" s="64">
        <f t="shared" si="0"/>
        <v>21116</v>
      </c>
      <c r="E15" s="64">
        <f t="shared" si="0"/>
        <v>2359</v>
      </c>
      <c r="F15" s="64">
        <f t="shared" si="0"/>
        <v>-155479</v>
      </c>
      <c r="G15" s="64">
        <f t="shared" si="0"/>
        <v>199500</v>
      </c>
      <c r="H15" s="64">
        <f t="shared" si="0"/>
        <v>711</v>
      </c>
      <c r="I15" s="64">
        <f t="shared" si="0"/>
        <v>200211</v>
      </c>
      <c r="J15" s="63"/>
    </row>
    <row r="16" spans="2:10" x14ac:dyDescent="0.25">
      <c r="B16" s="65"/>
      <c r="C16" s="64"/>
      <c r="D16" s="64"/>
      <c r="E16" s="78"/>
      <c r="F16" s="66"/>
      <c r="G16" s="64"/>
      <c r="H16" s="66"/>
      <c r="I16" s="64"/>
      <c r="J16" s="63"/>
    </row>
    <row r="17" spans="2:10" x14ac:dyDescent="0.25">
      <c r="B17" s="65" t="s">
        <v>78</v>
      </c>
      <c r="C17" s="124">
        <v>0</v>
      </c>
      <c r="D17" s="124">
        <v>0</v>
      </c>
      <c r="E17" s="124">
        <v>0</v>
      </c>
      <c r="F17" s="66">
        <f>PL!C31</f>
        <v>16040</v>
      </c>
      <c r="G17" s="64">
        <f>SUM(C17:F17)</f>
        <v>16040</v>
      </c>
      <c r="H17" s="66">
        <f>PL!C32</f>
        <v>5</v>
      </c>
      <c r="I17" s="64">
        <f>SUM(G17:H17)</f>
        <v>16045</v>
      </c>
      <c r="J17" s="63"/>
    </row>
    <row r="18" spans="2:10" x14ac:dyDescent="0.25">
      <c r="B18" s="65"/>
      <c r="C18" s="64"/>
      <c r="D18" s="64"/>
      <c r="E18" s="64"/>
      <c r="F18" s="66"/>
      <c r="G18" s="64"/>
      <c r="H18" s="66"/>
      <c r="I18" s="64"/>
      <c r="J18" s="63"/>
    </row>
    <row r="19" spans="2:10" x14ac:dyDescent="0.25">
      <c r="B19" s="61" t="s">
        <v>67</v>
      </c>
      <c r="C19" s="67"/>
      <c r="D19" s="67"/>
      <c r="E19" s="67"/>
      <c r="F19" s="67"/>
      <c r="G19" s="79"/>
      <c r="H19" s="67"/>
      <c r="I19" s="79"/>
      <c r="J19" s="63"/>
    </row>
    <row r="20" spans="2:10" ht="32.25" customHeight="1" x14ac:dyDescent="0.25">
      <c r="B20" s="37" t="s">
        <v>91</v>
      </c>
      <c r="C20" s="124">
        <v>0</v>
      </c>
      <c r="D20" s="124">
        <v>0</v>
      </c>
      <c r="E20" s="68">
        <f>PL!C36</f>
        <v>5343</v>
      </c>
      <c r="F20" s="126">
        <v>0</v>
      </c>
      <c r="G20" s="69">
        <f>SUM(C20:F20)</f>
        <v>5343</v>
      </c>
      <c r="H20" s="126">
        <v>0</v>
      </c>
      <c r="I20" s="69">
        <f>SUM(G20:H20)</f>
        <v>5343</v>
      </c>
      <c r="J20" s="63"/>
    </row>
    <row r="21" spans="2:10" ht="32.25" customHeight="1" x14ac:dyDescent="0.25">
      <c r="B21" s="37" t="s">
        <v>132</v>
      </c>
      <c r="C21" s="124"/>
      <c r="D21" s="124"/>
      <c r="E21" s="68">
        <f>PL!C37</f>
        <v>-323</v>
      </c>
      <c r="F21" s="126"/>
      <c r="G21" s="69">
        <f>SUM(C21:F21)</f>
        <v>-323</v>
      </c>
      <c r="H21" s="126"/>
      <c r="I21" s="69">
        <f>SUM(G21:H21)</f>
        <v>-323</v>
      </c>
      <c r="J21" s="63"/>
    </row>
    <row r="22" spans="2:10" ht="42.75" customHeight="1" x14ac:dyDescent="0.25">
      <c r="B22" s="37" t="s">
        <v>92</v>
      </c>
      <c r="C22" s="124">
        <v>0</v>
      </c>
      <c r="D22" s="124">
        <v>0</v>
      </c>
      <c r="E22" s="68">
        <f>PL!C38</f>
        <v>-408</v>
      </c>
      <c r="F22" s="126">
        <v>0</v>
      </c>
      <c r="G22" s="69">
        <f>SUM(C22:F22)</f>
        <v>-408</v>
      </c>
      <c r="H22" s="126">
        <v>0</v>
      </c>
      <c r="I22" s="69">
        <f>SUM(G22:H22)</f>
        <v>-408</v>
      </c>
      <c r="J22" s="63"/>
    </row>
    <row r="23" spans="2:10" ht="42.75" customHeight="1" x14ac:dyDescent="0.25">
      <c r="B23" s="33" t="s">
        <v>101</v>
      </c>
      <c r="C23" s="124">
        <v>0</v>
      </c>
      <c r="D23" s="124">
        <v>0</v>
      </c>
      <c r="E23" s="68">
        <f>PL!C39</f>
        <v>53</v>
      </c>
      <c r="F23" s="126"/>
      <c r="G23" s="69">
        <f>SUM(C23:F23)</f>
        <v>53</v>
      </c>
      <c r="H23" s="126">
        <v>0</v>
      </c>
      <c r="I23" s="69">
        <f>SUM(G23:H23)</f>
        <v>53</v>
      </c>
      <c r="J23" s="63"/>
    </row>
    <row r="24" spans="2:10" ht="13.8" thickBot="1" x14ac:dyDescent="0.3">
      <c r="B24" s="61" t="s">
        <v>116</v>
      </c>
      <c r="C24" s="127">
        <f t="shared" ref="C24:I24" si="1">SUM(C20:C23)</f>
        <v>0</v>
      </c>
      <c r="D24" s="127">
        <f t="shared" si="1"/>
        <v>0</v>
      </c>
      <c r="E24" s="70">
        <f>SUM(E20:E23)</f>
        <v>4665</v>
      </c>
      <c r="F24" s="127">
        <f t="shared" si="1"/>
        <v>0</v>
      </c>
      <c r="G24" s="70">
        <f t="shared" si="1"/>
        <v>4665</v>
      </c>
      <c r="H24" s="127">
        <f t="shared" si="1"/>
        <v>0</v>
      </c>
      <c r="I24" s="70">
        <f t="shared" si="1"/>
        <v>4665</v>
      </c>
      <c r="J24" s="63"/>
    </row>
    <row r="25" spans="2:10" x14ac:dyDescent="0.25">
      <c r="B25" s="61" t="s">
        <v>115</v>
      </c>
      <c r="C25" s="123">
        <f t="shared" ref="C25:I25" si="2">C17+C24</f>
        <v>0</v>
      </c>
      <c r="D25" s="123">
        <f t="shared" si="2"/>
        <v>0</v>
      </c>
      <c r="E25" s="71">
        <f t="shared" si="2"/>
        <v>4665</v>
      </c>
      <c r="F25" s="71">
        <f t="shared" si="2"/>
        <v>16040</v>
      </c>
      <c r="G25" s="71">
        <f t="shared" si="2"/>
        <v>20705</v>
      </c>
      <c r="H25" s="71">
        <f t="shared" si="2"/>
        <v>5</v>
      </c>
      <c r="I25" s="71">
        <f t="shared" si="2"/>
        <v>20710</v>
      </c>
      <c r="J25" s="63"/>
    </row>
    <row r="26" spans="2:10" x14ac:dyDescent="0.25">
      <c r="B26" s="61"/>
      <c r="C26" s="124"/>
      <c r="D26" s="124"/>
      <c r="E26" s="64"/>
      <c r="F26" s="64"/>
      <c r="G26" s="64"/>
      <c r="H26" s="64"/>
      <c r="I26" s="64"/>
      <c r="J26" s="63"/>
    </row>
    <row r="27" spans="2:10" ht="18" customHeight="1" x14ac:dyDescent="0.25">
      <c r="B27" s="61" t="s">
        <v>131</v>
      </c>
      <c r="C27" s="125">
        <v>0</v>
      </c>
      <c r="D27" s="125">
        <v>0</v>
      </c>
      <c r="E27" s="125">
        <v>0</v>
      </c>
      <c r="F27" s="125">
        <v>0</v>
      </c>
      <c r="G27" s="124">
        <v>0</v>
      </c>
      <c r="H27" s="64">
        <v>-399</v>
      </c>
      <c r="I27" s="69">
        <f>SUM(G27:H27)</f>
        <v>-399</v>
      </c>
      <c r="J27" s="63"/>
    </row>
    <row r="28" spans="2:10" ht="31.5" customHeight="1" x14ac:dyDescent="0.25">
      <c r="B28" s="19" t="s">
        <v>81</v>
      </c>
      <c r="C28" s="124"/>
      <c r="D28" s="64"/>
      <c r="E28" s="64"/>
      <c r="F28" s="64"/>
      <c r="G28" s="64"/>
      <c r="H28" s="66"/>
      <c r="I28" s="64"/>
      <c r="J28" s="63"/>
    </row>
    <row r="29" spans="2:10" x14ac:dyDescent="0.25">
      <c r="B29" s="65" t="s">
        <v>82</v>
      </c>
      <c r="C29" s="85">
        <v>-3127</v>
      </c>
      <c r="D29" s="85">
        <v>-7</v>
      </c>
      <c r="E29" s="162">
        <v>0</v>
      </c>
      <c r="F29" s="161">
        <v>0</v>
      </c>
      <c r="G29" s="69">
        <f>SUM(C29:F29)</f>
        <v>-3134</v>
      </c>
      <c r="H29" s="124">
        <v>0</v>
      </c>
      <c r="I29" s="69">
        <f>SUM(G29:H29)</f>
        <v>-3134</v>
      </c>
      <c r="J29" s="63"/>
    </row>
    <row r="30" spans="2:10" x14ac:dyDescent="0.25">
      <c r="B30" s="65" t="s">
        <v>139</v>
      </c>
      <c r="C30" s="161">
        <v>0</v>
      </c>
      <c r="D30" s="161">
        <v>0</v>
      </c>
      <c r="E30" s="161">
        <v>0</v>
      </c>
      <c r="F30" s="85">
        <v>-1998</v>
      </c>
      <c r="G30" s="69">
        <f>SUM(C30:F30)</f>
        <v>-1998</v>
      </c>
      <c r="H30" s="124">
        <v>0</v>
      </c>
      <c r="I30" s="69">
        <f>SUM(G30:H30)</f>
        <v>-1998</v>
      </c>
      <c r="J30" s="63"/>
    </row>
    <row r="31" spans="2:10" x14ac:dyDescent="0.25">
      <c r="B31" s="65" t="s">
        <v>52</v>
      </c>
      <c r="C31" s="161">
        <v>0</v>
      </c>
      <c r="D31" s="161">
        <v>0</v>
      </c>
      <c r="E31" s="161">
        <v>0</v>
      </c>
      <c r="F31" s="85">
        <v>-11376</v>
      </c>
      <c r="G31" s="69">
        <f>SUM(C31:F31)</f>
        <v>-11376</v>
      </c>
      <c r="H31" s="124">
        <v>0</v>
      </c>
      <c r="I31" s="69">
        <f>SUM(G31:H31)</f>
        <v>-11376</v>
      </c>
      <c r="J31" s="63"/>
    </row>
    <row r="32" spans="2:10" ht="13.8" thickBot="1" x14ac:dyDescent="0.3">
      <c r="B32" s="61" t="s">
        <v>134</v>
      </c>
      <c r="C32" s="72">
        <f t="shared" ref="C32:H32" si="3">C12+SUM(C25:C31)+SUM(C14:C14)</f>
        <v>328377</v>
      </c>
      <c r="D32" s="72">
        <f t="shared" si="3"/>
        <v>21109</v>
      </c>
      <c r="E32" s="72">
        <f t="shared" si="3"/>
        <v>7024</v>
      </c>
      <c r="F32" s="72">
        <f t="shared" si="3"/>
        <v>-152813</v>
      </c>
      <c r="G32" s="72">
        <f t="shared" si="3"/>
        <v>203697</v>
      </c>
      <c r="H32" s="72">
        <f t="shared" si="3"/>
        <v>317</v>
      </c>
      <c r="I32" s="72">
        <f>I12+SUM(I25:I31)+SUM(I14:I14)</f>
        <v>204014</v>
      </c>
      <c r="J32" s="63"/>
    </row>
    <row r="33" spans="2:17" ht="13.8" thickTop="1" x14ac:dyDescent="0.25">
      <c r="C33" s="73"/>
      <c r="D33" s="73"/>
      <c r="E33" s="73"/>
      <c r="F33" s="73"/>
      <c r="G33" s="73"/>
      <c r="H33" s="73"/>
      <c r="I33" s="73"/>
      <c r="K33" s="74">
        <f>BS!C32</f>
        <v>328377</v>
      </c>
      <c r="L33" s="74">
        <f>BS!C33</f>
        <v>21109</v>
      </c>
      <c r="M33" s="74">
        <f>BS!C34</f>
        <v>7024</v>
      </c>
      <c r="N33" s="74">
        <f>BS!C35</f>
        <v>-152813</v>
      </c>
      <c r="O33" s="74">
        <f>BS!OLE_LINK16</f>
        <v>203697</v>
      </c>
      <c r="P33" s="74">
        <f>BS!C38</f>
        <v>317</v>
      </c>
      <c r="Q33" s="74">
        <f>BS!OLE_LINK17</f>
        <v>204014</v>
      </c>
    </row>
    <row r="34" spans="2:17" x14ac:dyDescent="0.25">
      <c r="K34" s="75">
        <f>K33-C32</f>
        <v>0</v>
      </c>
      <c r="L34" s="75">
        <f t="shared" ref="L34:Q34" si="4">L33-D32</f>
        <v>0</v>
      </c>
      <c r="M34" s="75">
        <f t="shared" si="4"/>
        <v>0</v>
      </c>
      <c r="N34" s="75">
        <f t="shared" si="4"/>
        <v>0</v>
      </c>
      <c r="O34" s="75">
        <f t="shared" si="4"/>
        <v>0</v>
      </c>
      <c r="P34" s="75">
        <f t="shared" si="4"/>
        <v>0</v>
      </c>
      <c r="Q34" s="75">
        <f t="shared" si="4"/>
        <v>0</v>
      </c>
    </row>
    <row r="36" spans="2:17" x14ac:dyDescent="0.25">
      <c r="K36" s="74">
        <f>BS!E32</f>
        <v>331504</v>
      </c>
      <c r="L36" s="74">
        <f>BS!E33</f>
        <v>21116</v>
      </c>
      <c r="M36" s="74">
        <f>BS!E34</f>
        <v>2359</v>
      </c>
      <c r="N36" s="74">
        <f>BS!E35</f>
        <v>-155051</v>
      </c>
      <c r="O36" s="74">
        <f>BS!E36</f>
        <v>199928</v>
      </c>
      <c r="P36" s="60">
        <f>BS!E38</f>
        <v>711</v>
      </c>
    </row>
    <row r="37" spans="2:17" x14ac:dyDescent="0.25">
      <c r="K37" s="75">
        <f t="shared" ref="K37:P37" si="5">K36-C12</f>
        <v>0</v>
      </c>
      <c r="L37" s="75">
        <f t="shared" si="5"/>
        <v>0</v>
      </c>
      <c r="M37" s="75">
        <f t="shared" si="5"/>
        <v>0</v>
      </c>
      <c r="N37" s="75">
        <f t="shared" si="5"/>
        <v>0</v>
      </c>
      <c r="O37" s="75">
        <f t="shared" si="5"/>
        <v>0</v>
      </c>
      <c r="P37" s="75">
        <f t="shared" si="5"/>
        <v>0</v>
      </c>
    </row>
    <row r="38" spans="2:17" x14ac:dyDescent="0.25">
      <c r="K38" s="74"/>
      <c r="L38" s="74"/>
      <c r="M38" s="74"/>
      <c r="N38" s="74"/>
      <c r="O38" s="74"/>
    </row>
    <row r="39" spans="2:17" x14ac:dyDescent="0.25">
      <c r="B39" s="15" t="s">
        <v>40</v>
      </c>
      <c r="E39" s="15" t="s">
        <v>83</v>
      </c>
    </row>
    <row r="40" spans="2:17" x14ac:dyDescent="0.25">
      <c r="B40" s="16">
        <f>BS!B56</f>
        <v>0</v>
      </c>
      <c r="C40" s="3"/>
      <c r="D40" s="4"/>
      <c r="E40" s="16">
        <f>BS!E56</f>
        <v>0</v>
      </c>
    </row>
    <row r="41" spans="2:17" x14ac:dyDescent="0.25">
      <c r="B41" s="17">
        <f>BS!B57</f>
        <v>0</v>
      </c>
      <c r="C41" s="3"/>
      <c r="D41" s="4"/>
      <c r="E41" s="18">
        <f>BS!E57</f>
        <v>0</v>
      </c>
    </row>
  </sheetData>
  <mergeCells count="2">
    <mergeCell ref="C10:G10"/>
    <mergeCell ref="H10:I10"/>
  </mergeCells>
  <pageMargins left="0.25" right="0.25" top="0.75" bottom="0.75" header="0.3" footer="0.3"/>
  <pageSetup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42"/>
  <sheetViews>
    <sheetView view="pageBreakPreview" zoomScale="80" zoomScaleNormal="80" zoomScaleSheetLayoutView="80" workbookViewId="0"/>
  </sheetViews>
  <sheetFormatPr defaultColWidth="9.109375" defaultRowHeight="13.2" x14ac:dyDescent="0.25"/>
  <cols>
    <col min="1" max="1" width="4.6640625" style="60" customWidth="1"/>
    <col min="2" max="2" width="65" style="60" customWidth="1"/>
    <col min="3" max="3" width="16.5546875" style="60" customWidth="1"/>
    <col min="4" max="4" width="16.88671875" style="60" customWidth="1"/>
    <col min="5" max="5" width="26.6640625" style="60" customWidth="1"/>
    <col min="6" max="6" width="15.44140625" style="60" customWidth="1"/>
    <col min="7" max="7" width="12.33203125" style="60" customWidth="1"/>
    <col min="8" max="8" width="16.5546875" style="60" customWidth="1"/>
    <col min="9" max="9" width="13.33203125" style="60" customWidth="1"/>
    <col min="10" max="10" width="3.6640625" style="60" customWidth="1"/>
    <col min="11" max="11" width="13.33203125" style="60" bestFit="1" customWidth="1"/>
    <col min="12" max="12" width="12.109375" style="60" bestFit="1" customWidth="1"/>
    <col min="13" max="13" width="10.44140625" style="60" bestFit="1" customWidth="1"/>
    <col min="14" max="15" width="13.109375" style="60" bestFit="1" customWidth="1"/>
    <col min="16" max="16" width="10.44140625" style="60" bestFit="1" customWidth="1"/>
    <col min="17" max="17" width="13.109375" style="60" bestFit="1" customWidth="1"/>
    <col min="18" max="18" width="11.33203125" style="60" bestFit="1" customWidth="1"/>
    <col min="19" max="16384" width="9.109375" style="60"/>
  </cols>
  <sheetData>
    <row r="3" spans="2:10" x14ac:dyDescent="0.25">
      <c r="I3" s="1" t="s">
        <v>41</v>
      </c>
    </row>
    <row r="4" spans="2:10" x14ac:dyDescent="0.25">
      <c r="I4" s="2" t="str">
        <f>SCE_2019!I4</f>
        <v>Консолидированный отчет об изменениях в капитале за шестимесячный период, завершившийся на 1 июля 2019 года</v>
      </c>
    </row>
    <row r="5" spans="2:10" x14ac:dyDescent="0.25">
      <c r="I5" s="2"/>
    </row>
    <row r="6" spans="2:10" x14ac:dyDescent="0.25">
      <c r="I6" s="2" t="s">
        <v>39</v>
      </c>
    </row>
    <row r="7" spans="2:10" x14ac:dyDescent="0.25">
      <c r="I7" s="2"/>
    </row>
    <row r="8" spans="2:10" x14ac:dyDescent="0.25">
      <c r="I8" s="2"/>
    </row>
    <row r="9" spans="2:10" x14ac:dyDescent="0.25">
      <c r="I9" s="2"/>
    </row>
    <row r="10" spans="2:10" x14ac:dyDescent="0.25">
      <c r="B10" s="61"/>
      <c r="C10" s="163" t="s">
        <v>72</v>
      </c>
      <c r="D10" s="163"/>
      <c r="E10" s="163"/>
      <c r="F10" s="163"/>
      <c r="G10" s="163"/>
      <c r="H10" s="164"/>
      <c r="I10" s="164"/>
      <c r="J10" s="62"/>
    </row>
    <row r="11" spans="2:10" ht="59.25" customHeight="1" x14ac:dyDescent="0.25">
      <c r="B11" s="61"/>
      <c r="C11" s="82" t="s">
        <v>73</v>
      </c>
      <c r="D11" s="82" t="s">
        <v>20</v>
      </c>
      <c r="E11" s="82" t="s">
        <v>114</v>
      </c>
      <c r="F11" s="82" t="s">
        <v>74</v>
      </c>
      <c r="G11" s="82" t="s">
        <v>75</v>
      </c>
      <c r="H11" s="82" t="s">
        <v>76</v>
      </c>
      <c r="I11" s="114" t="s">
        <v>77</v>
      </c>
      <c r="J11" s="63"/>
    </row>
    <row r="12" spans="2:10" ht="15" customHeight="1" x14ac:dyDescent="0.25">
      <c r="B12" s="61" t="s">
        <v>111</v>
      </c>
      <c r="C12" s="64">
        <v>331522</v>
      </c>
      <c r="D12" s="64">
        <v>21116</v>
      </c>
      <c r="E12" s="64">
        <v>598</v>
      </c>
      <c r="F12" s="64">
        <v>-159676</v>
      </c>
      <c r="G12" s="64">
        <f>SUM(C12:F12)</f>
        <v>193560</v>
      </c>
      <c r="H12" s="64">
        <v>641</v>
      </c>
      <c r="I12" s="64">
        <f>SUM(G12:H12)</f>
        <v>194201</v>
      </c>
      <c r="J12" s="63"/>
    </row>
    <row r="13" spans="2:10" ht="15" customHeight="1" x14ac:dyDescent="0.25">
      <c r="B13" s="61"/>
      <c r="C13" s="64"/>
      <c r="D13" s="64"/>
      <c r="E13" s="64"/>
      <c r="F13" s="64"/>
      <c r="G13" s="64"/>
      <c r="H13" s="64"/>
      <c r="I13" s="64"/>
      <c r="J13" s="63"/>
    </row>
    <row r="14" spans="2:10" ht="15" customHeight="1" x14ac:dyDescent="0.25">
      <c r="B14" s="65" t="s">
        <v>87</v>
      </c>
      <c r="C14" s="64"/>
      <c r="D14" s="64"/>
      <c r="E14" s="66">
        <v>288</v>
      </c>
      <c r="F14" s="66">
        <v>-13764</v>
      </c>
      <c r="G14" s="64">
        <f>SUM(C14:F14)</f>
        <v>-13476</v>
      </c>
      <c r="H14" s="64"/>
      <c r="I14" s="64">
        <f>SUM(G14:H14)</f>
        <v>-13476</v>
      </c>
      <c r="J14" s="63"/>
    </row>
    <row r="15" spans="2:10" ht="15" customHeight="1" x14ac:dyDescent="0.25">
      <c r="B15" s="65" t="s">
        <v>88</v>
      </c>
      <c r="C15" s="71"/>
      <c r="D15" s="71"/>
      <c r="E15" s="129">
        <v>2955</v>
      </c>
      <c r="F15" s="129">
        <v>-2955</v>
      </c>
      <c r="G15" s="128">
        <f>SUM(C15:F15)</f>
        <v>0</v>
      </c>
      <c r="H15" s="71"/>
      <c r="I15" s="128">
        <f>SUM(G15:H15)</f>
        <v>0</v>
      </c>
      <c r="J15" s="63"/>
    </row>
    <row r="16" spans="2:10" ht="15" customHeight="1" x14ac:dyDescent="0.25">
      <c r="B16" s="61" t="s">
        <v>97</v>
      </c>
      <c r="C16" s="64">
        <f>SUM(C12:C15)</f>
        <v>331522</v>
      </c>
      <c r="D16" s="64">
        <f t="shared" ref="D16:I16" si="0">SUM(D12:D15)</f>
        <v>21116</v>
      </c>
      <c r="E16" s="64">
        <f t="shared" si="0"/>
        <v>3841</v>
      </c>
      <c r="F16" s="64">
        <f t="shared" si="0"/>
        <v>-176395</v>
      </c>
      <c r="G16" s="64">
        <f t="shared" si="0"/>
        <v>180084</v>
      </c>
      <c r="H16" s="64">
        <f t="shared" si="0"/>
        <v>641</v>
      </c>
      <c r="I16" s="64">
        <f t="shared" si="0"/>
        <v>180725</v>
      </c>
      <c r="J16" s="63"/>
    </row>
    <row r="17" spans="2:18" ht="15" customHeight="1" x14ac:dyDescent="0.25">
      <c r="B17" s="61"/>
      <c r="C17" s="64"/>
      <c r="D17" s="64"/>
      <c r="E17" s="66"/>
      <c r="F17" s="66"/>
      <c r="G17" s="64"/>
      <c r="H17" s="64"/>
      <c r="I17" s="64"/>
      <c r="J17" s="63"/>
    </row>
    <row r="18" spans="2:18" x14ac:dyDescent="0.25">
      <c r="B18" s="65" t="s">
        <v>78</v>
      </c>
      <c r="C18" s="124">
        <v>0</v>
      </c>
      <c r="D18" s="124">
        <v>0</v>
      </c>
      <c r="E18" s="124">
        <v>0</v>
      </c>
      <c r="F18" s="66">
        <f>PL!E31</f>
        <v>10942</v>
      </c>
      <c r="G18" s="64">
        <f>SUM(C18:F18)</f>
        <v>10942</v>
      </c>
      <c r="H18" s="66">
        <f>PL!E32</f>
        <v>42</v>
      </c>
      <c r="I18" s="64">
        <f>SUM(G18:H18)</f>
        <v>10984</v>
      </c>
      <c r="J18" s="63"/>
    </row>
    <row r="19" spans="2:18" x14ac:dyDescent="0.25">
      <c r="B19" s="65"/>
      <c r="C19" s="124"/>
      <c r="D19" s="124"/>
      <c r="E19" s="124"/>
      <c r="F19" s="66"/>
      <c r="G19" s="64"/>
      <c r="H19" s="66"/>
      <c r="I19" s="64"/>
      <c r="J19" s="63"/>
    </row>
    <row r="20" spans="2:18" x14ac:dyDescent="0.25">
      <c r="B20" s="61" t="s">
        <v>67</v>
      </c>
      <c r="C20" s="67"/>
      <c r="D20" s="67"/>
      <c r="E20" s="67"/>
      <c r="F20" s="67"/>
      <c r="G20" s="67"/>
      <c r="H20" s="67"/>
      <c r="I20" s="79"/>
      <c r="J20" s="63"/>
    </row>
    <row r="21" spans="2:18" ht="26.4" x14ac:dyDescent="0.25">
      <c r="B21" s="37" t="s">
        <v>129</v>
      </c>
      <c r="C21" s="126">
        <v>0</v>
      </c>
      <c r="D21" s="126">
        <v>0</v>
      </c>
      <c r="E21" s="85">
        <v>-1665</v>
      </c>
      <c r="F21" s="126">
        <v>0</v>
      </c>
      <c r="G21" s="69">
        <f>SUM(C21:F21)</f>
        <v>-1665</v>
      </c>
      <c r="H21" s="126">
        <v>0</v>
      </c>
      <c r="I21" s="69">
        <f>SUM(G21:H21)</f>
        <v>-1665</v>
      </c>
      <c r="J21" s="63"/>
    </row>
    <row r="22" spans="2:18" ht="41.25" customHeight="1" x14ac:dyDescent="0.25">
      <c r="B22" s="37" t="s">
        <v>130</v>
      </c>
      <c r="C22" s="126">
        <v>0</v>
      </c>
      <c r="D22" s="126">
        <v>0</v>
      </c>
      <c r="E22" s="68">
        <v>-872</v>
      </c>
      <c r="F22" s="126">
        <v>0</v>
      </c>
      <c r="G22" s="69">
        <f>SUM(C22:F22)</f>
        <v>-872</v>
      </c>
      <c r="H22" s="126">
        <v>0</v>
      </c>
      <c r="I22" s="69">
        <f>SUM(G22:H22)</f>
        <v>-872</v>
      </c>
      <c r="J22" s="63"/>
    </row>
    <row r="23" spans="2:18" ht="30" customHeight="1" x14ac:dyDescent="0.25">
      <c r="B23" s="37" t="s">
        <v>99</v>
      </c>
      <c r="C23" s="126"/>
      <c r="D23" s="126"/>
      <c r="E23" s="68">
        <v>450</v>
      </c>
      <c r="F23" s="126"/>
      <c r="G23" s="68">
        <f>SUM(C23:F23)</f>
        <v>450</v>
      </c>
      <c r="H23" s="126">
        <v>0</v>
      </c>
      <c r="I23" s="69">
        <f>SUM(G23:H23)</f>
        <v>450</v>
      </c>
      <c r="J23" s="63"/>
    </row>
    <row r="24" spans="2:18" ht="16.5" customHeight="1" thickBot="1" x14ac:dyDescent="0.3">
      <c r="B24" s="61" t="s">
        <v>79</v>
      </c>
      <c r="C24" s="127">
        <f t="shared" ref="C24:I24" si="1">SUM(C21:C23)</f>
        <v>0</v>
      </c>
      <c r="D24" s="127">
        <f t="shared" si="1"/>
        <v>0</v>
      </c>
      <c r="E24" s="70">
        <f t="shared" si="1"/>
        <v>-2087</v>
      </c>
      <c r="F24" s="127">
        <f t="shared" si="1"/>
        <v>0</v>
      </c>
      <c r="G24" s="70">
        <f t="shared" si="1"/>
        <v>-2087</v>
      </c>
      <c r="H24" s="127">
        <f t="shared" si="1"/>
        <v>0</v>
      </c>
      <c r="I24" s="70">
        <f t="shared" si="1"/>
        <v>-2087</v>
      </c>
      <c r="J24" s="63"/>
    </row>
    <row r="25" spans="2:18" ht="17.25" customHeight="1" x14ac:dyDescent="0.25">
      <c r="B25" s="61" t="s">
        <v>80</v>
      </c>
      <c r="C25" s="123">
        <f t="shared" ref="C25:I25" si="2">C18+C24</f>
        <v>0</v>
      </c>
      <c r="D25" s="123">
        <f t="shared" si="2"/>
        <v>0</v>
      </c>
      <c r="E25" s="71">
        <f t="shared" si="2"/>
        <v>-2087</v>
      </c>
      <c r="F25" s="71">
        <f t="shared" si="2"/>
        <v>10942</v>
      </c>
      <c r="G25" s="71">
        <f t="shared" si="2"/>
        <v>8855</v>
      </c>
      <c r="H25" s="71">
        <f t="shared" si="2"/>
        <v>42</v>
      </c>
      <c r="I25" s="71">
        <f t="shared" si="2"/>
        <v>8897</v>
      </c>
      <c r="J25" s="63"/>
    </row>
    <row r="26" spans="2:18" ht="34.200000000000003" customHeight="1" x14ac:dyDescent="0.25">
      <c r="B26" s="19" t="s">
        <v>81</v>
      </c>
      <c r="C26" s="64"/>
      <c r="D26" s="64"/>
      <c r="E26" s="64"/>
      <c r="F26" s="64"/>
      <c r="G26" s="64"/>
      <c r="H26" s="66"/>
      <c r="I26" s="64"/>
      <c r="J26" s="63"/>
    </row>
    <row r="27" spans="2:18" x14ac:dyDescent="0.25">
      <c r="B27" s="65" t="s">
        <v>82</v>
      </c>
      <c r="C27" s="125">
        <v>0</v>
      </c>
      <c r="D27" s="125">
        <v>0</v>
      </c>
      <c r="E27" s="125">
        <v>0</v>
      </c>
      <c r="F27" s="125">
        <v>0</v>
      </c>
      <c r="G27" s="131">
        <f>SUM(C27:F27)</f>
        <v>0</v>
      </c>
      <c r="H27" s="125">
        <v>0</v>
      </c>
      <c r="I27" s="131">
        <f>SUM(G27:H27)</f>
        <v>0</v>
      </c>
      <c r="J27" s="63"/>
    </row>
    <row r="28" spans="2:18" x14ac:dyDescent="0.25">
      <c r="B28" s="65" t="s">
        <v>52</v>
      </c>
      <c r="C28" s="125">
        <v>0</v>
      </c>
      <c r="D28" s="125">
        <v>0</v>
      </c>
      <c r="E28" s="125">
        <v>0</v>
      </c>
      <c r="F28" s="68">
        <v>-7748</v>
      </c>
      <c r="G28" s="69">
        <f>SUM(C28:F28)</f>
        <v>-7748</v>
      </c>
      <c r="H28" s="125">
        <v>0</v>
      </c>
      <c r="I28" s="69">
        <f>SUM(G28:H28)</f>
        <v>-7748</v>
      </c>
      <c r="J28" s="63"/>
    </row>
    <row r="29" spans="2:18" ht="15.6" customHeight="1" thickBot="1" x14ac:dyDescent="0.3">
      <c r="B29" s="61" t="s">
        <v>128</v>
      </c>
      <c r="C29" s="72">
        <f>C12+SUM(C25:C28)</f>
        <v>331522</v>
      </c>
      <c r="D29" s="72">
        <f>D12+SUM(D25:D28)</f>
        <v>21116</v>
      </c>
      <c r="E29" s="72">
        <f>E16+SUM(E25:E28)</f>
        <v>1754</v>
      </c>
      <c r="F29" s="72">
        <f>F16+SUM(F25:F28)</f>
        <v>-173201</v>
      </c>
      <c r="G29" s="72">
        <f>G16+SUM(G25:G28)</f>
        <v>181191</v>
      </c>
      <c r="H29" s="72">
        <f>H16+SUM(H25:H28)</f>
        <v>683</v>
      </c>
      <c r="I29" s="72">
        <f>I16+SUM(I25:I28)</f>
        <v>181874</v>
      </c>
      <c r="J29" s="63"/>
      <c r="K29" s="112">
        <v>331522</v>
      </c>
      <c r="L29" s="112">
        <v>21116</v>
      </c>
      <c r="M29" s="112">
        <v>1754</v>
      </c>
      <c r="N29" s="112">
        <v>-173201</v>
      </c>
      <c r="O29" s="112">
        <v>181191</v>
      </c>
      <c r="P29" s="112">
        <v>683</v>
      </c>
      <c r="Q29" s="112">
        <v>181874</v>
      </c>
    </row>
    <row r="30" spans="2:18" ht="13.8" thickTop="1" x14ac:dyDescent="0.25">
      <c r="C30" s="73"/>
      <c r="D30" s="73"/>
      <c r="E30" s="73"/>
      <c r="F30" s="73"/>
      <c r="G30" s="73"/>
      <c r="H30" s="73"/>
      <c r="I30" s="130"/>
      <c r="K30" s="113">
        <f t="shared" ref="K30:Q30" si="3">C29-K29</f>
        <v>0</v>
      </c>
      <c r="L30" s="113">
        <f t="shared" si="3"/>
        <v>0</v>
      </c>
      <c r="M30" s="113">
        <f t="shared" si="3"/>
        <v>0</v>
      </c>
      <c r="N30" s="113">
        <f t="shared" si="3"/>
        <v>0</v>
      </c>
      <c r="O30" s="113">
        <f t="shared" si="3"/>
        <v>0</v>
      </c>
      <c r="P30" s="113">
        <f t="shared" si="3"/>
        <v>0</v>
      </c>
      <c r="Q30" s="113">
        <f t="shared" si="3"/>
        <v>0</v>
      </c>
      <c r="R30" s="74"/>
    </row>
    <row r="31" spans="2:18" x14ac:dyDescent="0.25">
      <c r="K31" s="75"/>
      <c r="L31" s="75"/>
      <c r="M31" s="75"/>
      <c r="N31" s="75"/>
      <c r="O31" s="75"/>
      <c r="P31" s="75"/>
      <c r="R31" s="75"/>
    </row>
    <row r="33" spans="2:16" x14ac:dyDescent="0.25">
      <c r="K33" s="74"/>
      <c r="L33" s="74"/>
      <c r="M33" s="74"/>
      <c r="N33" s="74"/>
      <c r="O33" s="74"/>
    </row>
    <row r="34" spans="2:16" x14ac:dyDescent="0.25">
      <c r="K34" s="75"/>
      <c r="L34" s="75"/>
      <c r="M34" s="75"/>
      <c r="N34" s="75"/>
      <c r="O34" s="75"/>
      <c r="P34" s="75"/>
    </row>
    <row r="40" spans="2:16" x14ac:dyDescent="0.25">
      <c r="B40" s="15"/>
      <c r="C40" s="3"/>
      <c r="D40" s="4"/>
      <c r="E40" s="15"/>
    </row>
    <row r="41" spans="2:16" x14ac:dyDescent="0.25">
      <c r="B41" s="16"/>
      <c r="C41" s="3"/>
      <c r="D41" s="4"/>
      <c r="E41" s="16"/>
    </row>
    <row r="42" spans="2:16" x14ac:dyDescent="0.25">
      <c r="B42" s="17"/>
      <c r="C42" s="3"/>
      <c r="D42" s="4"/>
      <c r="E42" s="18"/>
    </row>
  </sheetData>
  <mergeCells count="2">
    <mergeCell ref="C10:G10"/>
    <mergeCell ref="H10:I10"/>
  </mergeCell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13</vt:i4>
      </vt:variant>
    </vt:vector>
  </HeadingPairs>
  <TitlesOfParts>
    <vt:vector size="18" baseType="lpstr">
      <vt:lpstr>BS</vt:lpstr>
      <vt:lpstr>PL</vt:lpstr>
      <vt:lpstr>CFS</vt:lpstr>
      <vt:lpstr>SCE_2019</vt:lpstr>
      <vt:lpstr>SCE_2018</vt:lpstr>
      <vt:lpstr>BS!BalanceSheet</vt:lpstr>
      <vt:lpstr>CFS!CashFlows</vt:lpstr>
      <vt:lpstr>CFS!OLE_LINK10</vt:lpstr>
      <vt:lpstr>BS!OLE_LINK16</vt:lpstr>
      <vt:lpstr>BS!OLE_LINK17</vt:lpstr>
      <vt:lpstr>PL!OLE_LINK5</vt:lpstr>
      <vt:lpstr>PL!OLE_LINK6</vt:lpstr>
      <vt:lpstr>PL!OLE_LINK7</vt:lpstr>
      <vt:lpstr>BS!Область_печати</vt:lpstr>
      <vt:lpstr>CFS!Область_печати</vt:lpstr>
      <vt:lpstr>PL!Область_печати</vt:lpstr>
      <vt:lpstr>SCE_2018!Область_печати</vt:lpstr>
      <vt:lpstr>SCE_2019!Область_печати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Karzhauova, Lyazzat (Fortebank)</dc:creator>
  <cp:lastModifiedBy>Beknazarbekova, Aliya (Fortebank)</cp:lastModifiedBy>
  <cp:lastPrinted>2019-08-14T11:26:56Z</cp:lastPrinted>
  <dcterms:created xsi:type="dcterms:W3CDTF">2016-08-11T09:26:21Z</dcterms:created>
  <dcterms:modified xsi:type="dcterms:W3CDTF">2019-08-14T12:16:11Z</dcterms:modified>
</cp:coreProperties>
</file>