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Акции Облигации\Биржа ФО\Отчет 2021 год\"/>
    </mc:Choice>
  </mc:AlternateContent>
  <bookViews>
    <workbookView xWindow="0" yWindow="0" windowWidth="28800" windowHeight="12330" tabRatio="922"/>
  </bookViews>
  <sheets>
    <sheet name="ф1" sheetId="64" r:id="rId1"/>
    <sheet name="ф2" sheetId="63" r:id="rId2"/>
    <sheet name="ф3" sheetId="65" r:id="rId3"/>
    <sheet name="ф4" sheetId="6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65" l="1"/>
  <c r="C42" i="65" s="1"/>
  <c r="B40" i="65"/>
  <c r="B42" i="65"/>
  <c r="C38" i="65"/>
  <c r="B38" i="65"/>
  <c r="C35" i="65"/>
  <c r="B35" i="65"/>
  <c r="C32" i="65"/>
  <c r="B32" i="65"/>
  <c r="C30" i="65"/>
  <c r="B30" i="65"/>
  <c r="C26" i="65"/>
  <c r="B26" i="65"/>
  <c r="C23" i="65"/>
  <c r="B23" i="65"/>
  <c r="C21" i="65"/>
  <c r="B21" i="65"/>
  <c r="C13" i="65"/>
  <c r="B13" i="65"/>
  <c r="C8" i="65"/>
  <c r="B8" i="65"/>
  <c r="C5" i="66"/>
  <c r="D11" i="66"/>
  <c r="D21" i="63"/>
  <c r="D19" i="63"/>
  <c r="C19" i="63"/>
  <c r="C21" i="63" s="1"/>
  <c r="D17" i="63"/>
  <c r="C17" i="63"/>
  <c r="D14" i="63"/>
  <c r="C14" i="63"/>
  <c r="C9" i="63"/>
  <c r="D9" i="63"/>
  <c r="D46" i="64"/>
  <c r="D45" i="64"/>
  <c r="C45" i="64"/>
  <c r="D41" i="64"/>
  <c r="C41" i="64"/>
  <c r="D36" i="64"/>
  <c r="C36" i="64"/>
  <c r="D26" i="64"/>
  <c r="D25" i="64"/>
  <c r="C25" i="64"/>
  <c r="D15" i="64"/>
  <c r="C15" i="64"/>
  <c r="C46" i="64" l="1"/>
  <c r="C26" i="64"/>
  <c r="C9" i="66"/>
  <c r="D9" i="66" s="1"/>
  <c r="C10" i="66"/>
  <c r="D10" i="66" s="1"/>
  <c r="D7" i="66" l="1"/>
</calcChain>
</file>

<file path=xl/sharedStrings.xml><?xml version="1.0" encoding="utf-8"?>
<sst xmlns="http://schemas.openxmlformats.org/spreadsheetml/2006/main" count="164" uniqueCount="112">
  <si>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</si>
  <si>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</si>
  <si>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</si>
  <si>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</si>
  <si>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</si>
  <si>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</si>
  <si>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</si>
  <si>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</si>
  <si>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</si>
  <si>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</si>
  <si>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</si>
  <si>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</si>
  <si>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</si>
  <si>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</si>
  <si>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</si>
  <si>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</si>
  <si>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</si>
  <si>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</si>
  <si>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</si>
  <si>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</si>
  <si>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</si>
  <si>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</si>
  <si>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</si>
  <si>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</si>
  <si>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</si>
  <si>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</si>
  <si>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</si>
  <si>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</si>
  <si>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</si>
  <si>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</si>
  <si>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</si>
  <si>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</si>
  <si>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</si>
  <si>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</si>
  <si>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</si>
  <si>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</si>
  <si>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</si>
  <si>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</si>
  <si>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</si>
  <si>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</si>
  <si>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</si>
  <si>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</si>
  <si>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</si>
  <si>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</si>
  <si>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</si>
  <si>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</si>
  <si>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</si>
  <si>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</si>
  <si>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</si>
  <si>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</si>
  <si>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</si>
  <si>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</si>
  <si>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</si>
  <si>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</si>
  <si>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</si>
  <si>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</si>
  <si>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</si>
  <si>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</si>
  <si>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</si>
  <si>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</si>
  <si>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</si>
  <si>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</si>
  <si>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</si>
  <si>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</si>
  <si>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Долгосрочные обязательства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</si>
  <si>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</si>
  <si>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</si>
  <si>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</si>
  <si>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</si>
  <si>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</si>
  <si>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</si>
  <si>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</si>
  <si>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</si>
  <si>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</si>
  <si>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</si>
  <si>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</si>
  <si>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>Прочие долгосрочные об-ва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</si>
  <si>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</si>
  <si>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</si>
  <si>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</si>
  <si>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</si>
  <si>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</si>
  <si>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</si>
  <si>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</si>
  <si>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</si>
  <si>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</si>
  <si>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</si>
  <si>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</si>
  <si>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</si>
  <si>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</si>
  <si>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</si>
  <si>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</si>
  <si>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</si>
  <si>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</si>
  <si>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суммы выражены в тенге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</si>
  <si>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</si>
  <si>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</si>
  <si>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</si>
  <si>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</si>
  <si>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</si>
  <si>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</si>
  <si>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</si>
  <si>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ОТЧЕТ О ФИНАНСОВОМ ПОЛОЖЕНИИ по состоянию на 31 декабря 2021 года</t>
  </si>
  <si>
    <t xml:space="preserve">31 декабря 2020 года
</t>
  </si>
  <si>
    <t>31 декабря 2021 года</t>
  </si>
  <si>
    <t>ОТЧЕТ О СОВОКУПНОМ ДОХОДЕ по состоянию на 31 декабря 2021 года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</si>
  <si>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31 декабря 2021 года</t>
    </r>
  </si>
  <si>
    <t>Сальдо на 1 января 2020</t>
  </si>
  <si>
    <t>Сальдо на 31 декабря 2020 г.</t>
  </si>
  <si>
    <t>Сальдо на 31 декабря 2021 г.</t>
  </si>
  <si>
    <t>ОТЧЕТ О ДВИЖЕНИИ ДЕНЕЖНЫХ СРЕДСТВ по состоянию на 31 декабря 2021 года</t>
  </si>
  <si>
    <t>Отложенные налоговые 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</si>
</sst>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19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3" fontId="5" fillId="0" borderId="0" xfId="0" applyNumberFormat="1" applyFont="1" applyBorder="1"/>
    <xf numFmtId="3" fontId="3" fillId="2" borderId="0" xfId="0" applyNumberFormat="1" applyFont="1" applyFill="1" applyBorder="1" applyAlignment="1">
      <alignment horizontal="right" wrapText="1"/>
    </xf>
    <xf numFmtId="3" fontId="5" fillId="0" borderId="0" xfId="0" applyNumberFormat="1" applyFo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 applyAlignment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7" fillId="0" borderId="0" xfId="0" applyFont="1" applyAlignment="1"/>
    <xf numFmtId="0" fontId="14" fillId="0" borderId="0" xfId="0" applyFont="1" applyFill="1" applyAlignment="1"/>
    <xf numFmtId="0" fontId="15" fillId="0" borderId="0" xfId="0" applyFont="1" applyAlignment="1"/>
    <xf numFmtId="0" fontId="7" fillId="0" borderId="0" xfId="0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/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6" fillId="0" borderId="0" xfId="0" applyFont="1" applyFill="1" applyAlignment="1"/>
    <xf numFmtId="3" fontId="16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7" fillId="0" borderId="3" xfId="0" applyFont="1" applyFill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Border="1"/>
    <xf numFmtId="0" fontId="15" fillId="0" borderId="0" xfId="0" applyFont="1" applyAlignment="1">
      <alignment wrapText="1"/>
    </xf>
    <xf numFmtId="0" fontId="16" fillId="0" borderId="0" xfId="0" applyFont="1" applyAlignment="1"/>
    <xf numFmtId="3" fontId="16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/>
    <xf numFmtId="0" fontId="17" fillId="0" borderId="0" xfId="0" applyFont="1" applyAlignment="1">
      <alignment horizontal="left" vertical="center"/>
    </xf>
    <xf numFmtId="0" fontId="17" fillId="4" borderId="5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1" xfId="1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4" fontId="5" fillId="0" borderId="0" xfId="1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" fillId="5" borderId="0" xfId="0" applyFont="1" applyFill="1"/>
    <xf numFmtId="0" fontId="2" fillId="2" borderId="0" xfId="0" applyFont="1" applyFill="1" applyBorder="1"/>
    <xf numFmtId="0" fontId="1" fillId="5" borderId="0" xfId="0" applyFont="1" applyFill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5" borderId="0" xfId="0" applyFont="1" applyFill="1" applyAlignme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 applyAlignme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5" borderId="0" xfId="0" applyNumberFormat="1" applyFont="1" applyFill="1"/>
    <xf numFmtId="0" fontId="17" fillId="4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/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 wrapText="1"/>
    </xf>
    <xf numFmtId="3" fontId="4" fillId="3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/>
    <xf numFmtId="0" fontId="15" fillId="0" borderId="0" xfId="0" applyFont="1"/>
    <xf numFmtId="3" fontId="15" fillId="0" borderId="2" xfId="0" applyNumberFormat="1" applyFont="1" applyFill="1" applyBorder="1" applyAlignment="1"/>
    <xf numFmtId="3" fontId="15" fillId="0" borderId="0" xfId="0" applyNumberFormat="1" applyFont="1" applyFill="1" applyAlignment="1"/>
    <xf numFmtId="3" fontId="15" fillId="0" borderId="1" xfId="0" applyNumberFormat="1" applyFont="1" applyFill="1" applyBorder="1" applyAlignment="1"/>
    <xf numFmtId="3" fontId="15" fillId="0" borderId="1" xfId="0" applyNumberFormat="1" applyFont="1" applyBorder="1" applyAlignment="1"/>
    <xf numFmtId="3" fontId="15" fillId="0" borderId="1" xfId="0" applyNumberFormat="1" applyFont="1" applyBorder="1"/>
    <xf numFmtId="0" fontId="16" fillId="0" borderId="0" xfId="0" applyFont="1"/>
    <xf numFmtId="3" fontId="2" fillId="5" borderId="4" xfId="0" applyNumberFormat="1" applyFont="1" applyFill="1" applyBorder="1"/>
    <xf numFmtId="3" fontId="15" fillId="0" borderId="4" xfId="0" applyNumberFormat="1" applyFont="1" applyBorder="1" applyAlignment="1">
      <alignment horizontal="center" vertical="top"/>
    </xf>
    <xf numFmtId="3" fontId="3" fillId="0" borderId="4" xfId="0" applyNumberFormat="1" applyFont="1" applyFill="1" applyBorder="1"/>
    <xf numFmtId="3" fontId="17" fillId="4" borderId="5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left"/>
    </xf>
  </cellXfs>
  <cellStyles count="10">
    <cellStyle name="Обычный" xfId="0" builtinId="0"/>
    <cellStyle name="Обычный 12" xfId="9"/>
    <cellStyle name="Обычный 17" xfId="2"/>
    <cellStyle name="Обычный 2" xfId="1"/>
    <cellStyle name="Обычный 26" xfId="3"/>
    <cellStyle name="Обычный 3" xfId="4"/>
    <cellStyle name="Обычный 4 3" xfId="5"/>
    <cellStyle name="Обычный 4 3 2" xfId="6"/>
    <cellStyle name="Процентный 4" xfId="7"/>
    <cellStyle name="Финансовый 2" xf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3" zoomScaleNormal="100" workbookViewId="0">
      <selection activeCell="F43" sqref="F43"/>
    </sheetView>
  </sheetViews>
  <sheetFormatPr defaultColWidth="9.33203125" defaultRowHeight="15" x14ac:dyDescent="0.25"/>
  <cols>
    <col min="1" max="1" width="62.33203125" style="82" customWidth="1"/>
    <col min="2" max="2" width="9.33203125" style="58"/>
    <col min="3" max="3" width="24.6640625" style="95" customWidth="1"/>
    <col min="4" max="4" width="25.83203125" style="59" customWidth="1"/>
    <col min="5" max="5" width="15.33203125" style="58" bestFit="1" customWidth="1"/>
    <col min="6" max="6" width="13" style="58" bestFit="1" customWidth="1"/>
    <col min="7" max="16384" width="9.33203125" style="58"/>
  </cols>
  <sheetData>
    <row r="1" spans="1:4" x14ac:dyDescent="0.25">
      <c r="A1" s="4" t="s">
        <v>93</v>
      </c>
    </row>
    <row r="2" spans="1:4" x14ac:dyDescent="0.25">
      <c r="A2" s="60"/>
    </row>
    <row r="3" spans="1:4" x14ac:dyDescent="0.25">
      <c r="A3" s="61" t="s">
        <v>102</v>
      </c>
      <c r="D3" s="58"/>
    </row>
    <row r="4" spans="1:4" x14ac:dyDescent="0.25">
      <c r="A4" s="31" t="s">
        <v>94</v>
      </c>
      <c r="D4" s="58"/>
    </row>
    <row r="5" spans="1:4" x14ac:dyDescent="0.25">
      <c r="A5" s="31"/>
      <c r="D5" s="58"/>
    </row>
    <row r="6" spans="1:4" x14ac:dyDescent="0.25">
      <c r="A6" s="62" t="s">
        <v>46</v>
      </c>
      <c r="B6" s="63" t="s">
        <v>31</v>
      </c>
      <c r="C6" s="113"/>
      <c r="D6" s="64"/>
    </row>
    <row r="7" spans="1:4" ht="20.25" customHeight="1" x14ac:dyDescent="0.25">
      <c r="A7" s="62" t="s">
        <v>47</v>
      </c>
      <c r="B7" s="62"/>
      <c r="C7" s="114" t="s">
        <v>104</v>
      </c>
      <c r="D7" s="65" t="s">
        <v>103</v>
      </c>
    </row>
    <row r="8" spans="1:4" x14ac:dyDescent="0.25">
      <c r="A8" s="62" t="s">
        <v>48</v>
      </c>
      <c r="B8" s="66"/>
      <c r="C8" s="113"/>
      <c r="D8" s="67"/>
    </row>
    <row r="9" spans="1:4" x14ac:dyDescent="0.25">
      <c r="A9" s="68" t="s">
        <v>50</v>
      </c>
      <c r="B9" s="66">
        <v>5</v>
      </c>
      <c r="C9" s="69">
        <v>746739889.43999994</v>
      </c>
      <c r="D9" s="70">
        <v>592707924.11000001</v>
      </c>
    </row>
    <row r="10" spans="1:4" x14ac:dyDescent="0.25">
      <c r="A10" s="68" t="s">
        <v>15</v>
      </c>
      <c r="B10" s="66">
        <v>6</v>
      </c>
      <c r="C10" s="69"/>
      <c r="D10" s="70"/>
    </row>
    <row r="11" spans="1:4" x14ac:dyDescent="0.25">
      <c r="A11" s="68" t="s">
        <v>51</v>
      </c>
      <c r="B11" s="66">
        <v>7</v>
      </c>
      <c r="C11" s="69">
        <v>349321701.02000004</v>
      </c>
      <c r="D11" s="70">
        <v>92310461.50999999</v>
      </c>
    </row>
    <row r="12" spans="1:4" x14ac:dyDescent="0.25">
      <c r="A12" s="68" t="s">
        <v>53</v>
      </c>
      <c r="B12" s="66"/>
      <c r="C12" s="69">
        <v>1702046.47</v>
      </c>
      <c r="D12" s="70">
        <v>12021551.310000001</v>
      </c>
    </row>
    <row r="13" spans="1:4" x14ac:dyDescent="0.25">
      <c r="A13" s="68" t="s">
        <v>0</v>
      </c>
      <c r="B13" s="66">
        <v>8</v>
      </c>
      <c r="C13" s="69">
        <v>55563672.75</v>
      </c>
      <c r="D13" s="70">
        <v>360073478.08999997</v>
      </c>
    </row>
    <row r="14" spans="1:4" x14ac:dyDescent="0.25">
      <c r="A14" s="68" t="s">
        <v>1</v>
      </c>
      <c r="B14" s="66">
        <v>9</v>
      </c>
      <c r="C14" s="69">
        <v>69822526.810000002</v>
      </c>
      <c r="D14" s="70">
        <v>72690508.450000003</v>
      </c>
    </row>
    <row r="15" spans="1:4" x14ac:dyDescent="0.25">
      <c r="A15" s="62" t="s">
        <v>55</v>
      </c>
      <c r="B15" s="71"/>
      <c r="C15" s="72">
        <f>SUM(C9:C14)</f>
        <v>1223149836.49</v>
      </c>
      <c r="D15" s="72">
        <f>SUM(D9:D14)</f>
        <v>1129803923.47</v>
      </c>
    </row>
    <row r="16" spans="1:4" x14ac:dyDescent="0.25">
      <c r="A16" s="62" t="s">
        <v>56</v>
      </c>
      <c r="B16" s="71">
        <v>10</v>
      </c>
      <c r="C16" s="72"/>
      <c r="D16" s="73"/>
    </row>
    <row r="17" spans="1:4" x14ac:dyDescent="0.25">
      <c r="A17" s="62" t="s">
        <v>49</v>
      </c>
      <c r="B17" s="71"/>
      <c r="C17" s="72"/>
      <c r="D17" s="73"/>
    </row>
    <row r="18" spans="1:4" x14ac:dyDescent="0.25">
      <c r="A18" s="74" t="s">
        <v>57</v>
      </c>
      <c r="B18" s="75">
        <v>11</v>
      </c>
      <c r="C18" s="115">
        <v>0</v>
      </c>
      <c r="D18" s="76">
        <v>0</v>
      </c>
    </row>
    <row r="19" spans="1:4" x14ac:dyDescent="0.25">
      <c r="A19" s="68" t="s">
        <v>58</v>
      </c>
      <c r="B19" s="66"/>
      <c r="C19" s="69">
        <v>750</v>
      </c>
      <c r="D19" s="70">
        <v>750</v>
      </c>
    </row>
    <row r="20" spans="1:4" x14ac:dyDescent="0.25">
      <c r="A20" s="68" t="s">
        <v>2</v>
      </c>
      <c r="B20" s="66">
        <v>13</v>
      </c>
      <c r="C20" s="69">
        <v>1130817948.3099999</v>
      </c>
      <c r="D20" s="70">
        <v>1006672227.09</v>
      </c>
    </row>
    <row r="21" spans="1:4" x14ac:dyDescent="0.25">
      <c r="A21" s="68" t="s">
        <v>59</v>
      </c>
      <c r="B21" s="66">
        <v>14</v>
      </c>
      <c r="C21" s="69">
        <v>0</v>
      </c>
      <c r="D21" s="70">
        <v>0</v>
      </c>
    </row>
    <row r="22" spans="1:4" x14ac:dyDescent="0.25">
      <c r="A22" s="68" t="s">
        <v>3</v>
      </c>
      <c r="B22" s="66">
        <v>15</v>
      </c>
      <c r="C22" s="69">
        <v>466000</v>
      </c>
      <c r="D22" s="70">
        <v>803654.62</v>
      </c>
    </row>
    <row r="23" spans="1:4" x14ac:dyDescent="0.25">
      <c r="A23" s="68" t="s">
        <v>52</v>
      </c>
      <c r="B23" s="66">
        <v>16</v>
      </c>
      <c r="C23" s="69">
        <v>11560984.210000001</v>
      </c>
      <c r="D23" s="70">
        <v>37708582.010000005</v>
      </c>
    </row>
    <row r="24" spans="1:4" x14ac:dyDescent="0.25">
      <c r="A24" s="68" t="s">
        <v>111</v>
      </c>
      <c r="B24" s="66"/>
      <c r="C24" s="69">
        <v>0</v>
      </c>
      <c r="D24" s="70">
        <v>26754141.329999998</v>
      </c>
    </row>
    <row r="25" spans="1:4" x14ac:dyDescent="0.25">
      <c r="A25" s="62" t="s">
        <v>54</v>
      </c>
      <c r="B25" s="71"/>
      <c r="C25" s="73">
        <f>SUM(C18:C24)</f>
        <v>1142845682.52</v>
      </c>
      <c r="D25" s="73">
        <f>SUM(D18:D24)</f>
        <v>1071939355.0500001</v>
      </c>
    </row>
    <row r="26" spans="1:4" x14ac:dyDescent="0.25">
      <c r="A26" s="77" t="s">
        <v>60</v>
      </c>
      <c r="B26" s="71"/>
      <c r="C26" s="73">
        <f>C15+C25</f>
        <v>2365995519.0100002</v>
      </c>
      <c r="D26" s="73">
        <f>D15+D25</f>
        <v>2201743278.52</v>
      </c>
    </row>
    <row r="27" spans="1:4" x14ac:dyDescent="0.25">
      <c r="A27" s="62" t="s">
        <v>63</v>
      </c>
      <c r="B27" s="62"/>
      <c r="C27" s="73"/>
      <c r="D27" s="78"/>
    </row>
    <row r="28" spans="1:4" x14ac:dyDescent="0.25">
      <c r="A28" s="62" t="s">
        <v>65</v>
      </c>
      <c r="B28" s="71"/>
      <c r="C28" s="79"/>
      <c r="D28" s="79"/>
    </row>
    <row r="29" spans="1:4" x14ac:dyDescent="0.25">
      <c r="A29" s="68" t="s">
        <v>66</v>
      </c>
      <c r="B29" s="66">
        <v>17</v>
      </c>
      <c r="C29" s="79">
        <v>0</v>
      </c>
      <c r="D29" s="79">
        <v>173399691.36000001</v>
      </c>
    </row>
    <row r="30" spans="1:4" x14ac:dyDescent="0.25">
      <c r="A30" s="68" t="s">
        <v>67</v>
      </c>
      <c r="B30" s="66">
        <v>18</v>
      </c>
      <c r="C30" s="79">
        <v>0</v>
      </c>
      <c r="D30" s="79">
        <v>0</v>
      </c>
    </row>
    <row r="31" spans="1:4" x14ac:dyDescent="0.25">
      <c r="A31" s="68" t="s">
        <v>69</v>
      </c>
      <c r="B31" s="66">
        <v>19</v>
      </c>
      <c r="C31" s="69">
        <v>17632818.510000002</v>
      </c>
      <c r="D31" s="70">
        <v>8762064.8399999999</v>
      </c>
    </row>
    <row r="32" spans="1:4" x14ac:dyDescent="0.25">
      <c r="A32" s="80" t="s">
        <v>70</v>
      </c>
      <c r="B32" s="66">
        <v>20</v>
      </c>
      <c r="C32" s="69">
        <v>26733794.32</v>
      </c>
      <c r="D32" s="70">
        <v>23998565.469999999</v>
      </c>
    </row>
    <row r="33" spans="1:6" x14ac:dyDescent="0.25">
      <c r="A33" s="68" t="s">
        <v>71</v>
      </c>
      <c r="B33" s="66"/>
      <c r="C33" s="69">
        <v>1064296.56</v>
      </c>
      <c r="D33" s="70">
        <v>636427.49</v>
      </c>
    </row>
    <row r="34" spans="1:6" ht="30" x14ac:dyDescent="0.25">
      <c r="A34" s="68" t="s">
        <v>72</v>
      </c>
      <c r="B34" s="66"/>
      <c r="C34" s="69">
        <v>0</v>
      </c>
      <c r="D34" s="70">
        <v>0</v>
      </c>
      <c r="F34" s="95"/>
    </row>
    <row r="35" spans="1:6" x14ac:dyDescent="0.25">
      <c r="A35" s="80" t="s">
        <v>4</v>
      </c>
      <c r="B35" s="81">
        <v>20</v>
      </c>
      <c r="C35" s="69">
        <v>109720231</v>
      </c>
      <c r="D35" s="70">
        <v>63994292.510000005</v>
      </c>
    </row>
    <row r="36" spans="1:6" x14ac:dyDescent="0.25">
      <c r="A36" s="62" t="s">
        <v>73</v>
      </c>
      <c r="B36" s="71"/>
      <c r="C36" s="72">
        <f>SUM(C29:C35)</f>
        <v>155151140.38999999</v>
      </c>
      <c r="D36" s="72">
        <f>SUM(D29:D35)</f>
        <v>270791041.67000002</v>
      </c>
    </row>
    <row r="37" spans="1:6" x14ac:dyDescent="0.25">
      <c r="A37" s="62" t="s">
        <v>64</v>
      </c>
      <c r="B37" s="71"/>
      <c r="C37" s="72"/>
      <c r="D37" s="73"/>
    </row>
    <row r="38" spans="1:6" x14ac:dyDescent="0.25">
      <c r="A38" s="68" t="s">
        <v>66</v>
      </c>
      <c r="B38" s="71"/>
      <c r="C38" s="69">
        <v>1871798031.4000001</v>
      </c>
      <c r="D38" s="70">
        <v>1698546308</v>
      </c>
    </row>
    <row r="39" spans="1:6" x14ac:dyDescent="0.25">
      <c r="A39" s="68" t="s">
        <v>74</v>
      </c>
      <c r="B39" s="66">
        <v>21</v>
      </c>
      <c r="C39" s="69">
        <v>26521247.199999999</v>
      </c>
      <c r="D39" s="70">
        <v>0</v>
      </c>
    </row>
    <row r="40" spans="1:6" x14ac:dyDescent="0.25">
      <c r="A40" s="68" t="s">
        <v>76</v>
      </c>
      <c r="B40" s="66"/>
      <c r="C40" s="69">
        <v>12453850.17</v>
      </c>
      <c r="D40" s="70">
        <v>11413799.17</v>
      </c>
    </row>
    <row r="41" spans="1:6" x14ac:dyDescent="0.25">
      <c r="A41" s="62" t="s">
        <v>68</v>
      </c>
      <c r="B41" s="71"/>
      <c r="C41" s="72">
        <f>SUM(C38:C40)</f>
        <v>1910773128.7700002</v>
      </c>
      <c r="D41" s="72">
        <f>SUM(D38:D40)</f>
        <v>1709960107.1700001</v>
      </c>
    </row>
    <row r="42" spans="1:6" x14ac:dyDescent="0.25">
      <c r="A42" s="62" t="s">
        <v>61</v>
      </c>
      <c r="B42" s="71"/>
      <c r="C42" s="72"/>
      <c r="D42" s="73"/>
    </row>
    <row r="43" spans="1:6" x14ac:dyDescent="0.25">
      <c r="A43" s="68" t="s">
        <v>62</v>
      </c>
      <c r="B43" s="66"/>
      <c r="C43" s="69">
        <v>725000</v>
      </c>
      <c r="D43" s="70">
        <v>725000</v>
      </c>
    </row>
    <row r="44" spans="1:6" x14ac:dyDescent="0.25">
      <c r="A44" s="68" t="s">
        <v>5</v>
      </c>
      <c r="B44" s="66"/>
      <c r="C44" s="69">
        <v>299346249.38999999</v>
      </c>
      <c r="D44" s="70">
        <v>220267129.68000001</v>
      </c>
      <c r="E44" s="95"/>
    </row>
    <row r="45" spans="1:6" x14ac:dyDescent="0.25">
      <c r="A45" s="62" t="s">
        <v>77</v>
      </c>
      <c r="B45" s="71"/>
      <c r="C45" s="73">
        <f>SUM(C43:C44)</f>
        <v>300071249.38999999</v>
      </c>
      <c r="D45" s="73">
        <f>SUM(D43:D44)</f>
        <v>220992129.68000001</v>
      </c>
      <c r="E45" s="95"/>
    </row>
    <row r="46" spans="1:6" x14ac:dyDescent="0.25">
      <c r="A46" s="77" t="s">
        <v>75</v>
      </c>
      <c r="B46" s="71"/>
      <c r="C46" s="73">
        <f>C36+C41+C45</f>
        <v>2365995518.5500002</v>
      </c>
      <c r="D46" s="73">
        <f>D36+D41+D45</f>
        <v>2201743278.52</v>
      </c>
    </row>
    <row r="48" spans="1:6" x14ac:dyDescent="0.25">
      <c r="A48" s="49" t="s">
        <v>24</v>
      </c>
      <c r="B48" s="51"/>
      <c r="C48" s="116" t="s">
        <v>25</v>
      </c>
      <c r="D48" s="50"/>
    </row>
    <row r="49" spans="1:4" x14ac:dyDescent="0.25">
      <c r="A49" s="51"/>
      <c r="B49" s="51"/>
      <c r="C49" s="117" t="s">
        <v>26</v>
      </c>
      <c r="D49" s="52"/>
    </row>
    <row r="50" spans="1:4" x14ac:dyDescent="0.25">
      <c r="A50" s="49" t="s">
        <v>16</v>
      </c>
      <c r="B50" s="51"/>
      <c r="C50" s="116" t="s">
        <v>27</v>
      </c>
      <c r="D50" s="50"/>
    </row>
    <row r="51" spans="1:4" x14ac:dyDescent="0.25">
      <c r="A51" s="51"/>
      <c r="B51" s="51"/>
      <c r="C51" s="117" t="s">
        <v>26</v>
      </c>
      <c r="D51" s="52"/>
    </row>
    <row r="52" spans="1:4" x14ac:dyDescent="0.25">
      <c r="A52" s="51"/>
      <c r="B52" s="53" t="s">
        <v>28</v>
      </c>
      <c r="C52" s="118"/>
      <c r="D52" s="5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9" sqref="C19"/>
    </sheetView>
  </sheetViews>
  <sheetFormatPr defaultColWidth="9.33203125" defaultRowHeight="15" x14ac:dyDescent="0.25"/>
  <cols>
    <col min="1" max="1" width="37.33203125" style="23" customWidth="1"/>
    <col min="2" max="2" width="9.33203125" style="3"/>
    <col min="3" max="3" width="26.5" style="3" customWidth="1"/>
    <col min="4" max="4" width="27.83203125" style="3" customWidth="1"/>
    <col min="5" max="16384" width="9.33203125" style="3"/>
  </cols>
  <sheetData>
    <row r="1" spans="1:4" x14ac:dyDescent="0.25">
      <c r="A1" s="4" t="s">
        <v>93</v>
      </c>
      <c r="B1" s="5"/>
      <c r="C1" s="6"/>
      <c r="D1" s="6"/>
    </row>
    <row r="2" spans="1:4" x14ac:dyDescent="0.25">
      <c r="A2" s="4"/>
      <c r="B2" s="5"/>
      <c r="C2" s="6"/>
      <c r="D2" s="6"/>
    </row>
    <row r="3" spans="1:4" ht="13.9" customHeight="1" x14ac:dyDescent="0.25">
      <c r="A3" s="25" t="s">
        <v>105</v>
      </c>
      <c r="B3" s="25"/>
      <c r="C3" s="25"/>
      <c r="D3" s="25"/>
    </row>
    <row r="4" spans="1:4" ht="13.9" customHeight="1" x14ac:dyDescent="0.25">
      <c r="A4" s="31" t="s">
        <v>94</v>
      </c>
      <c r="B4" s="25"/>
      <c r="C4" s="25"/>
      <c r="D4" s="25"/>
    </row>
    <row r="5" spans="1:4" ht="13.9" customHeight="1" x14ac:dyDescent="0.25">
      <c r="A5" s="31"/>
      <c r="B5" s="25"/>
      <c r="C5" s="25"/>
      <c r="D5" s="25"/>
    </row>
    <row r="6" spans="1:4" ht="23.25" customHeight="1" x14ac:dyDescent="0.25">
      <c r="A6" s="7" t="s">
        <v>30</v>
      </c>
      <c r="B6" s="8" t="s">
        <v>31</v>
      </c>
      <c r="C6" s="99" t="s">
        <v>104</v>
      </c>
      <c r="D6" s="100" t="s">
        <v>103</v>
      </c>
    </row>
    <row r="7" spans="1:4" x14ac:dyDescent="0.25">
      <c r="A7" s="10" t="s">
        <v>32</v>
      </c>
      <c r="B7" s="11">
        <v>23</v>
      </c>
      <c r="C7" s="24">
        <v>2806604679.1999998</v>
      </c>
      <c r="D7" s="24">
        <v>1964144563.1099999</v>
      </c>
    </row>
    <row r="8" spans="1:4" ht="30.75" thickBot="1" x14ac:dyDescent="0.3">
      <c r="A8" s="10" t="s">
        <v>33</v>
      </c>
      <c r="B8" s="11">
        <v>24</v>
      </c>
      <c r="C8" s="26">
        <v>2220112363.1199999</v>
      </c>
      <c r="D8" s="26">
        <v>1316853351.8599999</v>
      </c>
    </row>
    <row r="9" spans="1:4" x14ac:dyDescent="0.25">
      <c r="A9" s="12" t="s">
        <v>7</v>
      </c>
      <c r="B9" s="13"/>
      <c r="C9" s="14">
        <f>C7-C8</f>
        <v>586492316.07999992</v>
      </c>
      <c r="D9" s="14">
        <f>D7-D8</f>
        <v>647291211.25</v>
      </c>
    </row>
    <row r="10" spans="1:4" x14ac:dyDescent="0.25">
      <c r="A10" s="10" t="s">
        <v>34</v>
      </c>
      <c r="B10" s="11"/>
      <c r="C10" s="15">
        <v>18190658.43</v>
      </c>
      <c r="D10" s="15">
        <v>72682131.150000006</v>
      </c>
    </row>
    <row r="11" spans="1:4" x14ac:dyDescent="0.25">
      <c r="A11" s="10" t="s">
        <v>35</v>
      </c>
      <c r="B11" s="11">
        <v>25</v>
      </c>
      <c r="C11" s="1">
        <v>425385076.66000003</v>
      </c>
      <c r="D11" s="1">
        <v>277684068.06999999</v>
      </c>
    </row>
    <row r="12" spans="1:4" x14ac:dyDescent="0.25">
      <c r="A12" s="10" t="s">
        <v>36</v>
      </c>
      <c r="B12" s="11">
        <v>26</v>
      </c>
      <c r="C12" s="1">
        <v>49116431.140000001</v>
      </c>
      <c r="D12" s="1">
        <v>55572581.920000002</v>
      </c>
    </row>
    <row r="13" spans="1:4" ht="15.75" thickBot="1" x14ac:dyDescent="0.3">
      <c r="A13" s="10" t="s">
        <v>37</v>
      </c>
      <c r="B13" s="11">
        <v>27</v>
      </c>
      <c r="C13" s="2">
        <v>202208043.98000002</v>
      </c>
      <c r="D13" s="2">
        <v>103763816.86000001</v>
      </c>
    </row>
    <row r="14" spans="1:4" ht="29.25" x14ac:dyDescent="0.25">
      <c r="A14" s="12" t="s">
        <v>38</v>
      </c>
      <c r="B14" s="13"/>
      <c r="C14" s="16">
        <f>C9-C10-C11-C12+C13</f>
        <v>296008193.82999998</v>
      </c>
      <c r="D14" s="16">
        <f>D9-D10-D11-D12+D13</f>
        <v>345116246.97000003</v>
      </c>
    </row>
    <row r="15" spans="1:4" x14ac:dyDescent="0.25">
      <c r="A15" s="10" t="s">
        <v>39</v>
      </c>
      <c r="B15" s="13"/>
      <c r="C15" s="1">
        <v>52385815.509999998</v>
      </c>
      <c r="D15" s="1">
        <v>18781350.550000001</v>
      </c>
    </row>
    <row r="16" spans="1:4" ht="15.75" thickBot="1" x14ac:dyDescent="0.3">
      <c r="A16" s="10" t="s">
        <v>40</v>
      </c>
      <c r="B16" s="11">
        <v>28</v>
      </c>
      <c r="C16" s="2">
        <v>186826203.09999999</v>
      </c>
      <c r="D16" s="2">
        <v>161556152.11000001</v>
      </c>
    </row>
    <row r="17" spans="1:4" ht="29.25" x14ac:dyDescent="0.25">
      <c r="A17" s="12" t="s">
        <v>41</v>
      </c>
      <c r="B17" s="13"/>
      <c r="C17" s="16">
        <f>C14+C15-C16</f>
        <v>161567806.23999998</v>
      </c>
      <c r="D17" s="16">
        <f>D14+D15-D16</f>
        <v>202341445.41000003</v>
      </c>
    </row>
    <row r="18" spans="1:4" x14ac:dyDescent="0.25">
      <c r="A18" s="17" t="s">
        <v>42</v>
      </c>
      <c r="B18" s="11">
        <v>29</v>
      </c>
      <c r="C18" s="27">
        <v>82488686</v>
      </c>
      <c r="D18" s="27">
        <v>72633773.730000004</v>
      </c>
    </row>
    <row r="19" spans="1:4" ht="29.25" x14ac:dyDescent="0.25">
      <c r="A19" s="18" t="s">
        <v>43</v>
      </c>
      <c r="B19" s="11"/>
      <c r="C19" s="16">
        <f>C17-C18</f>
        <v>79079120.23999998</v>
      </c>
      <c r="D19" s="16">
        <f>D17-D18</f>
        <v>129707671.68000002</v>
      </c>
    </row>
    <row r="20" spans="1:4" x14ac:dyDescent="0.25">
      <c r="A20" s="17" t="s">
        <v>44</v>
      </c>
      <c r="B20" s="13"/>
      <c r="C20" s="28"/>
      <c r="D20" s="28"/>
    </row>
    <row r="21" spans="1:4" x14ac:dyDescent="0.25">
      <c r="A21" s="18" t="s">
        <v>45</v>
      </c>
      <c r="B21" s="11"/>
      <c r="C21" s="16">
        <f>C19</f>
        <v>79079120.23999998</v>
      </c>
      <c r="D21" s="16">
        <f>D19</f>
        <v>129707671.68000002</v>
      </c>
    </row>
    <row r="22" spans="1:4" x14ac:dyDescent="0.25">
      <c r="A22" s="17"/>
      <c r="B22" s="11"/>
      <c r="C22" s="29"/>
      <c r="D22" s="15"/>
    </row>
    <row r="23" spans="1:4" x14ac:dyDescent="0.25">
      <c r="A23" s="20"/>
      <c r="B23" s="21"/>
      <c r="C23" s="19"/>
      <c r="D23" s="22"/>
    </row>
    <row r="24" spans="1:4" x14ac:dyDescent="0.25">
      <c r="C24" s="9"/>
    </row>
    <row r="25" spans="1:4" x14ac:dyDescent="0.25">
      <c r="A25" s="49" t="s">
        <v>24</v>
      </c>
      <c r="B25" s="96"/>
      <c r="C25" s="96"/>
      <c r="D25" s="50" t="s">
        <v>25</v>
      </c>
    </row>
    <row r="26" spans="1:4" x14ac:dyDescent="0.25">
      <c r="A26" s="51"/>
      <c r="B26" s="97"/>
      <c r="C26" s="97"/>
      <c r="D26" s="52" t="s">
        <v>26</v>
      </c>
    </row>
    <row r="27" spans="1:4" x14ac:dyDescent="0.25">
      <c r="A27" s="49" t="s">
        <v>16</v>
      </c>
      <c r="B27" s="96"/>
      <c r="C27" s="96"/>
      <c r="D27" s="50" t="s">
        <v>27</v>
      </c>
    </row>
    <row r="28" spans="1:4" x14ac:dyDescent="0.25">
      <c r="A28" s="51"/>
      <c r="B28" s="97"/>
      <c r="C28" s="98"/>
      <c r="D28" s="52" t="s">
        <v>26</v>
      </c>
    </row>
    <row r="29" spans="1:4" x14ac:dyDescent="0.25">
      <c r="A29" s="53" t="s">
        <v>28</v>
      </c>
      <c r="B29" s="30"/>
      <c r="C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E24" sqref="E24"/>
    </sheetView>
  </sheetViews>
  <sheetFormatPr defaultColWidth="9.33203125" defaultRowHeight="15" x14ac:dyDescent="0.25"/>
  <cols>
    <col min="1" max="1" width="70.33203125" style="30" customWidth="1"/>
    <col min="2" max="2" width="28.5" style="30" customWidth="1"/>
    <col min="3" max="3" width="25.1640625" style="3" customWidth="1"/>
    <col min="4" max="16384" width="9.33203125" style="3"/>
  </cols>
  <sheetData>
    <row r="1" spans="1:3" x14ac:dyDescent="0.25">
      <c r="A1" s="4" t="s">
        <v>93</v>
      </c>
    </row>
    <row r="2" spans="1:3" x14ac:dyDescent="0.25">
      <c r="A2" s="3"/>
    </row>
    <row r="3" spans="1:3" x14ac:dyDescent="0.25">
      <c r="A3" s="25" t="s">
        <v>110</v>
      </c>
      <c r="B3" s="3"/>
    </row>
    <row r="4" spans="1:3" x14ac:dyDescent="0.25">
      <c r="A4" s="31" t="s">
        <v>94</v>
      </c>
      <c r="B4" s="56"/>
      <c r="C4" s="57"/>
    </row>
    <row r="5" spans="1:3" x14ac:dyDescent="0.25">
      <c r="A5" s="31"/>
      <c r="B5" s="56"/>
      <c r="C5" s="57"/>
    </row>
    <row r="6" spans="1:3" ht="15.75" thickBot="1" x14ac:dyDescent="0.3">
      <c r="A6" s="7"/>
      <c r="B6" s="54" t="s">
        <v>104</v>
      </c>
      <c r="C6" s="55" t="s">
        <v>103</v>
      </c>
    </row>
    <row r="7" spans="1:3" ht="15" customHeight="1" thickBot="1" x14ac:dyDescent="0.3">
      <c r="A7" s="112" t="s">
        <v>78</v>
      </c>
      <c r="B7" s="112"/>
      <c r="C7" s="112"/>
    </row>
    <row r="8" spans="1:3" s="106" customFormat="1" ht="15" customHeight="1" thickBot="1" x14ac:dyDescent="0.25">
      <c r="A8" s="32" t="s">
        <v>79</v>
      </c>
      <c r="B8" s="105">
        <f>B9+B10+B11+B12</f>
        <v>3248220137.6199999</v>
      </c>
      <c r="C8" s="105">
        <f>C9+C10+C11+C12</f>
        <v>2754561474.5299997</v>
      </c>
    </row>
    <row r="9" spans="1:3" ht="15" customHeight="1" x14ac:dyDescent="0.25">
      <c r="A9" s="33" t="s">
        <v>17</v>
      </c>
      <c r="B9" s="34">
        <v>1891915894.29</v>
      </c>
      <c r="C9" s="35">
        <v>1379150661.5699999</v>
      </c>
    </row>
    <row r="10" spans="1:3" ht="15" customHeight="1" x14ac:dyDescent="0.25">
      <c r="A10" s="33" t="s">
        <v>18</v>
      </c>
      <c r="B10" s="34">
        <v>1127335006.0599999</v>
      </c>
      <c r="C10" s="35">
        <v>874637196.0999999</v>
      </c>
    </row>
    <row r="11" spans="1:3" ht="15" customHeight="1" x14ac:dyDescent="0.25">
      <c r="A11" s="33" t="s">
        <v>80</v>
      </c>
      <c r="B11" s="34">
        <v>44255392.659999996</v>
      </c>
      <c r="C11" s="35">
        <v>14283429.07</v>
      </c>
    </row>
    <row r="12" spans="1:3" ht="15" customHeight="1" thickBot="1" x14ac:dyDescent="0.3">
      <c r="A12" s="33" t="s">
        <v>9</v>
      </c>
      <c r="B12" s="34">
        <v>184713844.61000004</v>
      </c>
      <c r="C12" s="35">
        <v>486490187.78999972</v>
      </c>
    </row>
    <row r="13" spans="1:3" s="106" customFormat="1" ht="15" customHeight="1" thickBot="1" x14ac:dyDescent="0.25">
      <c r="A13" s="36" t="s">
        <v>81</v>
      </c>
      <c r="B13" s="107">
        <f>B14+B15+B16+B17+B19+B20</f>
        <v>2550040001.3199997</v>
      </c>
      <c r="C13" s="107">
        <f>C14+C15+C16+C17+C19+C20</f>
        <v>1874911766.7599998</v>
      </c>
    </row>
    <row r="14" spans="1:3" ht="15" customHeight="1" x14ac:dyDescent="0.25">
      <c r="A14" s="33" t="s">
        <v>10</v>
      </c>
      <c r="B14" s="34">
        <v>1025288508.0600001</v>
      </c>
      <c r="C14" s="35">
        <v>853899000.22000003</v>
      </c>
    </row>
    <row r="15" spans="1:3" ht="15" customHeight="1" x14ac:dyDescent="0.25">
      <c r="A15" s="33" t="s">
        <v>19</v>
      </c>
      <c r="B15" s="34">
        <v>1068408107.5599999</v>
      </c>
      <c r="C15" s="35">
        <v>650940565.38</v>
      </c>
    </row>
    <row r="16" spans="1:3" ht="15" customHeight="1" x14ac:dyDescent="0.25">
      <c r="A16" s="33" t="s">
        <v>20</v>
      </c>
      <c r="B16" s="34">
        <v>42938009.979999997</v>
      </c>
      <c r="C16" s="35">
        <v>51344391.710000001</v>
      </c>
    </row>
    <row r="17" spans="1:3" ht="15" customHeight="1" x14ac:dyDescent="0.25">
      <c r="A17" s="33" t="s">
        <v>21</v>
      </c>
      <c r="B17" s="34">
        <v>14751948.85</v>
      </c>
      <c r="C17" s="35">
        <v>3162962.96</v>
      </c>
    </row>
    <row r="18" spans="1:3" ht="15" customHeight="1" x14ac:dyDescent="0.25">
      <c r="A18" s="33" t="s">
        <v>21</v>
      </c>
      <c r="B18" s="34"/>
      <c r="C18" s="35"/>
    </row>
    <row r="19" spans="1:3" ht="15" customHeight="1" x14ac:dyDescent="0.25">
      <c r="A19" s="33" t="s">
        <v>22</v>
      </c>
      <c r="B19" s="34">
        <v>298899202.5</v>
      </c>
      <c r="C19" s="35">
        <v>232698352.37</v>
      </c>
    </row>
    <row r="20" spans="1:3" ht="15" customHeight="1" x14ac:dyDescent="0.25">
      <c r="A20" s="33" t="s">
        <v>11</v>
      </c>
      <c r="B20" s="34">
        <v>99754224.370000005</v>
      </c>
      <c r="C20" s="35">
        <v>82866494.11999999</v>
      </c>
    </row>
    <row r="21" spans="1:3" ht="15" customHeight="1" x14ac:dyDescent="0.25">
      <c r="A21" s="37" t="s">
        <v>82</v>
      </c>
      <c r="B21" s="108">
        <f>B8-B13</f>
        <v>698180136.30000019</v>
      </c>
      <c r="C21" s="108">
        <f>C8-C13</f>
        <v>879649707.76999998</v>
      </c>
    </row>
    <row r="22" spans="1:3" ht="15" customHeight="1" x14ac:dyDescent="0.25">
      <c r="A22" s="38" t="s">
        <v>83</v>
      </c>
      <c r="B22" s="39"/>
      <c r="C22" s="39"/>
    </row>
    <row r="23" spans="1:3" ht="15" customHeight="1" thickBot="1" x14ac:dyDescent="0.3">
      <c r="A23" s="36" t="s">
        <v>79</v>
      </c>
      <c r="B23" s="109">
        <f>B24+B25</f>
        <v>2543100000</v>
      </c>
      <c r="C23" s="109">
        <f>C24+C25</f>
        <v>929060984.21000004</v>
      </c>
    </row>
    <row r="24" spans="1:3" ht="15" customHeight="1" x14ac:dyDescent="0.25">
      <c r="A24" s="41" t="s">
        <v>84</v>
      </c>
      <c r="B24" s="34">
        <v>2543100000</v>
      </c>
      <c r="C24" s="35">
        <v>929060984.21000004</v>
      </c>
    </row>
    <row r="25" spans="1:3" ht="15" customHeight="1" x14ac:dyDescent="0.25">
      <c r="A25" s="33" t="s">
        <v>9</v>
      </c>
      <c r="B25" s="34"/>
      <c r="C25" s="35"/>
    </row>
    <row r="26" spans="1:3" ht="15" customHeight="1" thickBot="1" x14ac:dyDescent="0.3">
      <c r="A26" s="36" t="s">
        <v>81</v>
      </c>
      <c r="B26" s="109">
        <f>B27+B28</f>
        <v>2915026997.9000001</v>
      </c>
      <c r="C26" s="109">
        <f>C27+C28</f>
        <v>1505171943.0999999</v>
      </c>
    </row>
    <row r="27" spans="1:3" ht="15" customHeight="1" x14ac:dyDescent="0.25">
      <c r="A27" s="33" t="s">
        <v>12</v>
      </c>
      <c r="B27" s="34">
        <v>216926997.90000001</v>
      </c>
      <c r="C27" s="35">
        <v>91450100.409999996</v>
      </c>
    </row>
    <row r="28" spans="1:3" ht="15" customHeight="1" x14ac:dyDescent="0.25">
      <c r="A28" s="33" t="s">
        <v>85</v>
      </c>
      <c r="B28" s="34">
        <v>2698100000</v>
      </c>
      <c r="C28" s="35">
        <v>1413721842.6899998</v>
      </c>
    </row>
    <row r="29" spans="1:3" ht="15" customHeight="1" thickBot="1" x14ac:dyDescent="0.3">
      <c r="A29" s="30" t="s">
        <v>11</v>
      </c>
      <c r="B29" s="42"/>
      <c r="C29" s="43"/>
    </row>
    <row r="30" spans="1:3" ht="15" customHeight="1" thickBot="1" x14ac:dyDescent="0.3">
      <c r="A30" s="44" t="s">
        <v>86</v>
      </c>
      <c r="B30" s="110">
        <f>B23-B26</f>
        <v>-371926997.9000001</v>
      </c>
      <c r="C30" s="110">
        <f>C23-C26</f>
        <v>-576110958.88999987</v>
      </c>
    </row>
    <row r="31" spans="1:3" ht="15" customHeight="1" x14ac:dyDescent="0.25">
      <c r="A31" s="45" t="s">
        <v>87</v>
      </c>
      <c r="B31" s="46"/>
      <c r="C31" s="46"/>
    </row>
    <row r="32" spans="1:3" ht="15" customHeight="1" thickBot="1" x14ac:dyDescent="0.3">
      <c r="A32" s="32" t="s">
        <v>79</v>
      </c>
      <c r="B32" s="110">
        <f>B33+B34</f>
        <v>0</v>
      </c>
      <c r="C32" s="110">
        <f>C33+C34</f>
        <v>200000000</v>
      </c>
    </row>
    <row r="33" spans="1:4" ht="15" customHeight="1" x14ac:dyDescent="0.25">
      <c r="A33" s="30" t="s">
        <v>14</v>
      </c>
      <c r="B33" s="47"/>
      <c r="C33" s="48">
        <v>200000000</v>
      </c>
    </row>
    <row r="34" spans="1:4" ht="15" customHeight="1" x14ac:dyDescent="0.25">
      <c r="A34" s="30" t="s">
        <v>9</v>
      </c>
      <c r="B34" s="47"/>
      <c r="C34" s="48"/>
    </row>
    <row r="35" spans="1:4" ht="15" customHeight="1" thickBot="1" x14ac:dyDescent="0.3">
      <c r="A35" s="32" t="s">
        <v>81</v>
      </c>
      <c r="B35" s="110">
        <f>B36+B37</f>
        <v>172222222.21000001</v>
      </c>
      <c r="C35" s="110">
        <f>C36+C37</f>
        <v>27777777.789999999</v>
      </c>
    </row>
    <row r="36" spans="1:4" ht="15" customHeight="1" x14ac:dyDescent="0.25">
      <c r="A36" s="30" t="s">
        <v>13</v>
      </c>
      <c r="B36" s="47">
        <v>172222222.21000001</v>
      </c>
      <c r="C36" s="48">
        <v>27777777.789999999</v>
      </c>
    </row>
    <row r="37" spans="1:4" ht="15" customHeight="1" thickBot="1" x14ac:dyDescent="0.3">
      <c r="A37" s="30" t="s">
        <v>23</v>
      </c>
      <c r="B37" s="42"/>
      <c r="C37" s="43"/>
    </row>
    <row r="38" spans="1:4" ht="15" customHeight="1" thickBot="1" x14ac:dyDescent="0.3">
      <c r="A38" s="44" t="s">
        <v>88</v>
      </c>
      <c r="B38" s="110">
        <f>B32-B35</f>
        <v>-172222222.21000001</v>
      </c>
      <c r="C38" s="110">
        <f>C32-C35</f>
        <v>172222222.21000001</v>
      </c>
    </row>
    <row r="39" spans="1:4" ht="15" customHeight="1" thickBot="1" x14ac:dyDescent="0.3">
      <c r="A39" s="44" t="s">
        <v>89</v>
      </c>
      <c r="B39" s="40">
        <v>1049.140000000014</v>
      </c>
      <c r="C39" s="43">
        <v>25438</v>
      </c>
    </row>
    <row r="40" spans="1:4" ht="15" customHeight="1" thickBot="1" x14ac:dyDescent="0.3">
      <c r="A40" s="44" t="s">
        <v>90</v>
      </c>
      <c r="B40" s="42">
        <f>B21+B30+B38+B39</f>
        <v>154031965.33000007</v>
      </c>
      <c r="C40" s="42">
        <f>C21+C30+C38+C39</f>
        <v>475786409.09000015</v>
      </c>
    </row>
    <row r="41" spans="1:4" ht="15" customHeight="1" thickBot="1" x14ac:dyDescent="0.3">
      <c r="A41" s="44" t="s">
        <v>91</v>
      </c>
      <c r="B41" s="110">
        <v>604268908.32000017</v>
      </c>
      <c r="C41" s="111">
        <v>128482499.23</v>
      </c>
    </row>
    <row r="42" spans="1:4" ht="15" customHeight="1" thickBot="1" x14ac:dyDescent="0.3">
      <c r="A42" s="44" t="s">
        <v>92</v>
      </c>
      <c r="B42" s="110">
        <f>B40+B41</f>
        <v>758300873.65000021</v>
      </c>
      <c r="C42" s="110">
        <f>C40+C41</f>
        <v>604268908.32000017</v>
      </c>
    </row>
    <row r="43" spans="1:4" ht="15" customHeight="1" x14ac:dyDescent="0.25"/>
    <row r="44" spans="1:4" x14ac:dyDescent="0.25">
      <c r="A44" s="49" t="s">
        <v>24</v>
      </c>
      <c r="B44" s="50" t="s">
        <v>25</v>
      </c>
      <c r="C44" s="50"/>
    </row>
    <row r="45" spans="1:4" x14ac:dyDescent="0.25">
      <c r="A45" s="51"/>
      <c r="B45" s="52" t="s">
        <v>26</v>
      </c>
      <c r="C45" s="52"/>
    </row>
    <row r="46" spans="1:4" x14ac:dyDescent="0.25">
      <c r="A46" s="49" t="s">
        <v>16</v>
      </c>
      <c r="B46" s="50" t="s">
        <v>27</v>
      </c>
      <c r="C46" s="50"/>
    </row>
    <row r="47" spans="1:4" x14ac:dyDescent="0.25">
      <c r="A47" s="51"/>
      <c r="B47" s="52" t="s">
        <v>26</v>
      </c>
      <c r="D47" s="52"/>
    </row>
    <row r="48" spans="1:4" x14ac:dyDescent="0.25">
      <c r="A48" s="53" t="s">
        <v>28</v>
      </c>
      <c r="C48" s="51"/>
      <c r="D48" s="51"/>
    </row>
  </sheetData>
  <mergeCells count="1">
    <mergeCell ref="A7:C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4" workbookViewId="0">
      <selection activeCell="E24" sqref="E24"/>
    </sheetView>
  </sheetViews>
  <sheetFormatPr defaultColWidth="24.33203125" defaultRowHeight="11.25" x14ac:dyDescent="0.2"/>
  <cols>
    <col min="1" max="1" width="50.5" customWidth="1"/>
    <col min="2" max="2" width="23.6640625" customWidth="1"/>
    <col min="3" max="3" width="25.83203125" customWidth="1"/>
  </cols>
  <sheetData>
    <row r="1" spans="1:4" ht="14.25" x14ac:dyDescent="0.2">
      <c r="A1" s="4" t="s">
        <v>93</v>
      </c>
    </row>
    <row r="3" spans="1:4" ht="13.5" x14ac:dyDescent="0.25">
      <c r="A3" s="92" t="s">
        <v>106</v>
      </c>
    </row>
    <row r="4" spans="1:4" ht="15" x14ac:dyDescent="0.25">
      <c r="A4" s="31" t="s">
        <v>94</v>
      </c>
    </row>
    <row r="5" spans="1:4" x14ac:dyDescent="0.2">
      <c r="C5" s="86">
        <f>C19-ф1!C44</f>
        <v>0</v>
      </c>
    </row>
    <row r="6" spans="1:4" ht="43.5" thickBot="1" x14ac:dyDescent="0.25">
      <c r="A6" s="83" t="s">
        <v>95</v>
      </c>
      <c r="B6" s="84" t="s">
        <v>62</v>
      </c>
      <c r="C6" s="84" t="s">
        <v>29</v>
      </c>
      <c r="D6" s="84" t="s">
        <v>8</v>
      </c>
    </row>
    <row r="7" spans="1:4" ht="14.25" x14ac:dyDescent="0.2">
      <c r="A7" s="85" t="s">
        <v>107</v>
      </c>
      <c r="B7" s="88">
        <v>725000</v>
      </c>
      <c r="C7" s="87">
        <v>90559457.999999821</v>
      </c>
      <c r="D7" s="88">
        <f>C7+B7</f>
        <v>91284457.999999821</v>
      </c>
    </row>
    <row r="8" spans="1:4" ht="15.75" thickBot="1" x14ac:dyDescent="0.25">
      <c r="A8" s="89" t="s">
        <v>96</v>
      </c>
      <c r="B8" s="93" t="s">
        <v>97</v>
      </c>
      <c r="C8" s="93" t="s">
        <v>97</v>
      </c>
      <c r="D8" s="93" t="s">
        <v>97</v>
      </c>
    </row>
    <row r="9" spans="1:4" ht="15" thickBot="1" x14ac:dyDescent="0.25">
      <c r="A9" s="85" t="s">
        <v>98</v>
      </c>
      <c r="B9" s="90">
        <v>725000</v>
      </c>
      <c r="C9" s="90">
        <f>C7</f>
        <v>90559457.999999821</v>
      </c>
      <c r="D9" s="90">
        <f t="shared" ref="D9" si="0">C9+B9</f>
        <v>91284457.999999821</v>
      </c>
    </row>
    <row r="10" spans="1:4" ht="14.25" x14ac:dyDescent="0.2">
      <c r="A10" s="85" t="s">
        <v>99</v>
      </c>
      <c r="B10" s="88"/>
      <c r="C10" s="88">
        <f>C11</f>
        <v>129707671.68000002</v>
      </c>
      <c r="D10" s="88">
        <f>B10+C10</f>
        <v>129707671.68000002</v>
      </c>
    </row>
    <row r="11" spans="1:4" ht="15" x14ac:dyDescent="0.2">
      <c r="A11" s="89" t="s">
        <v>100</v>
      </c>
      <c r="B11" s="91"/>
      <c r="C11" s="91">
        <v>129707671.68000002</v>
      </c>
      <c r="D11" s="91">
        <f>B11+C11</f>
        <v>129707671.68000002</v>
      </c>
    </row>
    <row r="12" spans="1:4" ht="15.75" thickBot="1" x14ac:dyDescent="0.25">
      <c r="A12" s="89" t="s">
        <v>101</v>
      </c>
      <c r="B12" s="90" t="s">
        <v>6</v>
      </c>
      <c r="C12" s="94" t="s">
        <v>6</v>
      </c>
      <c r="D12" s="90" t="s">
        <v>6</v>
      </c>
    </row>
    <row r="13" spans="1:4" ht="14.25" x14ac:dyDescent="0.2">
      <c r="A13" s="85" t="s">
        <v>108</v>
      </c>
      <c r="B13" s="101">
        <v>725000</v>
      </c>
      <c r="C13" s="102">
        <v>220267129.67999983</v>
      </c>
      <c r="D13" s="101">
        <v>220992129.67999983</v>
      </c>
    </row>
    <row r="14" spans="1:4" ht="15" x14ac:dyDescent="0.2">
      <c r="A14" s="89" t="s">
        <v>96</v>
      </c>
      <c r="B14" s="101"/>
      <c r="C14" s="102">
        <v>0</v>
      </c>
      <c r="D14" s="101">
        <v>0</v>
      </c>
    </row>
    <row r="15" spans="1:4" ht="14.25" x14ac:dyDescent="0.2">
      <c r="A15" s="85" t="s">
        <v>98</v>
      </c>
      <c r="B15" s="101">
        <v>725000</v>
      </c>
      <c r="C15" s="102">
        <v>220267129.67999983</v>
      </c>
      <c r="D15" s="101">
        <v>220992129.67999983</v>
      </c>
    </row>
    <row r="16" spans="1:4" ht="15" x14ac:dyDescent="0.2">
      <c r="A16" s="89" t="s">
        <v>99</v>
      </c>
      <c r="B16" s="101">
        <v>0</v>
      </c>
      <c r="C16" s="102">
        <v>79079119.709999979</v>
      </c>
      <c r="D16" s="101">
        <v>79079119.709999979</v>
      </c>
    </row>
    <row r="17" spans="1:4" ht="15" x14ac:dyDescent="0.2">
      <c r="A17" s="89" t="s">
        <v>100</v>
      </c>
      <c r="B17" s="101"/>
      <c r="C17" s="103">
        <v>79079119.709999979</v>
      </c>
      <c r="D17" s="104">
        <v>79079119.709999979</v>
      </c>
    </row>
    <row r="18" spans="1:4" ht="15" x14ac:dyDescent="0.2">
      <c r="A18" s="89" t="s">
        <v>101</v>
      </c>
      <c r="B18" s="101"/>
      <c r="C18" s="102"/>
      <c r="D18" s="101">
        <v>0</v>
      </c>
    </row>
    <row r="19" spans="1:4" ht="14.25" x14ac:dyDescent="0.2">
      <c r="A19" s="85" t="s">
        <v>109</v>
      </c>
      <c r="B19" s="101">
        <v>725000</v>
      </c>
      <c r="C19" s="102">
        <v>299346249.38999981</v>
      </c>
      <c r="D19" s="101">
        <v>300071249.38999981</v>
      </c>
    </row>
    <row r="20" spans="1:4" ht="15" x14ac:dyDescent="0.2">
      <c r="A20" s="89"/>
      <c r="B20" s="101"/>
      <c r="C20" s="102"/>
      <c r="D20" s="101"/>
    </row>
    <row r="24" spans="1:4" ht="14.25" x14ac:dyDescent="0.2">
      <c r="A24" s="49" t="s">
        <v>24</v>
      </c>
      <c r="B24" s="51"/>
      <c r="C24" s="50" t="s">
        <v>25</v>
      </c>
      <c r="D24" s="50"/>
    </row>
    <row r="25" spans="1:4" ht="14.25" x14ac:dyDescent="0.2">
      <c r="A25" s="51"/>
      <c r="B25" s="51"/>
      <c r="C25" s="52" t="s">
        <v>26</v>
      </c>
      <c r="D25" s="52"/>
    </row>
    <row r="26" spans="1:4" ht="14.25" x14ac:dyDescent="0.2">
      <c r="A26" s="49" t="s">
        <v>16</v>
      </c>
      <c r="B26" s="51"/>
      <c r="C26" s="50" t="s">
        <v>27</v>
      </c>
      <c r="D26" s="50"/>
    </row>
    <row r="27" spans="1:4" ht="14.25" x14ac:dyDescent="0.2">
      <c r="A27" s="51"/>
      <c r="B27" s="51"/>
      <c r="C27" s="52" t="s">
        <v>26</v>
      </c>
      <c r="D27" s="52"/>
    </row>
    <row r="28" spans="1:4" ht="14.25" x14ac:dyDescent="0.2">
      <c r="A28" s="51"/>
      <c r="B28" s="53" t="s">
        <v>28</v>
      </c>
      <c r="C28" s="51"/>
      <c r="D28" s="51"/>
    </row>
    <row r="29" spans="1:4" ht="15" x14ac:dyDescent="0.25">
      <c r="A29" s="82"/>
      <c r="B29" s="58"/>
      <c r="C29" s="58"/>
      <c r="D29" s="5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Светлана Никулина</cp:lastModifiedBy>
  <cp:lastPrinted>2022-05-17T05:09:53Z</cp:lastPrinted>
  <dcterms:created xsi:type="dcterms:W3CDTF">2020-05-21T16:09:29Z</dcterms:created>
  <dcterms:modified xsi:type="dcterms:W3CDTF">2022-06-02T10:36:26Z</dcterms:modified>
</cp:coreProperties>
</file>